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dc2a334bba03d87/job/16/Models/Workgroups/Forecasts/System/Scn_lib/JeruV2/"/>
    </mc:Choice>
  </mc:AlternateContent>
  <xr:revisionPtr revIDLastSave="167" documentId="13_ncr:1_{F9AD1EEF-335B-438E-BA1B-1D861E802527}" xr6:coauthVersionLast="47" xr6:coauthVersionMax="47" xr10:uidLastSave="{E8D4E909-B7AE-40ED-9D06-572CC06976EC}"/>
  <bookViews>
    <workbookView xWindow="-120" yWindow="-120" windowWidth="29040" windowHeight="15720" tabRatio="1000" xr2:uid="{00000000-000D-0000-FFFF-FFFF00000000}"/>
  </bookViews>
  <sheets>
    <sheet name="T" sheetId="22" r:id="rId1"/>
    <sheet name="15.7.2020 " sheetId="18" r:id="rId2"/>
    <sheet name="סיכום 1" sheetId="19" r:id="rId3"/>
    <sheet name="סיכום 2" sheetId="21" r:id="rId4"/>
    <sheet name="Sheet1" sheetId="20" r:id="rId5"/>
  </sheets>
  <externalReferences>
    <externalReference r:id="rId6"/>
  </externalReferences>
  <definedNames>
    <definedName name="_xlnm._FilterDatabase" localSheetId="1" hidden="1">'15.7.2020 '!$A$1:$CL$880</definedName>
    <definedName name="eeeee" localSheetId="1">#REF!</definedName>
    <definedName name="eeeee">#REF!</definedName>
    <definedName name="g_1" localSheetId="1">#REF!</definedName>
    <definedName name="g_1">#REF!</definedName>
    <definedName name="_xlnm.Print_Area" localSheetId="1">'15.7.2020 '!$A$548:$Q$567</definedName>
    <definedName name="_xlnm.Print_Titles" localSheetId="1">'15.7.2020 '!$1:$1</definedName>
    <definedName name="status">[1]סטטוסים!$A$2:$A$13</definedName>
  </definedNames>
  <calcPr calcId="191028"/>
  <pivotCaches>
    <pivotCache cacheId="0" r:id="rId7"/>
    <pivotCache cacheId="1" r:id="rId8"/>
    <pivotCache cacheId="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93" i="22" l="1"/>
  <c r="CM3" i="18"/>
  <c r="CM4" i="18"/>
  <c r="CM5" i="18"/>
  <c r="CM6" i="18"/>
  <c r="CM7" i="18"/>
  <c r="CM8" i="18"/>
  <c r="CM9" i="18"/>
  <c r="CM10" i="18"/>
  <c r="CM11" i="18"/>
  <c r="CM12" i="18"/>
  <c r="CM13" i="18"/>
  <c r="CM14" i="18"/>
  <c r="CM15" i="18"/>
  <c r="CM16" i="18"/>
  <c r="CM17" i="18"/>
  <c r="CM18" i="18"/>
  <c r="CM19" i="18"/>
  <c r="CM20" i="18"/>
  <c r="CM21" i="18"/>
  <c r="CM22" i="18"/>
  <c r="CM23" i="18"/>
  <c r="CM24" i="18"/>
  <c r="CM25" i="18"/>
  <c r="CM26" i="18"/>
  <c r="CM27" i="18"/>
  <c r="CM28" i="18"/>
  <c r="CM29" i="18"/>
  <c r="CM30" i="18"/>
  <c r="CM31" i="18"/>
  <c r="CM32" i="18"/>
  <c r="CM33" i="18"/>
  <c r="CM34" i="18"/>
  <c r="CM35" i="18"/>
  <c r="CM36" i="18"/>
  <c r="CM37" i="18"/>
  <c r="CM38" i="18"/>
  <c r="CM39" i="18"/>
  <c r="CM40" i="18"/>
  <c r="CM41" i="18"/>
  <c r="CM42" i="18"/>
  <c r="CM43" i="18"/>
  <c r="CM44" i="18"/>
  <c r="CM45" i="18"/>
  <c r="CM46" i="18"/>
  <c r="CM47" i="18"/>
  <c r="CM48" i="18"/>
  <c r="CM49" i="18"/>
  <c r="CM50" i="18"/>
  <c r="CM51" i="18"/>
  <c r="CM52" i="18"/>
  <c r="CM53" i="18"/>
  <c r="CM54" i="18"/>
  <c r="CM55" i="18"/>
  <c r="CM56" i="18"/>
  <c r="CM57" i="18"/>
  <c r="CM58" i="18"/>
  <c r="CM59" i="18"/>
  <c r="CM60" i="18"/>
  <c r="CM61" i="18"/>
  <c r="CM62" i="18"/>
  <c r="CM63" i="18"/>
  <c r="CM64" i="18"/>
  <c r="CM65" i="18"/>
  <c r="CM66" i="18"/>
  <c r="CM67" i="18"/>
  <c r="CM68" i="18"/>
  <c r="CM69" i="18"/>
  <c r="CM70" i="18"/>
  <c r="CM71" i="18"/>
  <c r="CM72" i="18"/>
  <c r="CM73" i="18"/>
  <c r="CM74" i="18"/>
  <c r="CM75" i="18"/>
  <c r="CM76" i="18"/>
  <c r="CM77" i="18"/>
  <c r="CM78" i="18"/>
  <c r="CM79" i="18"/>
  <c r="CM80" i="18"/>
  <c r="CM81" i="18"/>
  <c r="CM82" i="18"/>
  <c r="CM83" i="18"/>
  <c r="CM84" i="18"/>
  <c r="CM85" i="18"/>
  <c r="CM86" i="18"/>
  <c r="CM87" i="18"/>
  <c r="CM88" i="18"/>
  <c r="CM89" i="18"/>
  <c r="CM90" i="18"/>
  <c r="CM91" i="18"/>
  <c r="CM92" i="18"/>
  <c r="CM93" i="18"/>
  <c r="CM94" i="18"/>
  <c r="CM95" i="18"/>
  <c r="CM96" i="18"/>
  <c r="CM97" i="18"/>
  <c r="CM98" i="18"/>
  <c r="CM99" i="18"/>
  <c r="CM100" i="18"/>
  <c r="CM101" i="18"/>
  <c r="CM102" i="18"/>
  <c r="CM103" i="18"/>
  <c r="CM104" i="18"/>
  <c r="CM105" i="18"/>
  <c r="CM106" i="18"/>
  <c r="CM107" i="18"/>
  <c r="CM108" i="18"/>
  <c r="CM109" i="18"/>
  <c r="CM110" i="18"/>
  <c r="CM111" i="18"/>
  <c r="CM112" i="18"/>
  <c r="CM113" i="18"/>
  <c r="CM114" i="18"/>
  <c r="CM115" i="18"/>
  <c r="CM116" i="18"/>
  <c r="CM117" i="18"/>
  <c r="CM118" i="18"/>
  <c r="CM119" i="18"/>
  <c r="CM120" i="18"/>
  <c r="CM121" i="18"/>
  <c r="CM122" i="18"/>
  <c r="CM123" i="18"/>
  <c r="CM124" i="18"/>
  <c r="CM125" i="18"/>
  <c r="CM126" i="18"/>
  <c r="CM127" i="18"/>
  <c r="CM128" i="18"/>
  <c r="CM129" i="18"/>
  <c r="CM130" i="18"/>
  <c r="CM131" i="18"/>
  <c r="CM132" i="18"/>
  <c r="CM133" i="18"/>
  <c r="CM134" i="18"/>
  <c r="CM135" i="18"/>
  <c r="CM136" i="18"/>
  <c r="CM137" i="18"/>
  <c r="CM138" i="18"/>
  <c r="CM139" i="18"/>
  <c r="CM140" i="18"/>
  <c r="CM141" i="18"/>
  <c r="CM142" i="18"/>
  <c r="CM143" i="18"/>
  <c r="CM144" i="18"/>
  <c r="CM145" i="18"/>
  <c r="CM146" i="18"/>
  <c r="CM147" i="18"/>
  <c r="CM148" i="18"/>
  <c r="CM149" i="18"/>
  <c r="CM150" i="18"/>
  <c r="CM151" i="18"/>
  <c r="CM152" i="18"/>
  <c r="CM153" i="18"/>
  <c r="CM154" i="18"/>
  <c r="CM155" i="18"/>
  <c r="CM156" i="18"/>
  <c r="CM157" i="18"/>
  <c r="CM158" i="18"/>
  <c r="CM159" i="18"/>
  <c r="CM160" i="18"/>
  <c r="CM161" i="18"/>
  <c r="CM162" i="18"/>
  <c r="CM163" i="18"/>
  <c r="CM164" i="18"/>
  <c r="CM165" i="18"/>
  <c r="CM166" i="18"/>
  <c r="CM167" i="18"/>
  <c r="CM168" i="18"/>
  <c r="CM169" i="18"/>
  <c r="CM170" i="18"/>
  <c r="CM171" i="18"/>
  <c r="CM172" i="18"/>
  <c r="CM173" i="18"/>
  <c r="CM174" i="18"/>
  <c r="CM175" i="18"/>
  <c r="CM176" i="18"/>
  <c r="CM177" i="18"/>
  <c r="CM178" i="18"/>
  <c r="CM179" i="18"/>
  <c r="CM180" i="18"/>
  <c r="CM181" i="18"/>
  <c r="CM182" i="18"/>
  <c r="CM183" i="18"/>
  <c r="CM184" i="18"/>
  <c r="CM185" i="18"/>
  <c r="CM186" i="18"/>
  <c r="CM187" i="18"/>
  <c r="CM188" i="18"/>
  <c r="CM189" i="18"/>
  <c r="CM190" i="18"/>
  <c r="CM191" i="18"/>
  <c r="CM192" i="18"/>
  <c r="CM193" i="18"/>
  <c r="CM194" i="18"/>
  <c r="CM195" i="18"/>
  <c r="CM196" i="18"/>
  <c r="CM197" i="18"/>
  <c r="CM198" i="18"/>
  <c r="CM199" i="18"/>
  <c r="CM200" i="18"/>
  <c r="CM201" i="18"/>
  <c r="CM202" i="18"/>
  <c r="CM203" i="18"/>
  <c r="CM204" i="18"/>
  <c r="CM205" i="18"/>
  <c r="CM206" i="18"/>
  <c r="CM207" i="18"/>
  <c r="CM208" i="18"/>
  <c r="CM209" i="18"/>
  <c r="CM210" i="18"/>
  <c r="CM211" i="18"/>
  <c r="CM212" i="18"/>
  <c r="CM213" i="18"/>
  <c r="CM214" i="18"/>
  <c r="CM215" i="18"/>
  <c r="CM216" i="18"/>
  <c r="CM217" i="18"/>
  <c r="CM218" i="18"/>
  <c r="CM219" i="18"/>
  <c r="CM220" i="18"/>
  <c r="CM221" i="18"/>
  <c r="CM222" i="18"/>
  <c r="CM223" i="18"/>
  <c r="CM224" i="18"/>
  <c r="CM225" i="18"/>
  <c r="CM226" i="18"/>
  <c r="CM227" i="18"/>
  <c r="CM228" i="18"/>
  <c r="CM229" i="18"/>
  <c r="CM230" i="18"/>
  <c r="CM231" i="18"/>
  <c r="CM232" i="18"/>
  <c r="CM233" i="18"/>
  <c r="CM234" i="18"/>
  <c r="CM235" i="18"/>
  <c r="CM236" i="18"/>
  <c r="CM237" i="18"/>
  <c r="CM238" i="18"/>
  <c r="CM239" i="18"/>
  <c r="CM240" i="18"/>
  <c r="CM241" i="18"/>
  <c r="CM242" i="18"/>
  <c r="CM243" i="18"/>
  <c r="CM244" i="18"/>
  <c r="CM245" i="18"/>
  <c r="CM246" i="18"/>
  <c r="CM247" i="18"/>
  <c r="CM248" i="18"/>
  <c r="CM249" i="18"/>
  <c r="CM250" i="18"/>
  <c r="CM251" i="18"/>
  <c r="CM252" i="18"/>
  <c r="CM253" i="18"/>
  <c r="CM254" i="18"/>
  <c r="CM255" i="18"/>
  <c r="CM256" i="18"/>
  <c r="CM257" i="18"/>
  <c r="CM258" i="18"/>
  <c r="CM259" i="18"/>
  <c r="CM260" i="18"/>
  <c r="CM261" i="18"/>
  <c r="CM262" i="18"/>
  <c r="CM263" i="18"/>
  <c r="CM264" i="18"/>
  <c r="CM265" i="18"/>
  <c r="CM266" i="18"/>
  <c r="CM267" i="18"/>
  <c r="CM268" i="18"/>
  <c r="CM269" i="18"/>
  <c r="CM270" i="18"/>
  <c r="CM271" i="18"/>
  <c r="CM272" i="18"/>
  <c r="CM273" i="18"/>
  <c r="CM274" i="18"/>
  <c r="CM275" i="18"/>
  <c r="CM276" i="18"/>
  <c r="CM277" i="18"/>
  <c r="CM278" i="18"/>
  <c r="CM279" i="18"/>
  <c r="CM280" i="18"/>
  <c r="CM281" i="18"/>
  <c r="CM282" i="18"/>
  <c r="CM283" i="18"/>
  <c r="CM284" i="18"/>
  <c r="CM285" i="18"/>
  <c r="CM286" i="18"/>
  <c r="CM287" i="18"/>
  <c r="CM288" i="18"/>
  <c r="CM289" i="18"/>
  <c r="CM290" i="18"/>
  <c r="CM291" i="18"/>
  <c r="CM292" i="18"/>
  <c r="CM293" i="18"/>
  <c r="CM294" i="18"/>
  <c r="CM295" i="18"/>
  <c r="CM296" i="18"/>
  <c r="CM297" i="18"/>
  <c r="CM298" i="18"/>
  <c r="CM299" i="18"/>
  <c r="CM300" i="18"/>
  <c r="CM301" i="18"/>
  <c r="CM302" i="18"/>
  <c r="CM303" i="18"/>
  <c r="CM304" i="18"/>
  <c r="CM305" i="18"/>
  <c r="CM306" i="18"/>
  <c r="CM307" i="18"/>
  <c r="CM308" i="18"/>
  <c r="CM309" i="18"/>
  <c r="CM310" i="18"/>
  <c r="CM311" i="18"/>
  <c r="CM312" i="18"/>
  <c r="CM313" i="18"/>
  <c r="CM314" i="18"/>
  <c r="CM315" i="18"/>
  <c r="CM316" i="18"/>
  <c r="CM317" i="18"/>
  <c r="CM318" i="18"/>
  <c r="CM319" i="18"/>
  <c r="CM320" i="18"/>
  <c r="CM321" i="18"/>
  <c r="CM322" i="18"/>
  <c r="CM323" i="18"/>
  <c r="CM324" i="18"/>
  <c r="CM325" i="18"/>
  <c r="CM326" i="18"/>
  <c r="CM327" i="18"/>
  <c r="CM328" i="18"/>
  <c r="CM329" i="18"/>
  <c r="CM330" i="18"/>
  <c r="CM331" i="18"/>
  <c r="CM332" i="18"/>
  <c r="CM333" i="18"/>
  <c r="CM334" i="18"/>
  <c r="CM335" i="18"/>
  <c r="CM336" i="18"/>
  <c r="CM337" i="18"/>
  <c r="CM338" i="18"/>
  <c r="CM339" i="18"/>
  <c r="CM340" i="18"/>
  <c r="CM341" i="18"/>
  <c r="CM342" i="18"/>
  <c r="CM343" i="18"/>
  <c r="CM344" i="18"/>
  <c r="CM345" i="18"/>
  <c r="CM346" i="18"/>
  <c r="CM347" i="18"/>
  <c r="CM348" i="18"/>
  <c r="CM349" i="18"/>
  <c r="CM350" i="18"/>
  <c r="CM351" i="18"/>
  <c r="CM352" i="18"/>
  <c r="CM353" i="18"/>
  <c r="CM354" i="18"/>
  <c r="CM355" i="18"/>
  <c r="CM356" i="18"/>
  <c r="CM357" i="18"/>
  <c r="CM358" i="18"/>
  <c r="CM359" i="18"/>
  <c r="CM360" i="18"/>
  <c r="CM361" i="18"/>
  <c r="CM362" i="18"/>
  <c r="CM363" i="18"/>
  <c r="CM364" i="18"/>
  <c r="CM365" i="18"/>
  <c r="CM366" i="18"/>
  <c r="CM367" i="18"/>
  <c r="CM368" i="18"/>
  <c r="CM369" i="18"/>
  <c r="CM370" i="18"/>
  <c r="CM371" i="18"/>
  <c r="CM372" i="18"/>
  <c r="CM373" i="18"/>
  <c r="CM374" i="18"/>
  <c r="CM375" i="18"/>
  <c r="CM376" i="18"/>
  <c r="CM377" i="18"/>
  <c r="CM378" i="18"/>
  <c r="CM379" i="18"/>
  <c r="CM380" i="18"/>
  <c r="CM381" i="18"/>
  <c r="CM382" i="18"/>
  <c r="CM383" i="18"/>
  <c r="CM384" i="18"/>
  <c r="CM385" i="18"/>
  <c r="CM386" i="18"/>
  <c r="CM387" i="18"/>
  <c r="CM388" i="18"/>
  <c r="CM389" i="18"/>
  <c r="CM390" i="18"/>
  <c r="CM391" i="18"/>
  <c r="CM392" i="18"/>
  <c r="CM393" i="18"/>
  <c r="CM394" i="18"/>
  <c r="CM395" i="18"/>
  <c r="CM396" i="18"/>
  <c r="CM397" i="18"/>
  <c r="CM398" i="18"/>
  <c r="CM399" i="18"/>
  <c r="CM400" i="18"/>
  <c r="CM401" i="18"/>
  <c r="CM402" i="18"/>
  <c r="CM403" i="18"/>
  <c r="CM404" i="18"/>
  <c r="CM405" i="18"/>
  <c r="CM406" i="18"/>
  <c r="CM407" i="18"/>
  <c r="CM408" i="18"/>
  <c r="CM409" i="18"/>
  <c r="CM410" i="18"/>
  <c r="CM411" i="18"/>
  <c r="CM412" i="18"/>
  <c r="CM413" i="18"/>
  <c r="CM414" i="18"/>
  <c r="CM415" i="18"/>
  <c r="CM416" i="18"/>
  <c r="CM417" i="18"/>
  <c r="CM418" i="18"/>
  <c r="CM419" i="18"/>
  <c r="CM420" i="18"/>
  <c r="CM421" i="18"/>
  <c r="CM422" i="18"/>
  <c r="CM423" i="18"/>
  <c r="CM424" i="18"/>
  <c r="CM425" i="18"/>
  <c r="CM426" i="18"/>
  <c r="CM427" i="18"/>
  <c r="CM428" i="18"/>
  <c r="CM429" i="18"/>
  <c r="CM430" i="18"/>
  <c r="CM431" i="18"/>
  <c r="CM432" i="18"/>
  <c r="CM433" i="18"/>
  <c r="CM434" i="18"/>
  <c r="CM435" i="18"/>
  <c r="CM436" i="18"/>
  <c r="CM437" i="18"/>
  <c r="CM438" i="18"/>
  <c r="CM439" i="18"/>
  <c r="CM440" i="18"/>
  <c r="CM441" i="18"/>
  <c r="CM442" i="18"/>
  <c r="CM443" i="18"/>
  <c r="CM444" i="18"/>
  <c r="CM445" i="18"/>
  <c r="CM446" i="18"/>
  <c r="CM447" i="18"/>
  <c r="CM448" i="18"/>
  <c r="CM449" i="18"/>
  <c r="CM450" i="18"/>
  <c r="CM451" i="18"/>
  <c r="CM452" i="18"/>
  <c r="CM453" i="18"/>
  <c r="CM454" i="18"/>
  <c r="CM455" i="18"/>
  <c r="CM456" i="18"/>
  <c r="CM457" i="18"/>
  <c r="CM458" i="18"/>
  <c r="CM459" i="18"/>
  <c r="CM460" i="18"/>
  <c r="CM461" i="18"/>
  <c r="CM462" i="18"/>
  <c r="CM463" i="18"/>
  <c r="CM464" i="18"/>
  <c r="CM465" i="18"/>
  <c r="CM466" i="18"/>
  <c r="CM467" i="18"/>
  <c r="CM468" i="18"/>
  <c r="CM469" i="18"/>
  <c r="CM470" i="18"/>
  <c r="CM471" i="18"/>
  <c r="CM472" i="18"/>
  <c r="CM473" i="18"/>
  <c r="CM474" i="18"/>
  <c r="CM475" i="18"/>
  <c r="CM476" i="18"/>
  <c r="CM477" i="18"/>
  <c r="CM478" i="18"/>
  <c r="CM479" i="18"/>
  <c r="CM480" i="18"/>
  <c r="CM481" i="18"/>
  <c r="CM482" i="18"/>
  <c r="CM483" i="18"/>
  <c r="CM484" i="18"/>
  <c r="CM485" i="18"/>
  <c r="CM486" i="18"/>
  <c r="CM487" i="18"/>
  <c r="CM488" i="18"/>
  <c r="CM489" i="18"/>
  <c r="CM490" i="18"/>
  <c r="CM491" i="18"/>
  <c r="CM492" i="18"/>
  <c r="CM493" i="18"/>
  <c r="CM494" i="18"/>
  <c r="CM495" i="18"/>
  <c r="CM496" i="18"/>
  <c r="CM497" i="18"/>
  <c r="CM498" i="18"/>
  <c r="CM499" i="18"/>
  <c r="CM500" i="18"/>
  <c r="CM501" i="18"/>
  <c r="CM502" i="18"/>
  <c r="CM503" i="18"/>
  <c r="CM504" i="18"/>
  <c r="CM505" i="18"/>
  <c r="CM506" i="18"/>
  <c r="CM507" i="18"/>
  <c r="CM508" i="18"/>
  <c r="CM509" i="18"/>
  <c r="CM510" i="18"/>
  <c r="CM511" i="18"/>
  <c r="CM512" i="18"/>
  <c r="CM513" i="18"/>
  <c r="CM514" i="18"/>
  <c r="CM515" i="18"/>
  <c r="CM516" i="18"/>
  <c r="CM517" i="18"/>
  <c r="CM518" i="18"/>
  <c r="CM519" i="18"/>
  <c r="CM520" i="18"/>
  <c r="CM521" i="18"/>
  <c r="CM522" i="18"/>
  <c r="CM523" i="18"/>
  <c r="CM524" i="18"/>
  <c r="CM525" i="18"/>
  <c r="CM526" i="18"/>
  <c r="CM527" i="18"/>
  <c r="CM528" i="18"/>
  <c r="CM529" i="18"/>
  <c r="CM530" i="18"/>
  <c r="CM531" i="18"/>
  <c r="CM532" i="18"/>
  <c r="CM533" i="18"/>
  <c r="CM534" i="18"/>
  <c r="CM535" i="18"/>
  <c r="CM536" i="18"/>
  <c r="CM537" i="18"/>
  <c r="CM538" i="18"/>
  <c r="CM539" i="18"/>
  <c r="CM540" i="18"/>
  <c r="CM541" i="18"/>
  <c r="CM542" i="18"/>
  <c r="CM543" i="18"/>
  <c r="CM544" i="18"/>
  <c r="CM545" i="18"/>
  <c r="CM546" i="18"/>
  <c r="CM547" i="18"/>
  <c r="CM548" i="18"/>
  <c r="CM549" i="18"/>
  <c r="CM550" i="18"/>
  <c r="CM551" i="18"/>
  <c r="CM552" i="18"/>
  <c r="CM553" i="18"/>
  <c r="CM554" i="18"/>
  <c r="CM555" i="18"/>
  <c r="CM556" i="18"/>
  <c r="CM557" i="18"/>
  <c r="CM558" i="18"/>
  <c r="CM559" i="18"/>
  <c r="CM560" i="18"/>
  <c r="CM561" i="18"/>
  <c r="CM562" i="18"/>
  <c r="CM563" i="18"/>
  <c r="CM564" i="18"/>
  <c r="CM565" i="18"/>
  <c r="CM566" i="18"/>
  <c r="CM567" i="18"/>
  <c r="CM568" i="18"/>
  <c r="CM569" i="18"/>
  <c r="CM570" i="18"/>
  <c r="CM571" i="18"/>
  <c r="CM572" i="18"/>
  <c r="CM573" i="18"/>
  <c r="CM574" i="18"/>
  <c r="CM575" i="18"/>
  <c r="CM576" i="18"/>
  <c r="CM577" i="18"/>
  <c r="CM578" i="18"/>
  <c r="CM579" i="18"/>
  <c r="CM580" i="18"/>
  <c r="CM581" i="18"/>
  <c r="CM582" i="18"/>
  <c r="CM583" i="18"/>
  <c r="CM584" i="18"/>
  <c r="CM585" i="18"/>
  <c r="CM586" i="18"/>
  <c r="CM587" i="18"/>
  <c r="CM588" i="18"/>
  <c r="CM589" i="18"/>
  <c r="CM590" i="18"/>
  <c r="CM591" i="18"/>
  <c r="CM592" i="18"/>
  <c r="CM593" i="18"/>
  <c r="CM594" i="18"/>
  <c r="CM595" i="18"/>
  <c r="CM596" i="18"/>
  <c r="CM597" i="18"/>
  <c r="CM598" i="18"/>
  <c r="CM599" i="18"/>
  <c r="CM600" i="18"/>
  <c r="CM601" i="18"/>
  <c r="CM602" i="18"/>
  <c r="CM603" i="18"/>
  <c r="CM604" i="18"/>
  <c r="CM605" i="18"/>
  <c r="CM606" i="18"/>
  <c r="CM607" i="18"/>
  <c r="CM608" i="18"/>
  <c r="CM609" i="18"/>
  <c r="CM610" i="18"/>
  <c r="CM611" i="18"/>
  <c r="CM612" i="18"/>
  <c r="CM613" i="18"/>
  <c r="CM614" i="18"/>
  <c r="CM615" i="18"/>
  <c r="CM616" i="18"/>
  <c r="CM617" i="18"/>
  <c r="CM618" i="18"/>
  <c r="CM619" i="18"/>
  <c r="CM620" i="18"/>
  <c r="CM621" i="18"/>
  <c r="CM622" i="18"/>
  <c r="CM623" i="18"/>
  <c r="CM624" i="18"/>
  <c r="CM625" i="18"/>
  <c r="CM626" i="18"/>
  <c r="CM627" i="18"/>
  <c r="CM628" i="18"/>
  <c r="CM629" i="18"/>
  <c r="CM630" i="18"/>
  <c r="CM631" i="18"/>
  <c r="CM632" i="18"/>
  <c r="CM633" i="18"/>
  <c r="CM634" i="18"/>
  <c r="CM635" i="18"/>
  <c r="CM636" i="18"/>
  <c r="CM637" i="18"/>
  <c r="CM638" i="18"/>
  <c r="CM639" i="18"/>
  <c r="CM640" i="18"/>
  <c r="CM641" i="18"/>
  <c r="CM642" i="18"/>
  <c r="CM643" i="18"/>
  <c r="CM644" i="18"/>
  <c r="CM645" i="18"/>
  <c r="CM646" i="18"/>
  <c r="CM647" i="18"/>
  <c r="CM648" i="18"/>
  <c r="CM649" i="18"/>
  <c r="CM650" i="18"/>
  <c r="CM651" i="18"/>
  <c r="CM652" i="18"/>
  <c r="CM653" i="18"/>
  <c r="CM654" i="18"/>
  <c r="CM655" i="18"/>
  <c r="CM656" i="18"/>
  <c r="CM657" i="18"/>
  <c r="CM658" i="18"/>
  <c r="CM659" i="18"/>
  <c r="CM660" i="18"/>
  <c r="CM661" i="18"/>
  <c r="CM662" i="18"/>
  <c r="CM663" i="18"/>
  <c r="CM664" i="18"/>
  <c r="CM665" i="18"/>
  <c r="CM666" i="18"/>
  <c r="CM667" i="18"/>
  <c r="CM668" i="18"/>
  <c r="CM669" i="18"/>
  <c r="CM670" i="18"/>
  <c r="CM671" i="18"/>
  <c r="CM672" i="18"/>
  <c r="CM673" i="18"/>
  <c r="CM674" i="18"/>
  <c r="CM675" i="18"/>
  <c r="CM676" i="18"/>
  <c r="CM677" i="18"/>
  <c r="CM678" i="18"/>
  <c r="CM679" i="18"/>
  <c r="CM680" i="18"/>
  <c r="CM681" i="18"/>
  <c r="CM682" i="18"/>
  <c r="CM683" i="18"/>
  <c r="CM684" i="18"/>
  <c r="CM685" i="18"/>
  <c r="CM686" i="18"/>
  <c r="CM687" i="18"/>
  <c r="CM688" i="18"/>
  <c r="CM689" i="18"/>
  <c r="CM690" i="18"/>
  <c r="CM691" i="18"/>
  <c r="CM692" i="18"/>
  <c r="CM693" i="18"/>
  <c r="CM694" i="18"/>
  <c r="CM695" i="18"/>
  <c r="CM696" i="18"/>
  <c r="CM697" i="18"/>
  <c r="CM698" i="18"/>
  <c r="CM699" i="18"/>
  <c r="CM700" i="18"/>
  <c r="CM701" i="18"/>
  <c r="CM702" i="18"/>
  <c r="CM703" i="18"/>
  <c r="CM704" i="18"/>
  <c r="CM705" i="18"/>
  <c r="CM706" i="18"/>
  <c r="CM707" i="18"/>
  <c r="CM708" i="18"/>
  <c r="CM709" i="18"/>
  <c r="CM710" i="18"/>
  <c r="CM711" i="18"/>
  <c r="CM712" i="18"/>
  <c r="CM713" i="18"/>
  <c r="CM714" i="18"/>
  <c r="CM715" i="18"/>
  <c r="CM716" i="18"/>
  <c r="CM717" i="18"/>
  <c r="CM718" i="18"/>
  <c r="CM719" i="18"/>
  <c r="CM720" i="18"/>
  <c r="CM721" i="18"/>
  <c r="CM722" i="18"/>
  <c r="CM723" i="18"/>
  <c r="CM724" i="18"/>
  <c r="CM725" i="18"/>
  <c r="CM726" i="18"/>
  <c r="CM727" i="18"/>
  <c r="CM728" i="18"/>
  <c r="CM729" i="18"/>
  <c r="CM730" i="18"/>
  <c r="CM731" i="18"/>
  <c r="CM732" i="18"/>
  <c r="CM733" i="18"/>
  <c r="CM734" i="18"/>
  <c r="CM735" i="18"/>
  <c r="CM736" i="18"/>
  <c r="CM737" i="18"/>
  <c r="CM738" i="18"/>
  <c r="CM739" i="18"/>
  <c r="CM740" i="18"/>
  <c r="CM741" i="18"/>
  <c r="CM742" i="18"/>
  <c r="CM743" i="18"/>
  <c r="CM744" i="18"/>
  <c r="CM745" i="18"/>
  <c r="CM746" i="18"/>
  <c r="CM747" i="18"/>
  <c r="CM748" i="18"/>
  <c r="CM749" i="18"/>
  <c r="CM750" i="18"/>
  <c r="CM751" i="18"/>
  <c r="CM752" i="18"/>
  <c r="CM753" i="18"/>
  <c r="CM754" i="18"/>
  <c r="CM755" i="18"/>
  <c r="CM756" i="18"/>
  <c r="CM757" i="18"/>
  <c r="CM758" i="18"/>
  <c r="CM759" i="18"/>
  <c r="CM760" i="18"/>
  <c r="CM761" i="18"/>
  <c r="CM762" i="18"/>
  <c r="CM763" i="18"/>
  <c r="CM764" i="18"/>
  <c r="CM765" i="18"/>
  <c r="CM766" i="18"/>
  <c r="CM767" i="18"/>
  <c r="CM768" i="18"/>
  <c r="CM769" i="18"/>
  <c r="CM770" i="18"/>
  <c r="CM771" i="18"/>
  <c r="CM772" i="18"/>
  <c r="CM773" i="18"/>
  <c r="CM774" i="18"/>
  <c r="CM775" i="18"/>
  <c r="CM776" i="18"/>
  <c r="CM777" i="18"/>
  <c r="CM778" i="18"/>
  <c r="CM779" i="18"/>
  <c r="CM780" i="18"/>
  <c r="CM781" i="18"/>
  <c r="CM782" i="18"/>
  <c r="CM783" i="18"/>
  <c r="CM784" i="18"/>
  <c r="CM785" i="18"/>
  <c r="CM786" i="18"/>
  <c r="CM787" i="18"/>
  <c r="CM788" i="18"/>
  <c r="CM789" i="18"/>
  <c r="CM790" i="18"/>
  <c r="CM791" i="18"/>
  <c r="CM792" i="18"/>
  <c r="CM793" i="18"/>
  <c r="CM794" i="18"/>
  <c r="CM795" i="18"/>
  <c r="CM796" i="18"/>
  <c r="CM797" i="18"/>
  <c r="CM798" i="18"/>
  <c r="CM799" i="18"/>
  <c r="CM800" i="18"/>
  <c r="CM801" i="18"/>
  <c r="CM802" i="18"/>
  <c r="CM803" i="18"/>
  <c r="CM804" i="18"/>
  <c r="CM805" i="18"/>
  <c r="CM806" i="18"/>
  <c r="CM807" i="18"/>
  <c r="CM808" i="18"/>
  <c r="CM809" i="18"/>
  <c r="CM810" i="18"/>
  <c r="CM811" i="18"/>
  <c r="CM812" i="18"/>
  <c r="CM813" i="18"/>
  <c r="CM814" i="18"/>
  <c r="CM815" i="18"/>
  <c r="CM816" i="18"/>
  <c r="CM817" i="18"/>
  <c r="CM818" i="18"/>
  <c r="CM819" i="18"/>
  <c r="CM820" i="18"/>
  <c r="CM821" i="18"/>
  <c r="CM822" i="18"/>
  <c r="CM823" i="18"/>
  <c r="CM824" i="18"/>
  <c r="CM825" i="18"/>
  <c r="CM826" i="18"/>
  <c r="CM827" i="18"/>
  <c r="CM828" i="18"/>
  <c r="CM829" i="18"/>
  <c r="CM830" i="18"/>
  <c r="CM831" i="18"/>
  <c r="CM832" i="18"/>
  <c r="CM833" i="18"/>
  <c r="CM834" i="18"/>
  <c r="CM835" i="18"/>
  <c r="CM836" i="18"/>
  <c r="CM837" i="18"/>
  <c r="CM838" i="18"/>
  <c r="CM839" i="18"/>
  <c r="CM840" i="18"/>
  <c r="CM841" i="18"/>
  <c r="CM842" i="18"/>
  <c r="CM843" i="18"/>
  <c r="CM844" i="18"/>
  <c r="CM845" i="18"/>
  <c r="CM846" i="18"/>
  <c r="CM847" i="18"/>
  <c r="CM848" i="18"/>
  <c r="CM849" i="18"/>
  <c r="CM850" i="18"/>
  <c r="CM851" i="18"/>
  <c r="CM852" i="18"/>
  <c r="CM853" i="18"/>
  <c r="CM854" i="18"/>
  <c r="CM855" i="18"/>
  <c r="CM856" i="18"/>
  <c r="CM857" i="18"/>
  <c r="CM858" i="18"/>
  <c r="CM859" i="18"/>
  <c r="CM860" i="18"/>
  <c r="CM861" i="18"/>
  <c r="CM862" i="18"/>
  <c r="CM863" i="18"/>
  <c r="CM864" i="18"/>
  <c r="CM865" i="18"/>
  <c r="CM866" i="18"/>
  <c r="CM867" i="18"/>
  <c r="CM868" i="18"/>
  <c r="CM869" i="18"/>
  <c r="CM870" i="18"/>
  <c r="CM871" i="18"/>
  <c r="CM872" i="18"/>
  <c r="CM873" i="18"/>
  <c r="CM874" i="18"/>
  <c r="CM875" i="18"/>
  <c r="CM876" i="18"/>
  <c r="CM877" i="18"/>
  <c r="CM878" i="18"/>
  <c r="CM879" i="18"/>
  <c r="CM880" i="18"/>
  <c r="CM2" i="18"/>
  <c r="K39" i="19"/>
  <c r="K40" i="19" s="1"/>
  <c r="K41" i="19"/>
  <c r="K42" i="19" s="1"/>
  <c r="K24" i="19"/>
  <c r="K13" i="19"/>
  <c r="K25" i="19"/>
  <c r="K26" i="19"/>
  <c r="K27" i="19" s="1"/>
  <c r="M13" i="19"/>
  <c r="K14" i="19"/>
  <c r="K15" i="19"/>
  <c r="K16" i="19"/>
  <c r="L41" i="19"/>
  <c r="L42" i="19" s="1"/>
  <c r="M41" i="19"/>
  <c r="M42" i="19"/>
  <c r="J41" i="19"/>
  <c r="J42" i="19" s="1"/>
  <c r="L39" i="19"/>
  <c r="L40" i="19" s="1"/>
  <c r="M39" i="19"/>
  <c r="M40" i="19" s="1"/>
  <c r="J39" i="19"/>
  <c r="J40" i="19" s="1"/>
  <c r="K34" i="19"/>
  <c r="L34" i="19"/>
  <c r="L33" i="19"/>
  <c r="K33" i="19"/>
  <c r="J33" i="19"/>
  <c r="J34" i="19" s="1"/>
  <c r="M24" i="19"/>
  <c r="M25" i="19" s="1"/>
  <c r="L26" i="19"/>
  <c r="L27" i="19" s="1"/>
  <c r="M26" i="19"/>
  <c r="M27" i="19"/>
  <c r="J27" i="19"/>
  <c r="J26" i="19"/>
  <c r="M16" i="19"/>
  <c r="L15" i="19"/>
  <c r="L16" i="19" s="1"/>
  <c r="M15" i="19"/>
  <c r="J15" i="19"/>
  <c r="J16" i="19" s="1"/>
  <c r="J31" i="19"/>
  <c r="J32" i="19" s="1"/>
  <c r="L24" i="19"/>
  <c r="L25" i="19" s="1"/>
  <c r="J24" i="19"/>
  <c r="J25" i="19" s="1"/>
  <c r="L13" i="19"/>
  <c r="L14" i="19" s="1"/>
  <c r="M14" i="19"/>
  <c r="J13" i="19"/>
  <c r="J14" i="19" s="1"/>
  <c r="L31" i="19"/>
  <c r="L32" i="19" s="1"/>
  <c r="K31" i="19"/>
  <c r="K32" i="19" s="1"/>
  <c r="R720" i="18" l="1"/>
  <c r="X720" i="18" s="1"/>
  <c r="S720" i="18" l="1"/>
  <c r="CH786" i="18"/>
  <c r="T720" i="18" l="1"/>
  <c r="Y720" i="18"/>
  <c r="AX781" i="18"/>
  <c r="AY781" i="18"/>
  <c r="AZ781" i="18"/>
  <c r="BA781" i="18"/>
  <c r="U720" i="18" l="1"/>
  <c r="Z720" i="18"/>
  <c r="BD247" i="18"/>
  <c r="BE247" i="18" s="1"/>
  <c r="BF247" i="18" s="1"/>
  <c r="V720" i="18" l="1"/>
  <c r="AB720" i="18" s="1"/>
  <c r="AA720" i="18"/>
  <c r="AV775" i="18" l="1"/>
  <c r="AW775" i="18"/>
  <c r="AX775" i="18"/>
  <c r="AY775" i="18"/>
  <c r="AZ775" i="18"/>
  <c r="BA775" i="18"/>
  <c r="AJ775" i="18"/>
  <c r="R775" i="18"/>
  <c r="AK775" i="18" s="1"/>
  <c r="AV774" i="18"/>
  <c r="AW774" i="18"/>
  <c r="AX774" i="18"/>
  <c r="AY774" i="18"/>
  <c r="AZ774" i="18"/>
  <c r="BA774" i="18"/>
  <c r="AW769" i="18"/>
  <c r="AX769" i="18"/>
  <c r="AY769" i="18"/>
  <c r="AZ769" i="18"/>
  <c r="BA769" i="18"/>
  <c r="AV769" i="18"/>
  <c r="AJ769" i="18"/>
  <c r="AJ774" i="18"/>
  <c r="BB774" i="18" l="1"/>
  <c r="BB769" i="18"/>
  <c r="Q774" i="18"/>
  <c r="R774" i="18"/>
  <c r="R769" i="18"/>
  <c r="S774" i="18" l="1"/>
  <c r="AK774" i="18"/>
  <c r="BC774" i="18" s="1"/>
  <c r="S769" i="18"/>
  <c r="AK769" i="18"/>
  <c r="BC769" i="18" s="1"/>
  <c r="T769" i="18" l="1"/>
  <c r="AL769" i="18"/>
  <c r="BD769" i="18" s="1"/>
  <c r="T774" i="18"/>
  <c r="AL774" i="18"/>
  <c r="BD774" i="18" s="1"/>
  <c r="U774" i="18" l="1"/>
  <c r="AM774" i="18"/>
  <c r="BE774" i="18" s="1"/>
  <c r="U769" i="18"/>
  <c r="AM769" i="18"/>
  <c r="BE769" i="18" s="1"/>
  <c r="V769" i="18" l="1"/>
  <c r="AO769" i="18" s="1"/>
  <c r="BG769" i="18" s="1"/>
  <c r="AN769" i="18"/>
  <c r="BF769" i="18" s="1"/>
  <c r="V774" i="18"/>
  <c r="AO774" i="18" s="1"/>
  <c r="BG774" i="18" s="1"/>
  <c r="AN774" i="18"/>
  <c r="BF774" i="18" s="1"/>
  <c r="V843" i="18" l="1"/>
  <c r="AO843" i="18" s="1"/>
  <c r="BG843" i="18" s="1"/>
  <c r="U843" i="18"/>
  <c r="AN843" i="18" s="1"/>
  <c r="BF843" i="18" s="1"/>
  <c r="T843" i="18"/>
  <c r="S843" i="18"/>
  <c r="AL843" i="18" s="1"/>
  <c r="BD843" i="18" s="1"/>
  <c r="R843" i="18"/>
  <c r="AK843" i="18" s="1"/>
  <c r="BC843" i="18" s="1"/>
  <c r="K843" i="18"/>
  <c r="AJ843" i="18" s="1"/>
  <c r="BB843" i="18" s="1"/>
  <c r="V842" i="18"/>
  <c r="AO842" i="18" s="1"/>
  <c r="BG842" i="18" s="1"/>
  <c r="U842" i="18"/>
  <c r="AN842" i="18" s="1"/>
  <c r="BF842" i="18" s="1"/>
  <c r="T842" i="18"/>
  <c r="S842" i="18"/>
  <c r="AL842" i="18" s="1"/>
  <c r="BD842" i="18" s="1"/>
  <c r="R842" i="18"/>
  <c r="AK842" i="18" s="1"/>
  <c r="BC842" i="18" s="1"/>
  <c r="K842" i="18"/>
  <c r="AJ842" i="18" s="1"/>
  <c r="BB842" i="18" s="1"/>
  <c r="V841" i="18"/>
  <c r="AO841" i="18" s="1"/>
  <c r="BG841" i="18" s="1"/>
  <c r="U841" i="18"/>
  <c r="AN841" i="18" s="1"/>
  <c r="BF841" i="18" s="1"/>
  <c r="T841" i="18"/>
  <c r="S841" i="18"/>
  <c r="AL841" i="18" s="1"/>
  <c r="BD841" i="18" s="1"/>
  <c r="R841" i="18"/>
  <c r="AK841" i="18" s="1"/>
  <c r="BC841" i="18" s="1"/>
  <c r="K841" i="18"/>
  <c r="AJ841" i="18" s="1"/>
  <c r="BB841" i="18" s="1"/>
  <c r="V840" i="18"/>
  <c r="AO840" i="18" s="1"/>
  <c r="BG840" i="18" s="1"/>
  <c r="U840" i="18"/>
  <c r="AN840" i="18" s="1"/>
  <c r="BF840" i="18" s="1"/>
  <c r="T840" i="18"/>
  <c r="S840" i="18"/>
  <c r="AL840" i="18" s="1"/>
  <c r="BD840" i="18" s="1"/>
  <c r="R840" i="18"/>
  <c r="K840" i="18"/>
  <c r="AJ840" i="18" s="1"/>
  <c r="BB840" i="18" s="1"/>
  <c r="V839" i="18"/>
  <c r="U839" i="18"/>
  <c r="AN839" i="18" s="1"/>
  <c r="BF839" i="18" s="1"/>
  <c r="T839" i="18"/>
  <c r="S839" i="18"/>
  <c r="AL839" i="18" s="1"/>
  <c r="BD839" i="18" s="1"/>
  <c r="R839" i="18"/>
  <c r="AK839" i="18" s="1"/>
  <c r="BC839" i="18" s="1"/>
  <c r="K839" i="18"/>
  <c r="AJ839" i="18" s="1"/>
  <c r="BB839" i="18" s="1"/>
  <c r="V838" i="18"/>
  <c r="AO838" i="18" s="1"/>
  <c r="BG838" i="18" s="1"/>
  <c r="U838" i="18"/>
  <c r="AN838" i="18" s="1"/>
  <c r="BF838" i="18" s="1"/>
  <c r="T838" i="18"/>
  <c r="S838" i="18"/>
  <c r="AL838" i="18" s="1"/>
  <c r="BD838" i="18" s="1"/>
  <c r="R838" i="18"/>
  <c r="P838" i="18"/>
  <c r="K838" i="18"/>
  <c r="AJ838" i="18" s="1"/>
  <c r="BB838" i="18" s="1"/>
  <c r="V837" i="18"/>
  <c r="U837" i="18"/>
  <c r="AN837" i="18" s="1"/>
  <c r="BF837" i="18" s="1"/>
  <c r="T837" i="18"/>
  <c r="S837" i="18"/>
  <c r="AL837" i="18" s="1"/>
  <c r="BD837" i="18" s="1"/>
  <c r="R837" i="18"/>
  <c r="AK837" i="18" s="1"/>
  <c r="BC837" i="18" s="1"/>
  <c r="K837" i="18"/>
  <c r="AJ837" i="18" s="1"/>
  <c r="BB837" i="18" s="1"/>
  <c r="BB836" i="18"/>
  <c r="AQ836" i="18"/>
  <c r="V836" i="18"/>
  <c r="U836" i="18"/>
  <c r="T836" i="18"/>
  <c r="S836" i="18"/>
  <c r="R836" i="18"/>
  <c r="K836" i="18"/>
  <c r="V835" i="18"/>
  <c r="AO835" i="18" s="1"/>
  <c r="BG835" i="18" s="1"/>
  <c r="U835" i="18"/>
  <c r="AN835" i="18" s="1"/>
  <c r="BF835" i="18" s="1"/>
  <c r="T835" i="18"/>
  <c r="AM835" i="18" s="1"/>
  <c r="BE835" i="18" s="1"/>
  <c r="S835" i="18"/>
  <c r="R835" i="18"/>
  <c r="AK835" i="18" s="1"/>
  <c r="BC835" i="18" s="1"/>
  <c r="K835" i="18"/>
  <c r="V834" i="18"/>
  <c r="AO834" i="18" s="1"/>
  <c r="BG834" i="18" s="1"/>
  <c r="U834" i="18"/>
  <c r="T834" i="18"/>
  <c r="AM834" i="18" s="1"/>
  <c r="BE834" i="18" s="1"/>
  <c r="S834" i="18"/>
  <c r="R834" i="18"/>
  <c r="AK834" i="18" s="1"/>
  <c r="BC834" i="18" s="1"/>
  <c r="K834" i="18"/>
  <c r="BB833" i="18"/>
  <c r="AQ833" i="18"/>
  <c r="BC833" i="18" s="1"/>
  <c r="AQ832" i="18"/>
  <c r="AR832" i="18" s="1"/>
  <c r="V832" i="18"/>
  <c r="AO832" i="18" s="1"/>
  <c r="U832" i="18"/>
  <c r="AN832" i="18" s="1"/>
  <c r="T832" i="18"/>
  <c r="AM832" i="18" s="1"/>
  <c r="S832" i="18"/>
  <c r="R832" i="18"/>
  <c r="AK832" i="18" s="1"/>
  <c r="K832" i="18"/>
  <c r="V831" i="18"/>
  <c r="AO831" i="18" s="1"/>
  <c r="BG831" i="18" s="1"/>
  <c r="U831" i="18"/>
  <c r="AN831" i="18" s="1"/>
  <c r="BF831" i="18" s="1"/>
  <c r="T831" i="18"/>
  <c r="AM831" i="18" s="1"/>
  <c r="BE831" i="18" s="1"/>
  <c r="S831" i="18"/>
  <c r="R831" i="18"/>
  <c r="AK831" i="18" s="1"/>
  <c r="BC831" i="18" s="1"/>
  <c r="K831" i="18"/>
  <c r="V830" i="18"/>
  <c r="AO830" i="18" s="1"/>
  <c r="BG830" i="18" s="1"/>
  <c r="U830" i="18"/>
  <c r="T830" i="18"/>
  <c r="AM830" i="18" s="1"/>
  <c r="BE830" i="18" s="1"/>
  <c r="S830" i="18"/>
  <c r="R830" i="18"/>
  <c r="AK830" i="18" s="1"/>
  <c r="BC830" i="18" s="1"/>
  <c r="K830" i="18"/>
  <c r="AJ830" i="18" s="1"/>
  <c r="BB830" i="18" s="1"/>
  <c r="V829" i="18"/>
  <c r="AO829" i="18" s="1"/>
  <c r="BG829" i="18" s="1"/>
  <c r="U829" i="18"/>
  <c r="T829" i="18"/>
  <c r="AM829" i="18" s="1"/>
  <c r="BE829" i="18" s="1"/>
  <c r="S829" i="18"/>
  <c r="R829" i="18"/>
  <c r="AK829" i="18" s="1"/>
  <c r="BC829" i="18" s="1"/>
  <c r="K829" i="18"/>
  <c r="V828" i="18"/>
  <c r="AO828" i="18" s="1"/>
  <c r="BG828" i="18" s="1"/>
  <c r="U828" i="18"/>
  <c r="T828" i="18"/>
  <c r="AM828" i="18" s="1"/>
  <c r="BE828" i="18" s="1"/>
  <c r="S828" i="18"/>
  <c r="R828" i="18"/>
  <c r="AK828" i="18" s="1"/>
  <c r="BC828" i="18" s="1"/>
  <c r="K828" i="18"/>
  <c r="BV827" i="18"/>
  <c r="BW827" i="18" s="1"/>
  <c r="BX827" i="18" s="1"/>
  <c r="BY827" i="18" s="1"/>
  <c r="BZ827" i="18" s="1"/>
  <c r="BB827" i="18"/>
  <c r="AQ827" i="18"/>
  <c r="R827" i="18"/>
  <c r="X827" i="18" s="1"/>
  <c r="Q827" i="18"/>
  <c r="AJ826" i="18"/>
  <c r="BB826" i="18" s="1"/>
  <c r="W826" i="18"/>
  <c r="R826" i="18"/>
  <c r="AK826" i="18" s="1"/>
  <c r="BC826" i="18" s="1"/>
  <c r="Q826" i="18"/>
  <c r="AJ825" i="18"/>
  <c r="BB825" i="18" s="1"/>
  <c r="W825" i="18"/>
  <c r="R825" i="18"/>
  <c r="AK825" i="18" s="1"/>
  <c r="BC825" i="18" s="1"/>
  <c r="Q825" i="18"/>
  <c r="AJ824" i="18"/>
  <c r="BB824" i="18" s="1"/>
  <c r="W824" i="18"/>
  <c r="R824" i="18"/>
  <c r="AK824" i="18" s="1"/>
  <c r="BC824" i="18" s="1"/>
  <c r="Q824" i="18"/>
  <c r="AJ823" i="18"/>
  <c r="BB823" i="18" s="1"/>
  <c r="R823" i="18"/>
  <c r="AK823" i="18" s="1"/>
  <c r="BC823" i="18" s="1"/>
  <c r="Q823" i="18"/>
  <c r="V822" i="18"/>
  <c r="U822" i="18"/>
  <c r="T822" i="18"/>
  <c r="AM822" i="18" s="1"/>
  <c r="BE822" i="18" s="1"/>
  <c r="S822" i="18"/>
  <c r="AL822" i="18" s="1"/>
  <c r="BD822" i="18" s="1"/>
  <c r="R822" i="18"/>
  <c r="K822" i="18"/>
  <c r="AJ822" i="18" s="1"/>
  <c r="BB822" i="18" s="1"/>
  <c r="V821" i="18"/>
  <c r="U821" i="18"/>
  <c r="T821" i="18"/>
  <c r="AM821" i="18" s="1"/>
  <c r="BE821" i="18" s="1"/>
  <c r="S821" i="18"/>
  <c r="AL821" i="18" s="1"/>
  <c r="BD821" i="18" s="1"/>
  <c r="R821" i="18"/>
  <c r="K821" i="18"/>
  <c r="AJ821" i="18" s="1"/>
  <c r="BB821" i="18" s="1"/>
  <c r="V820" i="18"/>
  <c r="U820" i="18"/>
  <c r="T820" i="18"/>
  <c r="S820" i="18"/>
  <c r="AL820" i="18" s="1"/>
  <c r="BD820" i="18" s="1"/>
  <c r="R820" i="18"/>
  <c r="K820" i="18"/>
  <c r="AJ820" i="18" s="1"/>
  <c r="BB820" i="18" s="1"/>
  <c r="V819" i="18"/>
  <c r="U819" i="18"/>
  <c r="T819" i="18"/>
  <c r="AM819" i="18" s="1"/>
  <c r="BE819" i="18" s="1"/>
  <c r="S819" i="18"/>
  <c r="AL819" i="18" s="1"/>
  <c r="BD819" i="18" s="1"/>
  <c r="R819" i="18"/>
  <c r="K819" i="18"/>
  <c r="AJ819" i="18" s="1"/>
  <c r="BB819" i="18" s="1"/>
  <c r="BB818" i="18"/>
  <c r="AQ818" i="18"/>
  <c r="BC818" i="18" s="1"/>
  <c r="V817" i="18"/>
  <c r="AO817" i="18" s="1"/>
  <c r="BG817" i="18" s="1"/>
  <c r="U817" i="18"/>
  <c r="T817" i="18"/>
  <c r="S817" i="18"/>
  <c r="AL817" i="18" s="1"/>
  <c r="BD817" i="18" s="1"/>
  <c r="R817" i="18"/>
  <c r="AK817" i="18" s="1"/>
  <c r="BC817" i="18" s="1"/>
  <c r="K817" i="18"/>
  <c r="AJ817" i="18" s="1"/>
  <c r="BB817" i="18" s="1"/>
  <c r="R816" i="18"/>
  <c r="S816" i="18" s="1"/>
  <c r="T816" i="18" s="1"/>
  <c r="U816" i="18" s="1"/>
  <c r="V816" i="18" s="1"/>
  <c r="Q816" i="18"/>
  <c r="R815" i="18"/>
  <c r="S815" i="18" s="1"/>
  <c r="T815" i="18" s="1"/>
  <c r="U815" i="18" s="1"/>
  <c r="V815" i="18" s="1"/>
  <c r="Q815" i="18"/>
  <c r="R814" i="18"/>
  <c r="S814" i="18" s="1"/>
  <c r="T814" i="18" s="1"/>
  <c r="U814" i="18" s="1"/>
  <c r="V814" i="18" s="1"/>
  <c r="Q814" i="18"/>
  <c r="R813" i="18"/>
  <c r="S813" i="18" s="1"/>
  <c r="T813" i="18" s="1"/>
  <c r="U813" i="18" s="1"/>
  <c r="V813" i="18" s="1"/>
  <c r="Q813" i="18"/>
  <c r="R812" i="18"/>
  <c r="S812" i="18" s="1"/>
  <c r="T812" i="18" s="1"/>
  <c r="U812" i="18" s="1"/>
  <c r="V812" i="18" s="1"/>
  <c r="Q812" i="18"/>
  <c r="R811" i="18"/>
  <c r="S811" i="18" s="1"/>
  <c r="T811" i="18" s="1"/>
  <c r="U811" i="18" s="1"/>
  <c r="V811" i="18" s="1"/>
  <c r="Q811" i="18"/>
  <c r="R810" i="18"/>
  <c r="S810" i="18" s="1"/>
  <c r="T810" i="18" s="1"/>
  <c r="U810" i="18" s="1"/>
  <c r="V810" i="18" s="1"/>
  <c r="Q810" i="18"/>
  <c r="R809" i="18"/>
  <c r="S809" i="18" s="1"/>
  <c r="T809" i="18" s="1"/>
  <c r="U809" i="18" s="1"/>
  <c r="V809" i="18" s="1"/>
  <c r="Q809" i="18"/>
  <c r="R808" i="18"/>
  <c r="S808" i="18" s="1"/>
  <c r="T808" i="18" s="1"/>
  <c r="U808" i="18" s="1"/>
  <c r="V808" i="18" s="1"/>
  <c r="Q808" i="18"/>
  <c r="R807" i="18"/>
  <c r="S807" i="18" s="1"/>
  <c r="T807" i="18" s="1"/>
  <c r="U807" i="18" s="1"/>
  <c r="V807" i="18" s="1"/>
  <c r="Q807" i="18"/>
  <c r="R806" i="18"/>
  <c r="S806" i="18" s="1"/>
  <c r="T806" i="18" s="1"/>
  <c r="U806" i="18" s="1"/>
  <c r="V806" i="18" s="1"/>
  <c r="Q806" i="18"/>
  <c r="R805" i="18"/>
  <c r="S805" i="18" s="1"/>
  <c r="T805" i="18" s="1"/>
  <c r="U805" i="18" s="1"/>
  <c r="V805" i="18" s="1"/>
  <c r="Q805" i="18"/>
  <c r="R804" i="18"/>
  <c r="S804" i="18" s="1"/>
  <c r="T804" i="18" s="1"/>
  <c r="U804" i="18" s="1"/>
  <c r="V804" i="18" s="1"/>
  <c r="Q804" i="18"/>
  <c r="V803" i="18"/>
  <c r="U803" i="18"/>
  <c r="AN803" i="18" s="1"/>
  <c r="BF803" i="18" s="1"/>
  <c r="T803" i="18"/>
  <c r="S803" i="18"/>
  <c r="R803" i="18"/>
  <c r="K803" i="18"/>
  <c r="AJ803" i="18" s="1"/>
  <c r="BB803" i="18" s="1"/>
  <c r="V802" i="18"/>
  <c r="U802" i="18"/>
  <c r="AN802" i="18" s="1"/>
  <c r="BF802" i="18" s="1"/>
  <c r="T802" i="18"/>
  <c r="AM802" i="18" s="1"/>
  <c r="BE802" i="18" s="1"/>
  <c r="S802" i="18"/>
  <c r="R802" i="18"/>
  <c r="K802" i="18"/>
  <c r="AJ802" i="18" s="1"/>
  <c r="BB802" i="18" s="1"/>
  <c r="V801" i="18"/>
  <c r="U801" i="18"/>
  <c r="AN801" i="18" s="1"/>
  <c r="BF801" i="18" s="1"/>
  <c r="T801" i="18"/>
  <c r="S801" i="18"/>
  <c r="R801" i="18"/>
  <c r="K801" i="18"/>
  <c r="AJ801" i="18" s="1"/>
  <c r="BB801" i="18" s="1"/>
  <c r="V800" i="18"/>
  <c r="U800" i="18"/>
  <c r="AN800" i="18" s="1"/>
  <c r="BF800" i="18" s="1"/>
  <c r="T800" i="18"/>
  <c r="AM800" i="18" s="1"/>
  <c r="BE800" i="18" s="1"/>
  <c r="S800" i="18"/>
  <c r="R800" i="18"/>
  <c r="AK800" i="18" s="1"/>
  <c r="BC800" i="18" s="1"/>
  <c r="K800" i="18"/>
  <c r="AJ800" i="18" s="1"/>
  <c r="BB800" i="18" s="1"/>
  <c r="R799" i="18"/>
  <c r="R798" i="18"/>
  <c r="X798" i="18" s="1"/>
  <c r="Q798" i="18"/>
  <c r="R797" i="18"/>
  <c r="S797" i="18" s="1"/>
  <c r="Q797" i="18"/>
  <c r="R796" i="18"/>
  <c r="S796" i="18" s="1"/>
  <c r="Q796" i="18"/>
  <c r="R795" i="18"/>
  <c r="Q795" i="18"/>
  <c r="V794" i="18"/>
  <c r="AO794" i="18" s="1"/>
  <c r="BG794" i="18" s="1"/>
  <c r="U794" i="18"/>
  <c r="AN794" i="18" s="1"/>
  <c r="BF794" i="18" s="1"/>
  <c r="T794" i="18"/>
  <c r="S794" i="18"/>
  <c r="R794" i="18"/>
  <c r="K794" i="18"/>
  <c r="AJ794" i="18" s="1"/>
  <c r="BB794" i="18" s="1"/>
  <c r="V793" i="18"/>
  <c r="AO793" i="18" s="1"/>
  <c r="BG793" i="18" s="1"/>
  <c r="U793" i="18"/>
  <c r="AN793" i="18" s="1"/>
  <c r="BF793" i="18" s="1"/>
  <c r="T793" i="18"/>
  <c r="S793" i="18"/>
  <c r="R793" i="18"/>
  <c r="AK793" i="18" s="1"/>
  <c r="BC793" i="18" s="1"/>
  <c r="K793" i="18"/>
  <c r="BG792" i="18"/>
  <c r="BF792" i="18"/>
  <c r="BE792" i="18"/>
  <c r="BD792" i="18"/>
  <c r="BC792" i="18"/>
  <c r="BB792" i="18"/>
  <c r="AB792" i="18"/>
  <c r="AA792" i="18"/>
  <c r="Z792" i="18"/>
  <c r="Y792" i="18"/>
  <c r="X792" i="18"/>
  <c r="AJ791" i="18"/>
  <c r="BB791" i="18" s="1"/>
  <c r="W791" i="18"/>
  <c r="R791" i="18"/>
  <c r="S791" i="18" s="1"/>
  <c r="Q791" i="18"/>
  <c r="AJ790" i="18"/>
  <c r="BB790" i="18" s="1"/>
  <c r="W790" i="18"/>
  <c r="R790" i="18"/>
  <c r="S790" i="18" s="1"/>
  <c r="AL790" i="18" s="1"/>
  <c r="BD790" i="18" s="1"/>
  <c r="Q790" i="18"/>
  <c r="AJ789" i="18"/>
  <c r="R789" i="18"/>
  <c r="AK789" i="18" s="1"/>
  <c r="Q789" i="18"/>
  <c r="AJ788" i="18"/>
  <c r="BB788" i="18" s="1"/>
  <c r="W788" i="18"/>
  <c r="BO788" i="18" s="1"/>
  <c r="R788" i="18"/>
  <c r="AK788" i="18" s="1"/>
  <c r="BC788" i="18" s="1"/>
  <c r="AJ787" i="18"/>
  <c r="BB787" i="18" s="1"/>
  <c r="W787" i="18"/>
  <c r="BO787" i="18" s="1"/>
  <c r="R787" i="18"/>
  <c r="AJ786" i="18"/>
  <c r="BB786" i="18" s="1"/>
  <c r="W786" i="18"/>
  <c r="L786" i="18"/>
  <c r="R786" i="18" s="1"/>
  <c r="X786" i="18" s="1"/>
  <c r="AJ785" i="18"/>
  <c r="BB785" i="18" s="1"/>
  <c r="W785" i="18"/>
  <c r="L785" i="18"/>
  <c r="R785" i="18" s="1"/>
  <c r="AK785" i="18" s="1"/>
  <c r="BC785" i="18" s="1"/>
  <c r="R784" i="18"/>
  <c r="Q784" i="18"/>
  <c r="R783" i="18"/>
  <c r="X783" i="18" s="1"/>
  <c r="Q783" i="18"/>
  <c r="V782" i="18"/>
  <c r="U782" i="18"/>
  <c r="AN782" i="18" s="1"/>
  <c r="BF782" i="18" s="1"/>
  <c r="T782" i="18"/>
  <c r="AM782" i="18" s="1"/>
  <c r="BE782" i="18" s="1"/>
  <c r="S782" i="18"/>
  <c r="R782" i="18"/>
  <c r="K782" i="18"/>
  <c r="AJ782" i="18" s="1"/>
  <c r="BB782" i="18" s="1"/>
  <c r="R781" i="18"/>
  <c r="S781" i="18" s="1"/>
  <c r="Q781" i="18"/>
  <c r="R780" i="18"/>
  <c r="X780" i="18" s="1"/>
  <c r="Q780" i="18"/>
  <c r="R779" i="18"/>
  <c r="Q779" i="18"/>
  <c r="R778" i="18"/>
  <c r="X778" i="18" s="1"/>
  <c r="Q778" i="18"/>
  <c r="R777" i="18"/>
  <c r="S777" i="18" s="1"/>
  <c r="Q777" i="18"/>
  <c r="R776" i="18"/>
  <c r="S776" i="18" s="1"/>
  <c r="Q776" i="18"/>
  <c r="Q775" i="18"/>
  <c r="X774" i="18"/>
  <c r="R773" i="18"/>
  <c r="S773" i="18" s="1"/>
  <c r="Q773" i="18"/>
  <c r="R772" i="18"/>
  <c r="Q772" i="18"/>
  <c r="R771" i="18"/>
  <c r="Q771" i="18"/>
  <c r="X769" i="18"/>
  <c r="Q769" i="18"/>
  <c r="R768" i="18"/>
  <c r="S768" i="18" s="1"/>
  <c r="Q768" i="18"/>
  <c r="R767" i="18"/>
  <c r="X767" i="18" s="1"/>
  <c r="Q767" i="18"/>
  <c r="R766" i="18"/>
  <c r="Q766" i="18"/>
  <c r="R765" i="18"/>
  <c r="X765" i="18" s="1"/>
  <c r="Q765" i="18"/>
  <c r="R764" i="18"/>
  <c r="X764" i="18" s="1"/>
  <c r="Q764" i="18"/>
  <c r="R763" i="18"/>
  <c r="X763" i="18" s="1"/>
  <c r="Q763" i="18"/>
  <c r="R762" i="18"/>
  <c r="Q762" i="18"/>
  <c r="R761" i="18"/>
  <c r="X761" i="18" s="1"/>
  <c r="Q761" i="18"/>
  <c r="R760" i="18"/>
  <c r="S760" i="18" s="1"/>
  <c r="Q760" i="18"/>
  <c r="AB759" i="18"/>
  <c r="AA759" i="18"/>
  <c r="Z759" i="18"/>
  <c r="Y759" i="18"/>
  <c r="R759" i="18"/>
  <c r="X759" i="18" s="1"/>
  <c r="Q759" i="18"/>
  <c r="R758" i="18"/>
  <c r="S758" i="18" s="1"/>
  <c r="Q758" i="18"/>
  <c r="AQ757" i="18"/>
  <c r="AR757" i="18" s="1"/>
  <c r="V757" i="18"/>
  <c r="AO757" i="18" s="1"/>
  <c r="U757" i="18"/>
  <c r="T757" i="18"/>
  <c r="AM757" i="18" s="1"/>
  <c r="S757" i="18"/>
  <c r="AL757" i="18" s="1"/>
  <c r="R757" i="18"/>
  <c r="K757" i="18"/>
  <c r="AJ757" i="18" s="1"/>
  <c r="BB757" i="18" s="1"/>
  <c r="R756" i="18"/>
  <c r="S756" i="18" s="1"/>
  <c r="Q756" i="18"/>
  <c r="R755" i="18"/>
  <c r="Q755" i="18"/>
  <c r="AB754" i="18"/>
  <c r="AA754" i="18"/>
  <c r="Z754" i="18"/>
  <c r="Y754" i="18"/>
  <c r="X754" i="18"/>
  <c r="R753" i="18"/>
  <c r="Q753" i="18"/>
  <c r="R752" i="18"/>
  <c r="S752" i="18" s="1"/>
  <c r="AB751" i="18"/>
  <c r="AA751" i="18"/>
  <c r="Z751" i="18"/>
  <c r="Y751" i="18"/>
  <c r="X751" i="18"/>
  <c r="R750" i="18"/>
  <c r="X750" i="18" s="1"/>
  <c r="Q750" i="18"/>
  <c r="R749" i="18"/>
  <c r="S749" i="18" s="1"/>
  <c r="Q749" i="18"/>
  <c r="R748" i="18"/>
  <c r="R747" i="18"/>
  <c r="S747" i="18" s="1"/>
  <c r="Y747" i="18" s="1"/>
  <c r="R746" i="18"/>
  <c r="R745" i="18"/>
  <c r="R744" i="18"/>
  <c r="R743" i="18"/>
  <c r="S743" i="18" s="1"/>
  <c r="R742" i="18"/>
  <c r="R741" i="18"/>
  <c r="X741" i="18" s="1"/>
  <c r="R740" i="18"/>
  <c r="R739" i="18"/>
  <c r="X739" i="18" s="1"/>
  <c r="R738" i="18"/>
  <c r="R737" i="18"/>
  <c r="S737" i="18" s="1"/>
  <c r="R736" i="18"/>
  <c r="R735" i="18"/>
  <c r="S735" i="18" s="1"/>
  <c r="R734" i="18"/>
  <c r="R733" i="18"/>
  <c r="X733" i="18" s="1"/>
  <c r="R732" i="18"/>
  <c r="R731" i="18"/>
  <c r="X731" i="18" s="1"/>
  <c r="R730" i="18"/>
  <c r="R729" i="18"/>
  <c r="R728" i="18"/>
  <c r="R727" i="18"/>
  <c r="S727" i="18" s="1"/>
  <c r="R726" i="18"/>
  <c r="R725" i="18"/>
  <c r="X725" i="18" s="1"/>
  <c r="R724" i="18"/>
  <c r="R723" i="18"/>
  <c r="X723" i="18" s="1"/>
  <c r="R722" i="18"/>
  <c r="R721" i="18"/>
  <c r="X721" i="18" s="1"/>
  <c r="R719" i="18"/>
  <c r="S719" i="18" s="1"/>
  <c r="R718" i="18"/>
  <c r="R717" i="18"/>
  <c r="X717" i="18" s="1"/>
  <c r="R716" i="18"/>
  <c r="R715" i="18"/>
  <c r="X715" i="18" s="1"/>
  <c r="R714" i="18"/>
  <c r="R713" i="18"/>
  <c r="X713" i="18" s="1"/>
  <c r="R712" i="18"/>
  <c r="R711" i="18"/>
  <c r="X711" i="18" s="1"/>
  <c r="R710" i="18"/>
  <c r="R709" i="18"/>
  <c r="X709" i="18" s="1"/>
  <c r="R708" i="18"/>
  <c r="R707" i="18"/>
  <c r="S707" i="18" s="1"/>
  <c r="R706" i="18"/>
  <c r="R705" i="18"/>
  <c r="S705" i="18" s="1"/>
  <c r="R704" i="18"/>
  <c r="R703" i="18"/>
  <c r="X703" i="18" s="1"/>
  <c r="R702" i="18"/>
  <c r="R701" i="18"/>
  <c r="X701" i="18" s="1"/>
  <c r="R700" i="18"/>
  <c r="R699" i="18"/>
  <c r="S699" i="18" s="1"/>
  <c r="R698" i="18"/>
  <c r="R697" i="18"/>
  <c r="S697" i="18" s="1"/>
  <c r="R696" i="18"/>
  <c r="R695" i="18"/>
  <c r="X695" i="18" s="1"/>
  <c r="R694" i="18"/>
  <c r="R693" i="18"/>
  <c r="X693" i="18" s="1"/>
  <c r="R692" i="18"/>
  <c r="R691" i="18"/>
  <c r="X691" i="18" s="1"/>
  <c r="R690" i="18"/>
  <c r="R689" i="18"/>
  <c r="S689" i="18" s="1"/>
  <c r="R688" i="18"/>
  <c r="R687" i="18"/>
  <c r="X687" i="18" s="1"/>
  <c r="R686" i="18"/>
  <c r="R685" i="18"/>
  <c r="X685" i="18" s="1"/>
  <c r="R684" i="18"/>
  <c r="R682" i="18"/>
  <c r="X682" i="18" s="1"/>
  <c r="Q682" i="18"/>
  <c r="R681" i="18"/>
  <c r="S681" i="18" s="1"/>
  <c r="Q681" i="18"/>
  <c r="R680" i="18"/>
  <c r="Q680" i="18"/>
  <c r="BG657" i="18"/>
  <c r="BF657" i="18"/>
  <c r="BE657" i="18"/>
  <c r="BD657" i="18"/>
  <c r="BC657" i="18"/>
  <c r="BB657" i="18"/>
  <c r="V644" i="18"/>
  <c r="U644" i="18"/>
  <c r="T644" i="18"/>
  <c r="AM644" i="18" s="1"/>
  <c r="BE644" i="18" s="1"/>
  <c r="S644" i="18"/>
  <c r="R644" i="18"/>
  <c r="K644" i="18"/>
  <c r="AJ644" i="18" s="1"/>
  <c r="BB644" i="18" s="1"/>
  <c r="AQ643" i="18"/>
  <c r="AR643" i="18" s="1"/>
  <c r="AS643" i="18" s="1"/>
  <c r="V643" i="18"/>
  <c r="U643" i="18"/>
  <c r="AN643" i="18" s="1"/>
  <c r="T643" i="18"/>
  <c r="S643" i="18"/>
  <c r="R643" i="18"/>
  <c r="K643" i="18"/>
  <c r="AJ643" i="18" s="1"/>
  <c r="BB643" i="18" s="1"/>
  <c r="V642" i="18"/>
  <c r="U642" i="18"/>
  <c r="AN642" i="18" s="1"/>
  <c r="BF642" i="18" s="1"/>
  <c r="T642" i="18"/>
  <c r="AM642" i="18" s="1"/>
  <c r="BE642" i="18" s="1"/>
  <c r="S642" i="18"/>
  <c r="R642" i="18"/>
  <c r="K642" i="18"/>
  <c r="AJ642" i="18" s="1"/>
  <c r="BB642" i="18" s="1"/>
  <c r="V641" i="18"/>
  <c r="U641" i="18"/>
  <c r="AN641" i="18" s="1"/>
  <c r="BF641" i="18" s="1"/>
  <c r="T641" i="18"/>
  <c r="AM641" i="18" s="1"/>
  <c r="BE641" i="18" s="1"/>
  <c r="S641" i="18"/>
  <c r="R641" i="18"/>
  <c r="K641" i="18"/>
  <c r="AJ641" i="18" s="1"/>
  <c r="BB641" i="18" s="1"/>
  <c r="V640" i="18"/>
  <c r="U640" i="18"/>
  <c r="AN640" i="18" s="1"/>
  <c r="BF640" i="18" s="1"/>
  <c r="T640" i="18"/>
  <c r="AM640" i="18" s="1"/>
  <c r="BE640" i="18" s="1"/>
  <c r="S640" i="18"/>
  <c r="R640" i="18"/>
  <c r="K640" i="18"/>
  <c r="AJ640" i="18" s="1"/>
  <c r="BB640" i="18" s="1"/>
  <c r="V639" i="18"/>
  <c r="U639" i="18"/>
  <c r="AN639" i="18" s="1"/>
  <c r="BF639" i="18" s="1"/>
  <c r="T639" i="18"/>
  <c r="AM639" i="18" s="1"/>
  <c r="BE639" i="18" s="1"/>
  <c r="S639" i="18"/>
  <c r="R639" i="18"/>
  <c r="K639" i="18"/>
  <c r="AJ639" i="18" s="1"/>
  <c r="BB639" i="18" s="1"/>
  <c r="V638" i="18"/>
  <c r="U638" i="18"/>
  <c r="AN638" i="18" s="1"/>
  <c r="BF638" i="18" s="1"/>
  <c r="T638" i="18"/>
  <c r="AM638" i="18" s="1"/>
  <c r="BE638" i="18" s="1"/>
  <c r="S638" i="18"/>
  <c r="R638" i="18"/>
  <c r="K638" i="18"/>
  <c r="AJ638" i="18" s="1"/>
  <c r="BB638" i="18" s="1"/>
  <c r="V637" i="18"/>
  <c r="U637" i="18"/>
  <c r="AN637" i="18" s="1"/>
  <c r="BF637" i="18" s="1"/>
  <c r="T637" i="18"/>
  <c r="AM637" i="18" s="1"/>
  <c r="BE637" i="18" s="1"/>
  <c r="S637" i="18"/>
  <c r="R637" i="18"/>
  <c r="K637" i="18"/>
  <c r="AJ637" i="18" s="1"/>
  <c r="BB637" i="18" s="1"/>
  <c r="V593" i="18"/>
  <c r="U593" i="18"/>
  <c r="AN593" i="18" s="1"/>
  <c r="BF593" i="18" s="1"/>
  <c r="T593" i="18"/>
  <c r="AM593" i="18" s="1"/>
  <c r="BE593" i="18" s="1"/>
  <c r="S593" i="18"/>
  <c r="R593" i="18"/>
  <c r="K593" i="18"/>
  <c r="AJ593" i="18" s="1"/>
  <c r="BB593" i="18" s="1"/>
  <c r="V592" i="18"/>
  <c r="U592" i="18"/>
  <c r="AN592" i="18" s="1"/>
  <c r="BF592" i="18" s="1"/>
  <c r="T592" i="18"/>
  <c r="AM592" i="18" s="1"/>
  <c r="BE592" i="18" s="1"/>
  <c r="S592" i="18"/>
  <c r="R592" i="18"/>
  <c r="K592" i="18"/>
  <c r="AJ592" i="18" s="1"/>
  <c r="BB592" i="18" s="1"/>
  <c r="AQ591" i="18"/>
  <c r="AR591" i="18" s="1"/>
  <c r="AS591" i="18" s="1"/>
  <c r="AT591" i="18" s="1"/>
  <c r="V591" i="18"/>
  <c r="AO591" i="18" s="1"/>
  <c r="U591" i="18"/>
  <c r="AN591" i="18" s="1"/>
  <c r="T591" i="18"/>
  <c r="S591" i="18"/>
  <c r="R591" i="18"/>
  <c r="AK591" i="18" s="1"/>
  <c r="K591" i="18"/>
  <c r="AJ591" i="18" s="1"/>
  <c r="BB591" i="18" s="1"/>
  <c r="V590" i="18"/>
  <c r="AO590" i="18" s="1"/>
  <c r="BG590" i="18" s="1"/>
  <c r="U590" i="18"/>
  <c r="AN590" i="18" s="1"/>
  <c r="BF590" i="18" s="1"/>
  <c r="T590" i="18"/>
  <c r="S590" i="18"/>
  <c r="R590" i="18"/>
  <c r="AK590" i="18" s="1"/>
  <c r="BC590" i="18" s="1"/>
  <c r="K590" i="18"/>
  <c r="BG589" i="18"/>
  <c r="BF589" i="18"/>
  <c r="BE589" i="18"/>
  <c r="BD589" i="18"/>
  <c r="BC589" i="18"/>
  <c r="BB589" i="18"/>
  <c r="V588" i="18"/>
  <c r="U588" i="18"/>
  <c r="T588" i="18"/>
  <c r="AM588" i="18" s="1"/>
  <c r="BE588" i="18" s="1"/>
  <c r="S588" i="18"/>
  <c r="AL588" i="18" s="1"/>
  <c r="BD588" i="18" s="1"/>
  <c r="R588" i="18"/>
  <c r="K588" i="18"/>
  <c r="AJ588" i="18" s="1"/>
  <c r="BB588" i="18" s="1"/>
  <c r="V587" i="18"/>
  <c r="U587" i="18"/>
  <c r="T587" i="18"/>
  <c r="AM587" i="18" s="1"/>
  <c r="BE587" i="18" s="1"/>
  <c r="S587" i="18"/>
  <c r="AL587" i="18" s="1"/>
  <c r="BD587" i="18" s="1"/>
  <c r="R587" i="18"/>
  <c r="K587" i="18"/>
  <c r="AJ587" i="18" s="1"/>
  <c r="BB587" i="18" s="1"/>
  <c r="V586" i="18"/>
  <c r="U586" i="18"/>
  <c r="T586" i="18"/>
  <c r="S586" i="18"/>
  <c r="AL586" i="18" s="1"/>
  <c r="BD586" i="18" s="1"/>
  <c r="R586" i="18"/>
  <c r="K586" i="18"/>
  <c r="AJ586" i="18" s="1"/>
  <c r="BB586" i="18" s="1"/>
  <c r="V585" i="18"/>
  <c r="U585" i="18"/>
  <c r="T585" i="18"/>
  <c r="S585" i="18"/>
  <c r="AL585" i="18" s="1"/>
  <c r="BD585" i="18" s="1"/>
  <c r="R585" i="18"/>
  <c r="K585" i="18"/>
  <c r="AJ585" i="18" s="1"/>
  <c r="BB585" i="18" s="1"/>
  <c r="V584" i="18"/>
  <c r="AO584" i="18" s="1"/>
  <c r="BG584" i="18" s="1"/>
  <c r="U584" i="18"/>
  <c r="T584" i="18"/>
  <c r="S584" i="18"/>
  <c r="AL584" i="18" s="1"/>
  <c r="BD584" i="18" s="1"/>
  <c r="R584" i="18"/>
  <c r="K584" i="18"/>
  <c r="AJ584" i="18" s="1"/>
  <c r="BB584" i="18" s="1"/>
  <c r="AQ583" i="18"/>
  <c r="AR583" i="18" s="1"/>
  <c r="AJ583" i="18"/>
  <c r="BB583" i="18" s="1"/>
  <c r="R583" i="18"/>
  <c r="AK583" i="18" s="1"/>
  <c r="Q583" i="18"/>
  <c r="AJ582" i="18"/>
  <c r="BB582" i="18" s="1"/>
  <c r="R582" i="18"/>
  <c r="Q582" i="18"/>
  <c r="V581" i="18"/>
  <c r="AO581" i="18" s="1"/>
  <c r="BG581" i="18" s="1"/>
  <c r="U581" i="18"/>
  <c r="T581" i="18"/>
  <c r="S581" i="18"/>
  <c r="R581" i="18"/>
  <c r="K581" i="18"/>
  <c r="AJ581" i="18" s="1"/>
  <c r="BB581" i="18" s="1"/>
  <c r="AJ580" i="18"/>
  <c r="BB580" i="18" s="1"/>
  <c r="R580" i="18"/>
  <c r="Q580" i="18"/>
  <c r="AJ579" i="18"/>
  <c r="BB579" i="18" s="1"/>
  <c r="R579" i="18"/>
  <c r="AK579" i="18" s="1"/>
  <c r="BC579" i="18" s="1"/>
  <c r="Q579" i="18"/>
  <c r="V578" i="18"/>
  <c r="U578" i="18"/>
  <c r="AN578" i="18" s="1"/>
  <c r="BF578" i="18" s="1"/>
  <c r="T578" i="18"/>
  <c r="AM578" i="18" s="1"/>
  <c r="BE578" i="18" s="1"/>
  <c r="S578" i="18"/>
  <c r="R578" i="18"/>
  <c r="K578" i="18"/>
  <c r="AJ578" i="18" s="1"/>
  <c r="BB578" i="18" s="1"/>
  <c r="AJ577" i="18"/>
  <c r="BB577" i="18" s="1"/>
  <c r="R577" i="18"/>
  <c r="X577" i="18" s="1"/>
  <c r="Q577" i="18"/>
  <c r="AJ576" i="18"/>
  <c r="BB576" i="18" s="1"/>
  <c r="R576" i="18"/>
  <c r="X576" i="18" s="1"/>
  <c r="Q576" i="18"/>
  <c r="AJ575" i="18"/>
  <c r="BB575" i="18" s="1"/>
  <c r="R575" i="18"/>
  <c r="Q575" i="18"/>
  <c r="AJ574" i="18"/>
  <c r="BB574" i="18" s="1"/>
  <c r="R574" i="18"/>
  <c r="AK574" i="18" s="1"/>
  <c r="BC574" i="18" s="1"/>
  <c r="Q574" i="18"/>
  <c r="R573" i="18"/>
  <c r="X573" i="18" s="1"/>
  <c r="Q573" i="18"/>
  <c r="R572" i="18"/>
  <c r="S572" i="18" s="1"/>
  <c r="Q572" i="18"/>
  <c r="R571" i="18"/>
  <c r="Q571" i="18"/>
  <c r="R570" i="18"/>
  <c r="X570" i="18" s="1"/>
  <c r="Q570" i="18"/>
  <c r="R569" i="18"/>
  <c r="X569" i="18" s="1"/>
  <c r="Q569" i="18"/>
  <c r="V568" i="18"/>
  <c r="AO568" i="18" s="1"/>
  <c r="BG568" i="18" s="1"/>
  <c r="U568" i="18"/>
  <c r="T568" i="18"/>
  <c r="AM568" i="18" s="1"/>
  <c r="BE568" i="18" s="1"/>
  <c r="S568" i="18"/>
  <c r="AL568" i="18" s="1"/>
  <c r="BD568" i="18" s="1"/>
  <c r="R568" i="18"/>
  <c r="K568" i="18"/>
  <c r="AJ568" i="18" s="1"/>
  <c r="BB568" i="18" s="1"/>
  <c r="AB567" i="18"/>
  <c r="Y567" i="18"/>
  <c r="T567" i="18"/>
  <c r="Z567" i="18" s="1"/>
  <c r="R567" i="18"/>
  <c r="X567" i="18" s="1"/>
  <c r="Q567" i="18"/>
  <c r="R566" i="18"/>
  <c r="S566" i="18" s="1"/>
  <c r="Q566" i="18"/>
  <c r="R565" i="18"/>
  <c r="X565" i="18" s="1"/>
  <c r="Q565" i="18"/>
  <c r="R564" i="18"/>
  <c r="Q564" i="18"/>
  <c r="R563" i="18"/>
  <c r="X563" i="18" s="1"/>
  <c r="Q563" i="18"/>
  <c r="R562" i="18"/>
  <c r="X562" i="18" s="1"/>
  <c r="Q562" i="18"/>
  <c r="R561" i="18"/>
  <c r="S561" i="18" s="1"/>
  <c r="Q561" i="18"/>
  <c r="R560" i="18"/>
  <c r="Q560" i="18"/>
  <c r="R559" i="18"/>
  <c r="X559" i="18" s="1"/>
  <c r="Q559" i="18"/>
  <c r="R558" i="18"/>
  <c r="X558" i="18" s="1"/>
  <c r="Q558" i="18"/>
  <c r="R557" i="18"/>
  <c r="X557" i="18" s="1"/>
  <c r="Q557" i="18"/>
  <c r="R556" i="18"/>
  <c r="S556" i="18" s="1"/>
  <c r="Q556" i="18"/>
  <c r="R555" i="18"/>
  <c r="X555" i="18" s="1"/>
  <c r="Q555" i="18"/>
  <c r="R554" i="18"/>
  <c r="Q554" i="18"/>
  <c r="R553" i="18"/>
  <c r="X553" i="18" s="1"/>
  <c r="Q553" i="18"/>
  <c r="R552" i="18"/>
  <c r="S552" i="18" s="1"/>
  <c r="Q552" i="18"/>
  <c r="R551" i="18"/>
  <c r="X551" i="18" s="1"/>
  <c r="Q551" i="18"/>
  <c r="R550" i="18"/>
  <c r="Q550" i="18"/>
  <c r="R549" i="18"/>
  <c r="X549" i="18" s="1"/>
  <c r="Q549" i="18"/>
  <c r="R548" i="18"/>
  <c r="X548" i="18" s="1"/>
  <c r="Q548" i="18"/>
  <c r="R547" i="18"/>
  <c r="X547" i="18" s="1"/>
  <c r="Q547" i="18"/>
  <c r="R546" i="18"/>
  <c r="Q546" i="18"/>
  <c r="R545" i="18"/>
  <c r="S545" i="18" s="1"/>
  <c r="Q545" i="18"/>
  <c r="R544" i="18"/>
  <c r="S544" i="18" s="1"/>
  <c r="Q544" i="18"/>
  <c r="R543" i="18"/>
  <c r="S543" i="18" s="1"/>
  <c r="Q543" i="18"/>
  <c r="R542" i="18"/>
  <c r="Q542" i="18"/>
  <c r="R541" i="18"/>
  <c r="S541" i="18" s="1"/>
  <c r="Q541" i="18"/>
  <c r="R540" i="18"/>
  <c r="S540" i="18" s="1"/>
  <c r="Q540" i="18"/>
  <c r="R539" i="18"/>
  <c r="X539" i="18" s="1"/>
  <c r="Q539" i="18"/>
  <c r="R538" i="18"/>
  <c r="Q538" i="18"/>
  <c r="AK537" i="18"/>
  <c r="BC537" i="18" s="1"/>
  <c r="AJ537" i="18"/>
  <c r="BB537" i="18" s="1"/>
  <c r="X537" i="18"/>
  <c r="S537" i="18"/>
  <c r="AL537" i="18" s="1"/>
  <c r="BD537" i="18" s="1"/>
  <c r="AO536" i="18"/>
  <c r="BG536" i="18" s="1"/>
  <c r="AN536" i="18"/>
  <c r="BF536" i="18" s="1"/>
  <c r="AM536" i="18"/>
  <c r="BE536" i="18" s="1"/>
  <c r="AL536" i="18"/>
  <c r="BD536" i="18" s="1"/>
  <c r="AK536" i="18"/>
  <c r="BC536" i="18" s="1"/>
  <c r="AJ536" i="18"/>
  <c r="BB536" i="18" s="1"/>
  <c r="AJ535" i="18"/>
  <c r="BB535" i="18" s="1"/>
  <c r="R535" i="18"/>
  <c r="Q535" i="18"/>
  <c r="AJ534" i="18"/>
  <c r="BB534" i="18" s="1"/>
  <c r="R534" i="18"/>
  <c r="AK534" i="18" s="1"/>
  <c r="BC534" i="18" s="1"/>
  <c r="Q534" i="18"/>
  <c r="AJ533" i="18"/>
  <c r="BB533" i="18" s="1"/>
  <c r="R533" i="18"/>
  <c r="X533" i="18" s="1"/>
  <c r="Q533" i="18"/>
  <c r="AJ532" i="18"/>
  <c r="BB532" i="18" s="1"/>
  <c r="R532" i="18"/>
  <c r="AK532" i="18" s="1"/>
  <c r="BC532" i="18" s="1"/>
  <c r="Q532" i="18"/>
  <c r="AJ531" i="18"/>
  <c r="BB531" i="18" s="1"/>
  <c r="R531" i="18"/>
  <c r="Q531" i="18"/>
  <c r="AJ530" i="18"/>
  <c r="BB530" i="18" s="1"/>
  <c r="R530" i="18"/>
  <c r="AK530" i="18" s="1"/>
  <c r="BC530" i="18" s="1"/>
  <c r="Q530" i="18"/>
  <c r="AJ529" i="18"/>
  <c r="BB529" i="18" s="1"/>
  <c r="R529" i="18"/>
  <c r="AK529" i="18" s="1"/>
  <c r="BC529" i="18" s="1"/>
  <c r="Q529" i="18"/>
  <c r="AJ528" i="18"/>
  <c r="BB528" i="18" s="1"/>
  <c r="R528" i="18"/>
  <c r="Q528" i="18"/>
  <c r="AJ527" i="18"/>
  <c r="BB527" i="18" s="1"/>
  <c r="R527" i="18"/>
  <c r="AK527" i="18" s="1"/>
  <c r="BC527" i="18" s="1"/>
  <c r="Q527" i="18"/>
  <c r="AJ526" i="18"/>
  <c r="BB526" i="18" s="1"/>
  <c r="R526" i="18"/>
  <c r="X526" i="18" s="1"/>
  <c r="Q526" i="18"/>
  <c r="AJ525" i="18"/>
  <c r="BB525" i="18" s="1"/>
  <c r="R525" i="18"/>
  <c r="AK525" i="18" s="1"/>
  <c r="BC525" i="18" s="1"/>
  <c r="Q525" i="18"/>
  <c r="AJ524" i="18"/>
  <c r="BB524" i="18" s="1"/>
  <c r="R524" i="18"/>
  <c r="Q524" i="18"/>
  <c r="BG523" i="18"/>
  <c r="BF523" i="18"/>
  <c r="BE523" i="18"/>
  <c r="BD523" i="18"/>
  <c r="BC523" i="18"/>
  <c r="BB523" i="18"/>
  <c r="R523" i="18"/>
  <c r="S523" i="18" s="1"/>
  <c r="Q523" i="18"/>
  <c r="AQ522" i="18"/>
  <c r="AR522" i="18" s="1"/>
  <c r="V522" i="18"/>
  <c r="U522" i="18"/>
  <c r="AN522" i="18" s="1"/>
  <c r="T522" i="18"/>
  <c r="S522" i="18"/>
  <c r="AL522" i="18" s="1"/>
  <c r="R522" i="18"/>
  <c r="K522" i="18"/>
  <c r="AJ522" i="18" s="1"/>
  <c r="BB522" i="18" s="1"/>
  <c r="V521" i="18"/>
  <c r="U521" i="18"/>
  <c r="AN521" i="18" s="1"/>
  <c r="BF521" i="18" s="1"/>
  <c r="T521" i="18"/>
  <c r="AM521" i="18" s="1"/>
  <c r="BE521" i="18" s="1"/>
  <c r="S521" i="18"/>
  <c r="AL521" i="18" s="1"/>
  <c r="BD521" i="18" s="1"/>
  <c r="R521" i="18"/>
  <c r="K521" i="18"/>
  <c r="AJ521" i="18" s="1"/>
  <c r="BB521" i="18" s="1"/>
  <c r="V520" i="18"/>
  <c r="U520" i="18"/>
  <c r="AN520" i="18" s="1"/>
  <c r="BF520" i="18" s="1"/>
  <c r="T520" i="18"/>
  <c r="AM520" i="18" s="1"/>
  <c r="BE520" i="18" s="1"/>
  <c r="S520" i="18"/>
  <c r="AL520" i="18" s="1"/>
  <c r="BD520" i="18" s="1"/>
  <c r="R520" i="18"/>
  <c r="K520" i="18"/>
  <c r="AJ520" i="18" s="1"/>
  <c r="BB520" i="18" s="1"/>
  <c r="AJ519" i="18"/>
  <c r="BB519" i="18" s="1"/>
  <c r="R519" i="18"/>
  <c r="AK519" i="18" s="1"/>
  <c r="BC519" i="18" s="1"/>
  <c r="Q519" i="18"/>
  <c r="AJ518" i="18"/>
  <c r="BB518" i="18" s="1"/>
  <c r="R518" i="18"/>
  <c r="Q518" i="18"/>
  <c r="AJ517" i="18"/>
  <c r="BB517" i="18" s="1"/>
  <c r="R517" i="18"/>
  <c r="X517" i="18" s="1"/>
  <c r="Q517" i="18"/>
  <c r="AJ516" i="18"/>
  <c r="R516" i="18"/>
  <c r="AK516" i="18" s="1"/>
  <c r="BC516" i="18" s="1"/>
  <c r="Q516" i="18"/>
  <c r="AJ515" i="18"/>
  <c r="BB515" i="18" s="1"/>
  <c r="V515" i="18"/>
  <c r="AO515" i="18" s="1"/>
  <c r="BG515" i="18" s="1"/>
  <c r="U515" i="18"/>
  <c r="T515" i="18"/>
  <c r="AM515" i="18" s="1"/>
  <c r="BE515" i="18" s="1"/>
  <c r="S515" i="18"/>
  <c r="AL515" i="18" s="1"/>
  <c r="BD515" i="18" s="1"/>
  <c r="R515" i="18"/>
  <c r="AK515" i="18" s="1"/>
  <c r="BC515" i="18" s="1"/>
  <c r="AQ514" i="18"/>
  <c r="V514" i="18"/>
  <c r="AO514" i="18" s="1"/>
  <c r="U514" i="18"/>
  <c r="T514" i="18"/>
  <c r="AM514" i="18" s="1"/>
  <c r="S514" i="18"/>
  <c r="R514" i="18"/>
  <c r="AK514" i="18" s="1"/>
  <c r="K514" i="18"/>
  <c r="AO485" i="18"/>
  <c r="AN485" i="18"/>
  <c r="AM485" i="18"/>
  <c r="AL485" i="18"/>
  <c r="AJ485" i="18"/>
  <c r="AB485" i="18"/>
  <c r="AA485" i="18"/>
  <c r="Z485" i="18"/>
  <c r="Y485" i="18"/>
  <c r="R485" i="18"/>
  <c r="X485" i="18" s="1"/>
  <c r="Q485" i="18"/>
  <c r="AJ484" i="18"/>
  <c r="R484" i="18"/>
  <c r="X484" i="18" s="1"/>
  <c r="Q484" i="18"/>
  <c r="AJ483" i="18"/>
  <c r="R483" i="18"/>
  <c r="Q483" i="18"/>
  <c r="AJ482" i="18"/>
  <c r="R482" i="18"/>
  <c r="AK482" i="18" s="1"/>
  <c r="Q482" i="18"/>
  <c r="AJ481" i="18"/>
  <c r="R481" i="18"/>
  <c r="X481" i="18" s="1"/>
  <c r="Q481" i="18"/>
  <c r="AO480" i="18"/>
  <c r="AN480" i="18"/>
  <c r="AM480" i="18"/>
  <c r="AL480" i="18"/>
  <c r="AJ480" i="18"/>
  <c r="AB480" i="18"/>
  <c r="AA480" i="18"/>
  <c r="Z480" i="18"/>
  <c r="Y480" i="18"/>
  <c r="R480" i="18"/>
  <c r="X480" i="18" s="1"/>
  <c r="Q480" i="18"/>
  <c r="AJ479" i="18"/>
  <c r="R479" i="18"/>
  <c r="Q479" i="18"/>
  <c r="AO478" i="18"/>
  <c r="AN478" i="18"/>
  <c r="AM478" i="18"/>
  <c r="AL478" i="18"/>
  <c r="AJ478" i="18"/>
  <c r="AB478" i="18"/>
  <c r="AA478" i="18"/>
  <c r="Z478" i="18"/>
  <c r="Y478" i="18"/>
  <c r="R478" i="18"/>
  <c r="AK478" i="18" s="1"/>
  <c r="Q478" i="18"/>
  <c r="AO477" i="18"/>
  <c r="AJ477" i="18"/>
  <c r="AB477" i="18"/>
  <c r="R477" i="18"/>
  <c r="X477" i="18" s="1"/>
  <c r="Q477" i="18"/>
  <c r="AJ476" i="18"/>
  <c r="R476" i="18"/>
  <c r="X476" i="18" s="1"/>
  <c r="Q476" i="18"/>
  <c r="V475" i="18"/>
  <c r="U475" i="18"/>
  <c r="AN475" i="18" s="1"/>
  <c r="BF475" i="18" s="1"/>
  <c r="T475" i="18"/>
  <c r="S475" i="18"/>
  <c r="AL475" i="18" s="1"/>
  <c r="BD475" i="18" s="1"/>
  <c r="R475" i="18"/>
  <c r="K475" i="18"/>
  <c r="AJ475" i="18" s="1"/>
  <c r="BB475" i="18" s="1"/>
  <c r="R474" i="18"/>
  <c r="X474" i="18" s="1"/>
  <c r="Q474" i="18"/>
  <c r="R473" i="18"/>
  <c r="Q473" i="18"/>
  <c r="R472" i="18"/>
  <c r="X472" i="18" s="1"/>
  <c r="Q472" i="18"/>
  <c r="R471" i="18"/>
  <c r="X471" i="18" s="1"/>
  <c r="Q471" i="18"/>
  <c r="R470" i="18"/>
  <c r="S470" i="18" s="1"/>
  <c r="Q470" i="18"/>
  <c r="R469" i="18"/>
  <c r="Q469" i="18"/>
  <c r="R468" i="18"/>
  <c r="X468" i="18" s="1"/>
  <c r="Q468" i="18"/>
  <c r="R467" i="18"/>
  <c r="X467" i="18" s="1"/>
  <c r="Q467" i="18"/>
  <c r="R466" i="18"/>
  <c r="X466" i="18" s="1"/>
  <c r="Q466" i="18"/>
  <c r="R465" i="18"/>
  <c r="Q465" i="18"/>
  <c r="R464" i="18"/>
  <c r="X464" i="18" s="1"/>
  <c r="Q464" i="18"/>
  <c r="R463" i="18"/>
  <c r="X463" i="18" s="1"/>
  <c r="Q463" i="18"/>
  <c r="R462" i="18"/>
  <c r="S462" i="18" s="1"/>
  <c r="Q462" i="18"/>
  <c r="R461" i="18"/>
  <c r="Q461" i="18"/>
  <c r="R460" i="18"/>
  <c r="X460" i="18" s="1"/>
  <c r="Q460" i="18"/>
  <c r="R459" i="18"/>
  <c r="X459" i="18" s="1"/>
  <c r="Q459" i="18"/>
  <c r="R458" i="18"/>
  <c r="X458" i="18" s="1"/>
  <c r="Q458" i="18"/>
  <c r="R457" i="18"/>
  <c r="Q457" i="18"/>
  <c r="R456" i="18"/>
  <c r="X456" i="18" s="1"/>
  <c r="Q456" i="18"/>
  <c r="R455" i="18"/>
  <c r="X455" i="18" s="1"/>
  <c r="Q455" i="18"/>
  <c r="R454" i="18"/>
  <c r="X454" i="18" s="1"/>
  <c r="Q454" i="18"/>
  <c r="R453" i="18"/>
  <c r="Q453" i="18"/>
  <c r="R441" i="18"/>
  <c r="X441" i="18" s="1"/>
  <c r="Q441" i="18"/>
  <c r="R440" i="18"/>
  <c r="X440" i="18" s="1"/>
  <c r="Q440" i="18"/>
  <c r="W439" i="18"/>
  <c r="R439" i="18"/>
  <c r="S439" i="18" s="1"/>
  <c r="W438" i="18"/>
  <c r="R438" i="18"/>
  <c r="X438" i="18" s="1"/>
  <c r="Q438" i="18"/>
  <c r="R437" i="18"/>
  <c r="Q437" i="18"/>
  <c r="R436" i="18"/>
  <c r="X436" i="18" s="1"/>
  <c r="Q436" i="18"/>
  <c r="R435" i="18"/>
  <c r="X435" i="18" s="1"/>
  <c r="Q435" i="18"/>
  <c r="R434" i="18"/>
  <c r="S434" i="18" s="1"/>
  <c r="Q434" i="18"/>
  <c r="R433" i="18"/>
  <c r="Q433" i="18"/>
  <c r="R432" i="18"/>
  <c r="X432" i="18" s="1"/>
  <c r="Q432" i="18"/>
  <c r="R431" i="18"/>
  <c r="X431" i="18" s="1"/>
  <c r="Q431" i="18"/>
  <c r="R430" i="18"/>
  <c r="S430" i="18" s="1"/>
  <c r="Q430" i="18"/>
  <c r="R429" i="18"/>
  <c r="Q429" i="18"/>
  <c r="R428" i="18"/>
  <c r="X428" i="18" s="1"/>
  <c r="Q428" i="18"/>
  <c r="R427" i="18"/>
  <c r="X427" i="18" s="1"/>
  <c r="Q427" i="18"/>
  <c r="R426" i="18"/>
  <c r="S426" i="18" s="1"/>
  <c r="Q426" i="18"/>
  <c r="R425" i="18"/>
  <c r="Q425" i="18"/>
  <c r="R424" i="18"/>
  <c r="X424" i="18" s="1"/>
  <c r="Q424" i="18"/>
  <c r="R423" i="18"/>
  <c r="X423" i="18" s="1"/>
  <c r="Q423" i="18"/>
  <c r="R422" i="18"/>
  <c r="S422" i="18" s="1"/>
  <c r="Q422" i="18"/>
  <c r="R421" i="18"/>
  <c r="Q421" i="18"/>
  <c r="R420" i="18"/>
  <c r="X420" i="18" s="1"/>
  <c r="Q420" i="18"/>
  <c r="R419" i="18"/>
  <c r="X419" i="18" s="1"/>
  <c r="Q419" i="18"/>
  <c r="R418" i="18"/>
  <c r="S418" i="18" s="1"/>
  <c r="Q418" i="18"/>
  <c r="R417" i="18"/>
  <c r="Q417" i="18"/>
  <c r="R416" i="18"/>
  <c r="X416" i="18" s="1"/>
  <c r="Q416" i="18"/>
  <c r="R415" i="18"/>
  <c r="X415" i="18" s="1"/>
  <c r="Q415" i="18"/>
  <c r="R414" i="18"/>
  <c r="S414" i="18" s="1"/>
  <c r="Q414" i="18"/>
  <c r="AB413" i="18"/>
  <c r="AA413" i="18"/>
  <c r="Z413" i="18"/>
  <c r="Y413" i="18"/>
  <c r="R413" i="18"/>
  <c r="X413" i="18" s="1"/>
  <c r="Q413" i="18"/>
  <c r="AB412" i="18"/>
  <c r="AA412" i="18"/>
  <c r="Z412" i="18"/>
  <c r="Y412" i="18"/>
  <c r="R412" i="18"/>
  <c r="X412" i="18" s="1"/>
  <c r="Q412" i="18"/>
  <c r="AB411" i="18"/>
  <c r="AA411" i="18"/>
  <c r="Z411" i="18"/>
  <c r="Y411" i="18"/>
  <c r="R411" i="18"/>
  <c r="X411" i="18" s="1"/>
  <c r="Q411" i="18"/>
  <c r="R410" i="18"/>
  <c r="S410" i="18" s="1"/>
  <c r="Q410" i="18"/>
  <c r="R409" i="18"/>
  <c r="Q409" i="18"/>
  <c r="R408" i="18"/>
  <c r="X408" i="18" s="1"/>
  <c r="Q408" i="18"/>
  <c r="R407" i="18"/>
  <c r="X407" i="18" s="1"/>
  <c r="Q407" i="18"/>
  <c r="R406" i="18"/>
  <c r="S406" i="18" s="1"/>
  <c r="Q406" i="18"/>
  <c r="R405" i="18"/>
  <c r="Q405" i="18"/>
  <c r="R404" i="18"/>
  <c r="X404" i="18" s="1"/>
  <c r="Q404" i="18"/>
  <c r="R403" i="18"/>
  <c r="X403" i="18" s="1"/>
  <c r="Q403" i="18"/>
  <c r="R402" i="18"/>
  <c r="S402" i="18" s="1"/>
  <c r="Q402" i="18"/>
  <c r="R401" i="18"/>
  <c r="Q401" i="18"/>
  <c r="R400" i="18"/>
  <c r="X400" i="18" s="1"/>
  <c r="Q400" i="18"/>
  <c r="R399" i="18"/>
  <c r="X399" i="18" s="1"/>
  <c r="Q399" i="18"/>
  <c r="R398" i="18"/>
  <c r="S398" i="18" s="1"/>
  <c r="Q398" i="18"/>
  <c r="R397" i="18"/>
  <c r="Q397" i="18"/>
  <c r="R396" i="18"/>
  <c r="X396" i="18" s="1"/>
  <c r="Q396" i="18"/>
  <c r="R395" i="18"/>
  <c r="X395" i="18" s="1"/>
  <c r="Q395" i="18"/>
  <c r="R394" i="18"/>
  <c r="S394" i="18" s="1"/>
  <c r="Q394" i="18"/>
  <c r="R393" i="18"/>
  <c r="Q393" i="18"/>
  <c r="R392" i="18"/>
  <c r="X392" i="18" s="1"/>
  <c r="Q392" i="18"/>
  <c r="R391" i="18"/>
  <c r="X391" i="18" s="1"/>
  <c r="Q391" i="18"/>
  <c r="R390" i="18"/>
  <c r="S390" i="18" s="1"/>
  <c r="Q390" i="18"/>
  <c r="R389" i="18"/>
  <c r="Q389" i="18"/>
  <c r="R388" i="18"/>
  <c r="X388" i="18" s="1"/>
  <c r="Q388" i="18"/>
  <c r="R387" i="18"/>
  <c r="X387" i="18" s="1"/>
  <c r="Q387" i="18"/>
  <c r="R386" i="18"/>
  <c r="S386" i="18" s="1"/>
  <c r="Q386" i="18"/>
  <c r="R385" i="18"/>
  <c r="Q385" i="18"/>
  <c r="R384" i="18"/>
  <c r="X384" i="18" s="1"/>
  <c r="Q384" i="18"/>
  <c r="R383" i="18"/>
  <c r="X383" i="18" s="1"/>
  <c r="Q383" i="18"/>
  <c r="R382" i="18"/>
  <c r="X382" i="18" s="1"/>
  <c r="Q382" i="18"/>
  <c r="R381" i="18"/>
  <c r="Q381" i="18"/>
  <c r="R380" i="18"/>
  <c r="X380" i="18" s="1"/>
  <c r="Q380" i="18"/>
  <c r="R379" i="18"/>
  <c r="X379" i="18" s="1"/>
  <c r="Q379" i="18"/>
  <c r="R378" i="18"/>
  <c r="S378" i="18" s="1"/>
  <c r="Q378" i="18"/>
  <c r="R377" i="18"/>
  <c r="Q377" i="18"/>
  <c r="R376" i="18"/>
  <c r="X376" i="18" s="1"/>
  <c r="Q376" i="18"/>
  <c r="R375" i="18"/>
  <c r="X375" i="18" s="1"/>
  <c r="Q375" i="18"/>
  <c r="R374" i="18"/>
  <c r="X374" i="18" s="1"/>
  <c r="Q374" i="18"/>
  <c r="R373" i="18"/>
  <c r="Q373" i="18"/>
  <c r="R372" i="18"/>
  <c r="X372" i="18" s="1"/>
  <c r="Q372" i="18"/>
  <c r="R371" i="18"/>
  <c r="X371" i="18" s="1"/>
  <c r="Q371" i="18"/>
  <c r="R370" i="18"/>
  <c r="Q370" i="18"/>
  <c r="R369" i="18"/>
  <c r="X369" i="18" s="1"/>
  <c r="Q369" i="18"/>
  <c r="R368" i="18"/>
  <c r="X368" i="18" s="1"/>
  <c r="Q368" i="18"/>
  <c r="R367" i="18"/>
  <c r="X367" i="18" s="1"/>
  <c r="Q367" i="18"/>
  <c r="R366" i="18"/>
  <c r="Q366" i="18"/>
  <c r="R365" i="18"/>
  <c r="X365" i="18" s="1"/>
  <c r="Q365" i="18"/>
  <c r="R364" i="18"/>
  <c r="X364" i="18" s="1"/>
  <c r="Q364" i="18"/>
  <c r="R363" i="18"/>
  <c r="X363" i="18" s="1"/>
  <c r="Q363" i="18"/>
  <c r="R362" i="18"/>
  <c r="Q362" i="18"/>
  <c r="R361" i="18"/>
  <c r="S361" i="18" s="1"/>
  <c r="Y361" i="18" s="1"/>
  <c r="Q361" i="18"/>
  <c r="R360" i="18"/>
  <c r="X360" i="18" s="1"/>
  <c r="Q360" i="18"/>
  <c r="R359" i="18"/>
  <c r="X359" i="18" s="1"/>
  <c r="Q359" i="18"/>
  <c r="R358" i="18"/>
  <c r="Q358" i="18"/>
  <c r="R357" i="18"/>
  <c r="S357" i="18" s="1"/>
  <c r="Y357" i="18" s="1"/>
  <c r="Q357" i="18"/>
  <c r="R356" i="18"/>
  <c r="X356" i="18" s="1"/>
  <c r="Q356" i="18"/>
  <c r="R355" i="18"/>
  <c r="X355" i="18" s="1"/>
  <c r="Q355" i="18"/>
  <c r="R354" i="18"/>
  <c r="Q354" i="18"/>
  <c r="R353" i="18"/>
  <c r="S353" i="18" s="1"/>
  <c r="Y353" i="18" s="1"/>
  <c r="Q353" i="18"/>
  <c r="R352" i="18"/>
  <c r="X352" i="18" s="1"/>
  <c r="Q352" i="18"/>
  <c r="R351" i="18"/>
  <c r="X351" i="18" s="1"/>
  <c r="Q351" i="18"/>
  <c r="R350" i="18"/>
  <c r="Q350" i="18"/>
  <c r="R349" i="18"/>
  <c r="S349" i="18" s="1"/>
  <c r="Y349" i="18" s="1"/>
  <c r="Q349" i="18"/>
  <c r="R348" i="18"/>
  <c r="X348" i="18" s="1"/>
  <c r="Q348" i="18"/>
  <c r="R347" i="18"/>
  <c r="X347" i="18" s="1"/>
  <c r="Q347" i="18"/>
  <c r="R346" i="18"/>
  <c r="Q346" i="18"/>
  <c r="R345" i="18"/>
  <c r="S345" i="18" s="1"/>
  <c r="Y345" i="18" s="1"/>
  <c r="Q345" i="18"/>
  <c r="R344" i="18"/>
  <c r="X344" i="18" s="1"/>
  <c r="Q344" i="18"/>
  <c r="R343" i="18"/>
  <c r="X343" i="18" s="1"/>
  <c r="Q343" i="18"/>
  <c r="R342" i="18"/>
  <c r="Q342" i="18"/>
  <c r="R341" i="18"/>
  <c r="S341" i="18" s="1"/>
  <c r="Y341" i="18" s="1"/>
  <c r="Q341" i="18"/>
  <c r="R340" i="18"/>
  <c r="X340" i="18" s="1"/>
  <c r="Q340" i="18"/>
  <c r="R339" i="18"/>
  <c r="X339" i="18" s="1"/>
  <c r="Q339" i="18"/>
  <c r="R338" i="18"/>
  <c r="Q338" i="18"/>
  <c r="R337" i="18"/>
  <c r="S337" i="18" s="1"/>
  <c r="Y337" i="18" s="1"/>
  <c r="Q337" i="18"/>
  <c r="R336" i="18"/>
  <c r="X336" i="18" s="1"/>
  <c r="Q336" i="18"/>
  <c r="R335" i="18"/>
  <c r="X335" i="18" s="1"/>
  <c r="Q335" i="18"/>
  <c r="R334" i="18"/>
  <c r="Q334" i="18"/>
  <c r="R333" i="18"/>
  <c r="X333" i="18" s="1"/>
  <c r="Q333" i="18"/>
  <c r="R332" i="18"/>
  <c r="X332" i="18" s="1"/>
  <c r="Q332" i="18"/>
  <c r="R331" i="18"/>
  <c r="X331" i="18" s="1"/>
  <c r="Q331" i="18"/>
  <c r="R330" i="18"/>
  <c r="Q330" i="18"/>
  <c r="R329" i="18"/>
  <c r="X329" i="18" s="1"/>
  <c r="Q329" i="18"/>
  <c r="R328" i="18"/>
  <c r="X328" i="18" s="1"/>
  <c r="Q328" i="18"/>
  <c r="R327" i="18"/>
  <c r="X327" i="18" s="1"/>
  <c r="Q327" i="18"/>
  <c r="R326" i="18"/>
  <c r="Q326" i="18"/>
  <c r="R325" i="18"/>
  <c r="X325" i="18" s="1"/>
  <c r="Q325" i="18"/>
  <c r="R324" i="18"/>
  <c r="X324" i="18" s="1"/>
  <c r="Q324" i="18"/>
  <c r="R323" i="18"/>
  <c r="X323" i="18" s="1"/>
  <c r="Q323" i="18"/>
  <c r="R322" i="18"/>
  <c r="Q322" i="18"/>
  <c r="AB321" i="18"/>
  <c r="AA321" i="18"/>
  <c r="R321" i="18"/>
  <c r="X321" i="18" s="1"/>
  <c r="Q321" i="18"/>
  <c r="R320" i="18"/>
  <c r="Q320" i="18"/>
  <c r="R319" i="18"/>
  <c r="S319" i="18" s="1"/>
  <c r="Y319" i="18" s="1"/>
  <c r="Q319" i="18"/>
  <c r="R318" i="18"/>
  <c r="X318" i="18" s="1"/>
  <c r="Q318" i="18"/>
  <c r="R317" i="18"/>
  <c r="X317" i="18" s="1"/>
  <c r="Q317" i="18"/>
  <c r="R316" i="18"/>
  <c r="Q316" i="18"/>
  <c r="R315" i="18"/>
  <c r="S315" i="18" s="1"/>
  <c r="Y315" i="18" s="1"/>
  <c r="Q315" i="18"/>
  <c r="R314" i="18"/>
  <c r="X314" i="18" s="1"/>
  <c r="Q314" i="18"/>
  <c r="R313" i="18"/>
  <c r="X313" i="18" s="1"/>
  <c r="Q313" i="18"/>
  <c r="R312" i="18"/>
  <c r="Q312" i="18"/>
  <c r="R311" i="18"/>
  <c r="S311" i="18" s="1"/>
  <c r="Y311" i="18" s="1"/>
  <c r="Q311" i="18"/>
  <c r="R310" i="18"/>
  <c r="X310" i="18" s="1"/>
  <c r="Q310" i="18"/>
  <c r="R309" i="18"/>
  <c r="X309" i="18" s="1"/>
  <c r="Q309" i="18"/>
  <c r="R308" i="18"/>
  <c r="Q308" i="18"/>
  <c r="R307" i="18"/>
  <c r="S307" i="18" s="1"/>
  <c r="Y307" i="18" s="1"/>
  <c r="Q307" i="18"/>
  <c r="R306" i="18"/>
  <c r="X306" i="18" s="1"/>
  <c r="Q306" i="18"/>
  <c r="R305" i="18"/>
  <c r="X305" i="18" s="1"/>
  <c r="Q305" i="18"/>
  <c r="R304" i="18"/>
  <c r="Q304" i="18"/>
  <c r="R303" i="18"/>
  <c r="S303" i="18" s="1"/>
  <c r="Y303" i="18" s="1"/>
  <c r="Q303" i="18"/>
  <c r="R302" i="18"/>
  <c r="X302" i="18" s="1"/>
  <c r="Q302" i="18"/>
  <c r="R301" i="18"/>
  <c r="X301" i="18" s="1"/>
  <c r="Q301" i="18"/>
  <c r="R300" i="18"/>
  <c r="Q300" i="18"/>
  <c r="R299" i="18"/>
  <c r="X299" i="18" s="1"/>
  <c r="Q299" i="18"/>
  <c r="R298" i="18"/>
  <c r="X298" i="18" s="1"/>
  <c r="Q298" i="18"/>
  <c r="R297" i="18"/>
  <c r="X297" i="18" s="1"/>
  <c r="Q297" i="18"/>
  <c r="R296" i="18"/>
  <c r="Q296" i="18"/>
  <c r="R295" i="18"/>
  <c r="X295" i="18" s="1"/>
  <c r="Q295" i="18"/>
  <c r="R294" i="18"/>
  <c r="X294" i="18" s="1"/>
  <c r="Q294" i="18"/>
  <c r="R293" i="18"/>
  <c r="X293" i="18" s="1"/>
  <c r="Q293" i="18"/>
  <c r="R292" i="18"/>
  <c r="Q292" i="18"/>
  <c r="R291" i="18"/>
  <c r="X291" i="18" s="1"/>
  <c r="Q291" i="18"/>
  <c r="R290" i="18"/>
  <c r="X290" i="18" s="1"/>
  <c r="Q290" i="18"/>
  <c r="R289" i="18"/>
  <c r="X289" i="18" s="1"/>
  <c r="Q289" i="18"/>
  <c r="R288" i="18"/>
  <c r="Q288" i="18"/>
  <c r="R287" i="18"/>
  <c r="Q287" i="18"/>
  <c r="R286" i="18"/>
  <c r="Q286" i="18"/>
  <c r="BV285" i="18"/>
  <c r="BW285" i="18" s="1"/>
  <c r="BX285" i="18" s="1"/>
  <c r="BY285" i="18" s="1"/>
  <c r="BZ285" i="18" s="1"/>
  <c r="BC285" i="18"/>
  <c r="BD285" i="18" s="1"/>
  <c r="BE285" i="18" s="1"/>
  <c r="BF285" i="18" s="1"/>
  <c r="BG285" i="18" s="1"/>
  <c r="R285" i="18"/>
  <c r="X285" i="18" s="1"/>
  <c r="Q285" i="18"/>
  <c r="BC284" i="18"/>
  <c r="BD284" i="18" s="1"/>
  <c r="BE284" i="18" s="1"/>
  <c r="BF284" i="18" s="1"/>
  <c r="BG284" i="18" s="1"/>
  <c r="R284" i="18"/>
  <c r="X284" i="18" s="1"/>
  <c r="Q284" i="18"/>
  <c r="AB283" i="18"/>
  <c r="AA283" i="18"/>
  <c r="Z283" i="18"/>
  <c r="Y283" i="18"/>
  <c r="X283" i="18"/>
  <c r="AB282" i="18"/>
  <c r="AA282" i="18"/>
  <c r="Z282" i="18"/>
  <c r="Y282" i="18"/>
  <c r="X282" i="18"/>
  <c r="AB281" i="18"/>
  <c r="AA281" i="18"/>
  <c r="Z281" i="18"/>
  <c r="Y281" i="18"/>
  <c r="X281" i="18"/>
  <c r="R280" i="18"/>
  <c r="Q280" i="18"/>
  <c r="R279" i="18"/>
  <c r="X279" i="18" s="1"/>
  <c r="Q279" i="18"/>
  <c r="R278" i="18"/>
  <c r="X278" i="18" s="1"/>
  <c r="Q278" i="18"/>
  <c r="R277" i="18"/>
  <c r="X277" i="18" s="1"/>
  <c r="Q277" i="18"/>
  <c r="R276" i="18"/>
  <c r="Q276" i="18"/>
  <c r="R275" i="18"/>
  <c r="X275" i="18" s="1"/>
  <c r="Q275" i="18"/>
  <c r="R274" i="18"/>
  <c r="X274" i="18" s="1"/>
  <c r="Q274" i="18"/>
  <c r="R273" i="18"/>
  <c r="X273" i="18" s="1"/>
  <c r="Q273" i="18"/>
  <c r="R272" i="18"/>
  <c r="Q272" i="18"/>
  <c r="R271" i="18"/>
  <c r="X271" i="18" s="1"/>
  <c r="Q271" i="18"/>
  <c r="R270" i="18"/>
  <c r="X270" i="18" s="1"/>
  <c r="Q270" i="18"/>
  <c r="R269" i="18"/>
  <c r="X269" i="18" s="1"/>
  <c r="Q269" i="18"/>
  <c r="R268" i="18"/>
  <c r="Q268" i="18"/>
  <c r="R267" i="18"/>
  <c r="X267" i="18" s="1"/>
  <c r="Q267" i="18"/>
  <c r="R266" i="18"/>
  <c r="X266" i="18" s="1"/>
  <c r="Q266" i="18"/>
  <c r="R265" i="18"/>
  <c r="X265" i="18" s="1"/>
  <c r="Q265" i="18"/>
  <c r="R264" i="18"/>
  <c r="Q264" i="18"/>
  <c r="R263" i="18"/>
  <c r="X263" i="18" s="1"/>
  <c r="Q263" i="18"/>
  <c r="R262" i="18"/>
  <c r="X262" i="18" s="1"/>
  <c r="Q262" i="18"/>
  <c r="R261" i="18"/>
  <c r="X261" i="18" s="1"/>
  <c r="Q261" i="18"/>
  <c r="R260" i="18"/>
  <c r="Q260" i="18"/>
  <c r="R259" i="18"/>
  <c r="X259" i="18" s="1"/>
  <c r="Q259" i="18"/>
  <c r="R258" i="18"/>
  <c r="X258" i="18" s="1"/>
  <c r="Q258" i="18"/>
  <c r="R257" i="18"/>
  <c r="X257" i="18" s="1"/>
  <c r="Q257" i="18"/>
  <c r="R256" i="18"/>
  <c r="Q256" i="18"/>
  <c r="R255" i="18"/>
  <c r="X255" i="18" s="1"/>
  <c r="Q255" i="18"/>
  <c r="R254" i="18"/>
  <c r="Q254" i="18"/>
  <c r="R253" i="18"/>
  <c r="X253" i="18" s="1"/>
  <c r="Q253" i="18"/>
  <c r="R252" i="18"/>
  <c r="X252" i="18" s="1"/>
  <c r="Q252" i="18"/>
  <c r="R251" i="18"/>
  <c r="X251" i="18" s="1"/>
  <c r="Q251" i="18"/>
  <c r="R250" i="18"/>
  <c r="Q250" i="18"/>
  <c r="R249" i="18"/>
  <c r="X249" i="18" s="1"/>
  <c r="Q249" i="18"/>
  <c r="R248" i="18"/>
  <c r="X248" i="18" s="1"/>
  <c r="Q248" i="18"/>
  <c r="R247" i="18"/>
  <c r="X247" i="18" s="1"/>
  <c r="Q247" i="18"/>
  <c r="R246" i="18"/>
  <c r="Q246" i="18"/>
  <c r="R245" i="18"/>
  <c r="X245" i="18" s="1"/>
  <c r="Q245" i="18"/>
  <c r="R244" i="18"/>
  <c r="X244" i="18" s="1"/>
  <c r="Q244" i="18"/>
  <c r="R243" i="18"/>
  <c r="S243" i="18" s="1"/>
  <c r="Y243" i="18" s="1"/>
  <c r="Q243" i="18"/>
  <c r="R242" i="18"/>
  <c r="X242" i="18" s="1"/>
  <c r="Q242" i="18"/>
  <c r="R241" i="18"/>
  <c r="X241" i="18" s="1"/>
  <c r="Q241" i="18"/>
  <c r="R240" i="18"/>
  <c r="X240" i="18" s="1"/>
  <c r="Q240" i="18"/>
  <c r="R239" i="18"/>
  <c r="S239" i="18" s="1"/>
  <c r="Y239" i="18" s="1"/>
  <c r="Q239" i="18"/>
  <c r="R238" i="18"/>
  <c r="X238" i="18" s="1"/>
  <c r="Q238" i="18"/>
  <c r="R237" i="18"/>
  <c r="X237" i="18" s="1"/>
  <c r="Q237" i="18"/>
  <c r="R236" i="18"/>
  <c r="X236" i="18" s="1"/>
  <c r="Q236" i="18"/>
  <c r="R235" i="18"/>
  <c r="S235" i="18" s="1"/>
  <c r="Y235" i="18" s="1"/>
  <c r="Q235" i="18"/>
  <c r="R234" i="18"/>
  <c r="X234" i="18" s="1"/>
  <c r="Q234" i="18"/>
  <c r="R233" i="18"/>
  <c r="X233" i="18" s="1"/>
  <c r="Q233" i="18"/>
  <c r="R232" i="18"/>
  <c r="X232" i="18" s="1"/>
  <c r="Q232" i="18"/>
  <c r="R231" i="18"/>
  <c r="S231" i="18" s="1"/>
  <c r="Y231" i="18" s="1"/>
  <c r="Q231" i="18"/>
  <c r="R230" i="18"/>
  <c r="X230" i="18" s="1"/>
  <c r="Q230" i="18"/>
  <c r="R229" i="18"/>
  <c r="X229" i="18" s="1"/>
  <c r="Q229" i="18"/>
  <c r="R228" i="18"/>
  <c r="X228" i="18" s="1"/>
  <c r="Q228" i="18"/>
  <c r="R227" i="18"/>
  <c r="S227" i="18" s="1"/>
  <c r="Y227" i="18" s="1"/>
  <c r="Q227" i="18"/>
  <c r="R226" i="18"/>
  <c r="Q226" i="18"/>
  <c r="R225" i="18"/>
  <c r="X225" i="18" s="1"/>
  <c r="Q225" i="18"/>
  <c r="R224" i="18"/>
  <c r="X224" i="18" s="1"/>
  <c r="Q224" i="18"/>
  <c r="R223" i="18"/>
  <c r="S223" i="18" s="1"/>
  <c r="Q223" i="18"/>
  <c r="R222" i="18"/>
  <c r="Q222" i="18"/>
  <c r="R221" i="18"/>
  <c r="X221" i="18" s="1"/>
  <c r="Q221" i="18"/>
  <c r="R220" i="18"/>
  <c r="X220" i="18" s="1"/>
  <c r="Q220" i="18"/>
  <c r="R219" i="18"/>
  <c r="S219" i="18" s="1"/>
  <c r="Q219" i="18"/>
  <c r="R218" i="18"/>
  <c r="Q218" i="18"/>
  <c r="R217" i="18"/>
  <c r="X217" i="18" s="1"/>
  <c r="Q217" i="18"/>
  <c r="R216" i="18"/>
  <c r="X216" i="18" s="1"/>
  <c r="Q216" i="18"/>
  <c r="R215" i="18"/>
  <c r="S215" i="18" s="1"/>
  <c r="Q215" i="18"/>
  <c r="R214" i="18"/>
  <c r="Q214" i="18"/>
  <c r="R213" i="18"/>
  <c r="S213" i="18" s="1"/>
  <c r="Y213" i="18" s="1"/>
  <c r="Q213" i="18"/>
  <c r="R212" i="18"/>
  <c r="X212" i="18" s="1"/>
  <c r="Q212" i="18"/>
  <c r="R211" i="18"/>
  <c r="S211" i="18" s="1"/>
  <c r="Q211" i="18"/>
  <c r="R210" i="18"/>
  <c r="Q210" i="18"/>
  <c r="R209" i="18"/>
  <c r="S209" i="18" s="1"/>
  <c r="Y209" i="18" s="1"/>
  <c r="Q209" i="18"/>
  <c r="R208" i="18"/>
  <c r="X208" i="18" s="1"/>
  <c r="Q208" i="18"/>
  <c r="R207" i="18"/>
  <c r="Q207" i="18"/>
  <c r="R206" i="18"/>
  <c r="Q206" i="18"/>
  <c r="R205" i="18"/>
  <c r="X205" i="18" s="1"/>
  <c r="Q205" i="18"/>
  <c r="R204" i="18"/>
  <c r="X204" i="18" s="1"/>
  <c r="O204" i="18"/>
  <c r="Q204" i="18" s="1"/>
  <c r="R203" i="18"/>
  <c r="X203" i="18" s="1"/>
  <c r="Q203" i="18"/>
  <c r="R202" i="18"/>
  <c r="X202" i="18" s="1"/>
  <c r="Q202" i="18"/>
  <c r="R201" i="18"/>
  <c r="Q201" i="18"/>
  <c r="R200" i="18"/>
  <c r="S200" i="18" s="1"/>
  <c r="Y200" i="18" s="1"/>
  <c r="Q200" i="18"/>
  <c r="R199" i="18"/>
  <c r="X199" i="18" s="1"/>
  <c r="Q199" i="18"/>
  <c r="R198" i="18"/>
  <c r="X198" i="18" s="1"/>
  <c r="Q198" i="18"/>
  <c r="R197" i="18"/>
  <c r="Q197" i="18"/>
  <c r="R196" i="18"/>
  <c r="X196" i="18" s="1"/>
  <c r="Q196" i="18"/>
  <c r="R195" i="18"/>
  <c r="X195" i="18" s="1"/>
  <c r="Q195" i="18"/>
  <c r="AB194" i="18"/>
  <c r="R194" i="18"/>
  <c r="S194" i="18" s="1"/>
  <c r="Q194" i="18"/>
  <c r="R193" i="18"/>
  <c r="X193" i="18" s="1"/>
  <c r="Q193" i="18"/>
  <c r="R192" i="18"/>
  <c r="X192" i="18" s="1"/>
  <c r="Q192" i="18"/>
  <c r="R191" i="18"/>
  <c r="X191" i="18" s="1"/>
  <c r="Q191" i="18"/>
  <c r="R190" i="18"/>
  <c r="Q190" i="18"/>
  <c r="R189" i="18"/>
  <c r="X189" i="18" s="1"/>
  <c r="Q189" i="18"/>
  <c r="R188" i="18"/>
  <c r="X188" i="18" s="1"/>
  <c r="Q188" i="18"/>
  <c r="R187" i="18"/>
  <c r="S187" i="18" s="1"/>
  <c r="Q187" i="18"/>
  <c r="R186" i="18"/>
  <c r="Q186" i="18"/>
  <c r="R185" i="18"/>
  <c r="X185" i="18" s="1"/>
  <c r="Q185" i="18"/>
  <c r="R184" i="18"/>
  <c r="X184" i="18" s="1"/>
  <c r="Q184" i="18"/>
  <c r="R183" i="18"/>
  <c r="S183" i="18" s="1"/>
  <c r="Q183" i="18"/>
  <c r="R182" i="18"/>
  <c r="Q182" i="18"/>
  <c r="R181" i="18"/>
  <c r="X181" i="18" s="1"/>
  <c r="Q181" i="18"/>
  <c r="R180" i="18"/>
  <c r="X180" i="18" s="1"/>
  <c r="Q180" i="18"/>
  <c r="R179" i="18"/>
  <c r="X179" i="18" s="1"/>
  <c r="Q179" i="18"/>
  <c r="R178" i="18"/>
  <c r="Q178" i="18"/>
  <c r="R177" i="18"/>
  <c r="X177" i="18" s="1"/>
  <c r="Q177" i="18"/>
  <c r="R176" i="18"/>
  <c r="X176" i="18" s="1"/>
  <c r="Q176" i="18"/>
  <c r="R175" i="18"/>
  <c r="S175" i="18" s="1"/>
  <c r="Q175" i="18"/>
  <c r="R174" i="18"/>
  <c r="Q174" i="18"/>
  <c r="R173" i="18"/>
  <c r="X173" i="18" s="1"/>
  <c r="Q173" i="18"/>
  <c r="R172" i="18"/>
  <c r="X172" i="18" s="1"/>
  <c r="Q172" i="18"/>
  <c r="R171" i="18"/>
  <c r="X171" i="18" s="1"/>
  <c r="Q171" i="18"/>
  <c r="R170" i="18"/>
  <c r="Q170" i="18"/>
  <c r="R169" i="18"/>
  <c r="X169" i="18" s="1"/>
  <c r="Q169" i="18"/>
  <c r="R168" i="18"/>
  <c r="X168" i="18" s="1"/>
  <c r="Q168" i="18"/>
  <c r="R167" i="18"/>
  <c r="S167" i="18" s="1"/>
  <c r="Q167" i="18"/>
  <c r="R166" i="18"/>
  <c r="Q166" i="18"/>
  <c r="R165" i="18"/>
  <c r="X165" i="18" s="1"/>
  <c r="Q165" i="18"/>
  <c r="R164" i="18"/>
  <c r="X164" i="18" s="1"/>
  <c r="Q164" i="18"/>
  <c r="R163" i="18"/>
  <c r="S163" i="18" s="1"/>
  <c r="Q163" i="18"/>
  <c r="R162" i="18"/>
  <c r="Q162" i="18"/>
  <c r="R161" i="18"/>
  <c r="X161" i="18" s="1"/>
  <c r="Q161" i="18"/>
  <c r="R160" i="18"/>
  <c r="X160" i="18" s="1"/>
  <c r="Q160" i="18"/>
  <c r="R159" i="18"/>
  <c r="S159" i="18" s="1"/>
  <c r="Q159" i="18"/>
  <c r="R158" i="18"/>
  <c r="Q158" i="18"/>
  <c r="R157" i="18"/>
  <c r="X157" i="18" s="1"/>
  <c r="Q157" i="18"/>
  <c r="R156" i="18"/>
  <c r="X156" i="18" s="1"/>
  <c r="Q156" i="18"/>
  <c r="R155" i="18"/>
  <c r="S155" i="18" s="1"/>
  <c r="Q155" i="18"/>
  <c r="R154" i="18"/>
  <c r="Q154" i="18"/>
  <c r="R153" i="18"/>
  <c r="X153" i="18" s="1"/>
  <c r="Q153" i="18"/>
  <c r="R152" i="18"/>
  <c r="X152" i="18" s="1"/>
  <c r="Q152" i="18"/>
  <c r="R151" i="18"/>
  <c r="S151" i="18" s="1"/>
  <c r="Q151" i="18"/>
  <c r="R150" i="18"/>
  <c r="Q150" i="18"/>
  <c r="R149" i="18"/>
  <c r="X149" i="18" s="1"/>
  <c r="Q149" i="18"/>
  <c r="R148" i="18"/>
  <c r="X148" i="18" s="1"/>
  <c r="Q148" i="18"/>
  <c r="R147" i="18"/>
  <c r="S147" i="18" s="1"/>
  <c r="Q147" i="18"/>
  <c r="R146" i="18"/>
  <c r="Q146" i="18"/>
  <c r="R145" i="18"/>
  <c r="X145" i="18" s="1"/>
  <c r="Q145" i="18"/>
  <c r="R144" i="18"/>
  <c r="X144" i="18" s="1"/>
  <c r="Q144" i="18"/>
  <c r="R143" i="18"/>
  <c r="S143" i="18" s="1"/>
  <c r="Q143" i="18"/>
  <c r="R142" i="18"/>
  <c r="Q142" i="18"/>
  <c r="R141" i="18"/>
  <c r="X141" i="18" s="1"/>
  <c r="Q141" i="18"/>
  <c r="R140" i="18"/>
  <c r="X140" i="18" s="1"/>
  <c r="Q140" i="18"/>
  <c r="R139" i="18"/>
  <c r="S139" i="18" s="1"/>
  <c r="Q139" i="18"/>
  <c r="R138" i="18"/>
  <c r="Q138" i="18"/>
  <c r="R137" i="18"/>
  <c r="X137" i="18" s="1"/>
  <c r="Q137" i="18"/>
  <c r="R136" i="18"/>
  <c r="X136" i="18" s="1"/>
  <c r="Q136" i="18"/>
  <c r="R135" i="18"/>
  <c r="S135" i="18" s="1"/>
  <c r="Q135" i="18"/>
  <c r="R134" i="18"/>
  <c r="Q134" i="18"/>
  <c r="R133" i="18"/>
  <c r="X133" i="18" s="1"/>
  <c r="Q133" i="18"/>
  <c r="R132" i="18"/>
  <c r="X132" i="18" s="1"/>
  <c r="Q132" i="18"/>
  <c r="R131" i="18"/>
  <c r="S131" i="18" s="1"/>
  <c r="Q131" i="18"/>
  <c r="R130" i="18"/>
  <c r="Q130" i="18"/>
  <c r="R129" i="18"/>
  <c r="X129" i="18" s="1"/>
  <c r="Q129" i="18"/>
  <c r="R128" i="18"/>
  <c r="X128" i="18" s="1"/>
  <c r="Q128" i="18"/>
  <c r="R127" i="18"/>
  <c r="S127" i="18" s="1"/>
  <c r="Q127" i="18"/>
  <c r="R126" i="18"/>
  <c r="Q126" i="18"/>
  <c r="R125" i="18"/>
  <c r="X125" i="18" s="1"/>
  <c r="Q125" i="18"/>
  <c r="R124" i="18"/>
  <c r="X124" i="18" s="1"/>
  <c r="Q124" i="18"/>
  <c r="R123" i="18"/>
  <c r="X123" i="18" s="1"/>
  <c r="Q123" i="18"/>
  <c r="R122" i="18"/>
  <c r="Q122" i="18"/>
  <c r="R121" i="18"/>
  <c r="X121" i="18" s="1"/>
  <c r="Q121" i="18"/>
  <c r="R120" i="18"/>
  <c r="X120" i="18" s="1"/>
  <c r="Q120" i="18"/>
  <c r="R119" i="18"/>
  <c r="X119" i="18" s="1"/>
  <c r="Q119" i="18"/>
  <c r="R118" i="18"/>
  <c r="Q118" i="18"/>
  <c r="R117" i="18"/>
  <c r="X117" i="18" s="1"/>
  <c r="Q117" i="18"/>
  <c r="R116" i="18"/>
  <c r="X116" i="18" s="1"/>
  <c r="Q116" i="18"/>
  <c r="R115" i="18"/>
  <c r="X115" i="18" s="1"/>
  <c r="Q115" i="18"/>
  <c r="R114" i="18"/>
  <c r="Q114" i="18"/>
  <c r="R113" i="18"/>
  <c r="X113" i="18" s="1"/>
  <c r="Q113" i="18"/>
  <c r="R112" i="18"/>
  <c r="X112" i="18" s="1"/>
  <c r="Q112" i="18"/>
  <c r="R111" i="18"/>
  <c r="X111" i="18" s="1"/>
  <c r="Q111" i="18"/>
  <c r="R110" i="18"/>
  <c r="Q110" i="18"/>
  <c r="R109" i="18"/>
  <c r="X109" i="18" s="1"/>
  <c r="Q109" i="18"/>
  <c r="R108" i="18"/>
  <c r="X108" i="18" s="1"/>
  <c r="Q108" i="18"/>
  <c r="R107" i="18"/>
  <c r="X107" i="18" s="1"/>
  <c r="Q107" i="18"/>
  <c r="R106" i="18"/>
  <c r="Q106" i="18"/>
  <c r="R105" i="18"/>
  <c r="X105" i="18" s="1"/>
  <c r="Q105" i="18"/>
  <c r="R104" i="18"/>
  <c r="X104" i="18" s="1"/>
  <c r="Q104" i="18"/>
  <c r="R103" i="18"/>
  <c r="X103" i="18" s="1"/>
  <c r="Q103" i="18"/>
  <c r="R102" i="18"/>
  <c r="Q102" i="18"/>
  <c r="R101" i="18"/>
  <c r="X101" i="18" s="1"/>
  <c r="Q101" i="18"/>
  <c r="R100" i="18"/>
  <c r="X100" i="18" s="1"/>
  <c r="Q100" i="18"/>
  <c r="R99" i="18"/>
  <c r="X99" i="18" s="1"/>
  <c r="Q99" i="18"/>
  <c r="R98" i="18"/>
  <c r="Q98" i="18"/>
  <c r="R97" i="18"/>
  <c r="X97" i="18" s="1"/>
  <c r="Q97" i="18"/>
  <c r="R96" i="18"/>
  <c r="X96" i="18" s="1"/>
  <c r="Q96" i="18"/>
  <c r="R95" i="18"/>
  <c r="X95" i="18" s="1"/>
  <c r="Q95" i="18"/>
  <c r="R94" i="18"/>
  <c r="Q94" i="18"/>
  <c r="R93" i="18"/>
  <c r="X93" i="18" s="1"/>
  <c r="Q93" i="18"/>
  <c r="R92" i="18"/>
  <c r="X92" i="18" s="1"/>
  <c r="Q92" i="18"/>
  <c r="R91" i="18"/>
  <c r="X91" i="18" s="1"/>
  <c r="Q91" i="18"/>
  <c r="R90" i="18"/>
  <c r="Q90" i="18"/>
  <c r="R89" i="18"/>
  <c r="X89" i="18" s="1"/>
  <c r="Q89" i="18"/>
  <c r="R88" i="18"/>
  <c r="X88" i="18" s="1"/>
  <c r="Q88" i="18"/>
  <c r="R87" i="18"/>
  <c r="X87" i="18" s="1"/>
  <c r="Q87" i="18"/>
  <c r="R86" i="18"/>
  <c r="Q86" i="18"/>
  <c r="R85" i="18"/>
  <c r="X85" i="18" s="1"/>
  <c r="Q85" i="18"/>
  <c r="R84" i="18"/>
  <c r="X84" i="18" s="1"/>
  <c r="Q84" i="18"/>
  <c r="R83" i="18"/>
  <c r="X83" i="18" s="1"/>
  <c r="Q83" i="18"/>
  <c r="R82" i="18"/>
  <c r="Q82" i="18"/>
  <c r="AB81" i="18"/>
  <c r="AA81" i="18"/>
  <c r="Z81" i="18"/>
  <c r="Y81" i="18"/>
  <c r="R81" i="18"/>
  <c r="X81" i="18" s="1"/>
  <c r="Q81" i="18"/>
  <c r="R80" i="18"/>
  <c r="Q80" i="18"/>
  <c r="R79" i="18"/>
  <c r="Q79" i="18"/>
  <c r="R78" i="18"/>
  <c r="X78" i="18" s="1"/>
  <c r="Q78" i="18"/>
  <c r="R77" i="18"/>
  <c r="X77" i="18" s="1"/>
  <c r="Q77" i="18"/>
  <c r="R76" i="18"/>
  <c r="X76" i="18" s="1"/>
  <c r="Q76" i="18"/>
  <c r="R75" i="18"/>
  <c r="X75" i="18" s="1"/>
  <c r="Q75" i="18"/>
  <c r="R74" i="18"/>
  <c r="X74" i="18" s="1"/>
  <c r="Q74" i="18"/>
  <c r="R73" i="18"/>
  <c r="X73" i="18" s="1"/>
  <c r="Q73" i="18"/>
  <c r="R72" i="18"/>
  <c r="X72" i="18" s="1"/>
  <c r="Q72" i="18"/>
  <c r="R71" i="18"/>
  <c r="X71" i="18" s="1"/>
  <c r="Q71" i="18"/>
  <c r="R70" i="18"/>
  <c r="X70" i="18" s="1"/>
  <c r="Q70" i="18"/>
  <c r="R69" i="18"/>
  <c r="S69" i="18" s="1"/>
  <c r="Q69" i="18"/>
  <c r="R68" i="18"/>
  <c r="Q68" i="18"/>
  <c r="R67" i="18"/>
  <c r="X67" i="18" s="1"/>
  <c r="Q67" i="18"/>
  <c r="R66" i="18"/>
  <c r="X66" i="18" s="1"/>
  <c r="Q66" i="18"/>
  <c r="R65" i="18"/>
  <c r="S65" i="18" s="1"/>
  <c r="Q65" i="18"/>
  <c r="R64" i="18"/>
  <c r="S64" i="18" s="1"/>
  <c r="Q64" i="18"/>
  <c r="R63" i="18"/>
  <c r="Q63" i="18"/>
  <c r="R62" i="18"/>
  <c r="X62" i="18" s="1"/>
  <c r="Q62" i="18"/>
  <c r="R61" i="18"/>
  <c r="X61" i="18" s="1"/>
  <c r="Q61" i="18"/>
  <c r="R60" i="18"/>
  <c r="S60" i="18" s="1"/>
  <c r="Q60" i="18"/>
  <c r="R59" i="18"/>
  <c r="Q59" i="18"/>
  <c r="R58" i="18"/>
  <c r="X58" i="18" s="1"/>
  <c r="Q58" i="18"/>
  <c r="R57" i="18"/>
  <c r="X57" i="18" s="1"/>
  <c r="Q57" i="18"/>
  <c r="R56" i="18"/>
  <c r="S56" i="18" s="1"/>
  <c r="Q56" i="18"/>
  <c r="R55" i="18"/>
  <c r="Q55" i="18"/>
  <c r="R54" i="18"/>
  <c r="X54" i="18" s="1"/>
  <c r="Q54" i="18"/>
  <c r="R53" i="18"/>
  <c r="X53" i="18" s="1"/>
  <c r="Q53" i="18"/>
  <c r="R52" i="18"/>
  <c r="S52" i="18" s="1"/>
  <c r="Q52" i="18"/>
  <c r="R51" i="18"/>
  <c r="Q51" i="18"/>
  <c r="R50" i="18"/>
  <c r="X50" i="18" s="1"/>
  <c r="Q50" i="18"/>
  <c r="R49" i="18"/>
  <c r="X49" i="18" s="1"/>
  <c r="Q49" i="18"/>
  <c r="R48" i="18"/>
  <c r="S48" i="18" s="1"/>
  <c r="Q48" i="18"/>
  <c r="R47" i="18"/>
  <c r="Q47" i="18"/>
  <c r="R46" i="18"/>
  <c r="X46" i="18" s="1"/>
  <c r="Q46" i="18"/>
  <c r="R45" i="18"/>
  <c r="X45" i="18" s="1"/>
  <c r="Q45" i="18"/>
  <c r="R44" i="18"/>
  <c r="S44" i="18" s="1"/>
  <c r="Q44" i="18"/>
  <c r="R43" i="18"/>
  <c r="Q43" i="18"/>
  <c r="R42" i="18"/>
  <c r="X42" i="18" s="1"/>
  <c r="Q42" i="18"/>
  <c r="R41" i="18"/>
  <c r="X41" i="18" s="1"/>
  <c r="Q41" i="18"/>
  <c r="R40" i="18"/>
  <c r="S40" i="18" s="1"/>
  <c r="Q40" i="18"/>
  <c r="R39" i="18"/>
  <c r="Q39" i="18"/>
  <c r="R38" i="18"/>
  <c r="X38" i="18" s="1"/>
  <c r="Q38" i="18"/>
  <c r="R37" i="18"/>
  <c r="X37" i="18" s="1"/>
  <c r="Q37" i="18"/>
  <c r="R36" i="18"/>
  <c r="S36" i="18" s="1"/>
  <c r="Q36" i="18"/>
  <c r="R35" i="18"/>
  <c r="Q35" i="18"/>
  <c r="R34" i="18"/>
  <c r="X34" i="18" s="1"/>
  <c r="Q34" i="18"/>
  <c r="R33" i="18"/>
  <c r="X33" i="18" s="1"/>
  <c r="Q33" i="18"/>
  <c r="R32" i="18"/>
  <c r="S32" i="18" s="1"/>
  <c r="Q32" i="18"/>
  <c r="R31" i="18"/>
  <c r="Q31" i="18"/>
  <c r="R30" i="18"/>
  <c r="X30" i="18" s="1"/>
  <c r="Q30" i="18"/>
  <c r="R29" i="18"/>
  <c r="X29" i="18" s="1"/>
  <c r="Q29" i="18"/>
  <c r="R28" i="18"/>
  <c r="S28" i="18" s="1"/>
  <c r="Q28" i="18"/>
  <c r="R27" i="18"/>
  <c r="Q27" i="18"/>
  <c r="R26" i="18"/>
  <c r="X26" i="18" s="1"/>
  <c r="Q26" i="18"/>
  <c r="R25" i="18"/>
  <c r="X25" i="18" s="1"/>
  <c r="Q25" i="18"/>
  <c r="R24" i="18"/>
  <c r="S24" i="18" s="1"/>
  <c r="Q24" i="18"/>
  <c r="R23" i="18"/>
  <c r="Q23" i="18"/>
  <c r="R22" i="18"/>
  <c r="X22" i="18" s="1"/>
  <c r="Q22" i="18"/>
  <c r="R21" i="18"/>
  <c r="X21" i="18" s="1"/>
  <c r="Q21" i="18"/>
  <c r="R20" i="18"/>
  <c r="S20" i="18" s="1"/>
  <c r="Q20" i="18"/>
  <c r="R19" i="18"/>
  <c r="Q19" i="18"/>
  <c r="R18" i="18"/>
  <c r="X18" i="18" s="1"/>
  <c r="Q18" i="18"/>
  <c r="R17" i="18"/>
  <c r="X17" i="18" s="1"/>
  <c r="Q17" i="18"/>
  <c r="R16" i="18"/>
  <c r="S16" i="18" s="1"/>
  <c r="Q16" i="18"/>
  <c r="R15" i="18"/>
  <c r="Q15" i="18"/>
  <c r="R14" i="18"/>
  <c r="X14" i="18" s="1"/>
  <c r="Q14" i="18"/>
  <c r="R13" i="18"/>
  <c r="X13" i="18" s="1"/>
  <c r="Q13" i="18"/>
  <c r="R12" i="18"/>
  <c r="X12" i="18" s="1"/>
  <c r="Q12" i="18"/>
  <c r="R11" i="18"/>
  <c r="Q11" i="18"/>
  <c r="R10" i="18"/>
  <c r="X10" i="18" s="1"/>
  <c r="Q10" i="18"/>
  <c r="R9" i="18"/>
  <c r="X9" i="18" s="1"/>
  <c r="Q9" i="18"/>
  <c r="R8" i="18"/>
  <c r="X8" i="18" s="1"/>
  <c r="Q8" i="18"/>
  <c r="R7" i="18"/>
  <c r="Q7" i="18"/>
  <c r="R6" i="18"/>
  <c r="X6" i="18" s="1"/>
  <c r="Q6" i="18"/>
  <c r="R5" i="18"/>
  <c r="X5" i="18" s="1"/>
  <c r="Q5" i="18"/>
  <c r="R4" i="18"/>
  <c r="X4" i="18" s="1"/>
  <c r="Q4" i="18"/>
  <c r="R3" i="18"/>
  <c r="Q3" i="18"/>
  <c r="R2" i="18"/>
  <c r="X2" i="18" s="1"/>
  <c r="Q2" i="18"/>
  <c r="X345" i="18" l="1"/>
  <c r="N640" i="18"/>
  <c r="X462" i="18"/>
  <c r="S101" i="18"/>
  <c r="Y101" i="18" s="1"/>
  <c r="O475" i="18"/>
  <c r="P837" i="18"/>
  <c r="O637" i="18"/>
  <c r="O640" i="18"/>
  <c r="O520" i="18"/>
  <c r="O800" i="18"/>
  <c r="O591" i="18"/>
  <c r="N800" i="18"/>
  <c r="M822" i="18"/>
  <c r="O782" i="18"/>
  <c r="X361" i="18"/>
  <c r="O593" i="18"/>
  <c r="X341" i="18"/>
  <c r="X311" i="18"/>
  <c r="X187" i="18"/>
  <c r="S198" i="18"/>
  <c r="Y198" i="18" s="1"/>
  <c r="O590" i="18"/>
  <c r="O836" i="18"/>
  <c r="P794" i="18"/>
  <c r="BC832" i="18"/>
  <c r="L834" i="18"/>
  <c r="P834" i="18"/>
  <c r="X155" i="18"/>
  <c r="X209" i="18"/>
  <c r="N520" i="18"/>
  <c r="O638" i="18"/>
  <c r="S711" i="18"/>
  <c r="Y711" i="18" s="1"/>
  <c r="X139" i="18"/>
  <c r="S335" i="18"/>
  <c r="N578" i="18"/>
  <c r="X773" i="18"/>
  <c r="L794" i="18"/>
  <c r="N643" i="18"/>
  <c r="O793" i="18"/>
  <c r="O830" i="18"/>
  <c r="P830" i="18"/>
  <c r="S171" i="18"/>
  <c r="M514" i="18"/>
  <c r="X556" i="18"/>
  <c r="S563" i="18"/>
  <c r="Y563" i="18" s="1"/>
  <c r="X135" i="18"/>
  <c r="S185" i="18"/>
  <c r="Y185" i="18" s="1"/>
  <c r="S562" i="18"/>
  <c r="Y562" i="18" s="1"/>
  <c r="N639" i="18"/>
  <c r="X699" i="18"/>
  <c r="X797" i="18"/>
  <c r="X414" i="18"/>
  <c r="L515" i="18"/>
  <c r="N521" i="18"/>
  <c r="S553" i="18"/>
  <c r="T553" i="18" s="1"/>
  <c r="Z553" i="18" s="1"/>
  <c r="S558" i="18"/>
  <c r="Y558" i="18" s="1"/>
  <c r="L581" i="18"/>
  <c r="N593" i="18"/>
  <c r="N637" i="18"/>
  <c r="N638" i="18"/>
  <c r="O641" i="18"/>
  <c r="X689" i="18"/>
  <c r="X707" i="18"/>
  <c r="S733" i="18"/>
  <c r="Y733" i="18" s="1"/>
  <c r="X781" i="18"/>
  <c r="O802" i="18"/>
  <c r="N822" i="18"/>
  <c r="P829" i="18"/>
  <c r="L832" i="18"/>
  <c r="P832" i="18"/>
  <c r="P836" i="18"/>
  <c r="M838" i="18"/>
  <c r="P840" i="18"/>
  <c r="X307" i="18"/>
  <c r="X353" i="18"/>
  <c r="X390" i="18"/>
  <c r="X430" i="18"/>
  <c r="AK794" i="18"/>
  <c r="BC794" i="18" s="1"/>
  <c r="L840" i="18"/>
  <c r="S121" i="18"/>
  <c r="Y121" i="18" s="1"/>
  <c r="X175" i="18"/>
  <c r="X127" i="18"/>
  <c r="X151" i="18"/>
  <c r="S181" i="18"/>
  <c r="Y181" i="18" s="1"/>
  <c r="S191" i="18"/>
  <c r="Y191" i="18" s="1"/>
  <c r="X194" i="18"/>
  <c r="S257" i="18"/>
  <c r="Y257" i="18" s="1"/>
  <c r="S258" i="18"/>
  <c r="T258" i="18" s="1"/>
  <c r="Z258" i="18" s="1"/>
  <c r="X398" i="18"/>
  <c r="X470" i="18"/>
  <c r="N641" i="18"/>
  <c r="N644" i="18"/>
  <c r="P793" i="18"/>
  <c r="X796" i="18"/>
  <c r="N802" i="18"/>
  <c r="O828" i="18"/>
  <c r="AJ832" i="18"/>
  <c r="BB832" i="18" s="1"/>
  <c r="P839" i="18"/>
  <c r="X147" i="18"/>
  <c r="S202" i="18"/>
  <c r="Y202" i="18" s="1"/>
  <c r="S89" i="18"/>
  <c r="Y89" i="18" s="1"/>
  <c r="X319" i="18"/>
  <c r="X406" i="18"/>
  <c r="S559" i="18"/>
  <c r="T559" i="18" s="1"/>
  <c r="Z559" i="18" s="1"/>
  <c r="Y540" i="18"/>
  <c r="T540" i="18"/>
  <c r="Y544" i="18"/>
  <c r="T544" i="18"/>
  <c r="Z544" i="18" s="1"/>
  <c r="S85" i="18"/>
  <c r="Y85" i="18" s="1"/>
  <c r="S117" i="18"/>
  <c r="Y117" i="18" s="1"/>
  <c r="S129" i="18"/>
  <c r="Y129" i="18" s="1"/>
  <c r="S137" i="18"/>
  <c r="Y137" i="18" s="1"/>
  <c r="S145" i="18"/>
  <c r="Y145" i="18" s="1"/>
  <c r="S153" i="18"/>
  <c r="Y153" i="18" s="1"/>
  <c r="S161" i="18"/>
  <c r="Y161" i="18" s="1"/>
  <c r="X167" i="18"/>
  <c r="S173" i="18"/>
  <c r="Y173" i="18" s="1"/>
  <c r="S179" i="18"/>
  <c r="X183" i="18"/>
  <c r="S189" i="18"/>
  <c r="Y189" i="18" s="1"/>
  <c r="S196" i="18"/>
  <c r="Y196" i="18" s="1"/>
  <c r="X200" i="18"/>
  <c r="S205" i="18"/>
  <c r="Y205" i="18" s="1"/>
  <c r="X213" i="18"/>
  <c r="X303" i="18"/>
  <c r="X349" i="18"/>
  <c r="S438" i="18"/>
  <c r="Y438" i="18" s="1"/>
  <c r="S454" i="18"/>
  <c r="T454" i="18" s="1"/>
  <c r="AM475" i="18"/>
  <c r="BE475" i="18" s="1"/>
  <c r="N522" i="18"/>
  <c r="X530" i="18"/>
  <c r="S533" i="18"/>
  <c r="X540" i="18"/>
  <c r="X543" i="18"/>
  <c r="S547" i="18"/>
  <c r="Y547" i="18" s="1"/>
  <c r="S548" i="18"/>
  <c r="S557" i="18"/>
  <c r="T557" i="18" s="1"/>
  <c r="O578" i="18"/>
  <c r="L584" i="18"/>
  <c r="N585" i="18"/>
  <c r="L586" i="18"/>
  <c r="N592" i="18"/>
  <c r="O642" i="18"/>
  <c r="S682" i="18"/>
  <c r="T682" i="18" s="1"/>
  <c r="Z682" i="18" s="1"/>
  <c r="S703" i="18"/>
  <c r="Y703" i="18" s="1"/>
  <c r="S709" i="18"/>
  <c r="S715" i="18"/>
  <c r="Y715" i="18" s="1"/>
  <c r="S750" i="18"/>
  <c r="T750" i="18" s="1"/>
  <c r="Z750" i="18" s="1"/>
  <c r="N757" i="18"/>
  <c r="X789" i="18"/>
  <c r="O801" i="18"/>
  <c r="N820" i="18"/>
  <c r="O829" i="18"/>
  <c r="O835" i="18"/>
  <c r="AO837" i="18"/>
  <c r="BG837" i="18" s="1"/>
  <c r="AO839" i="18"/>
  <c r="BG839" i="18" s="1"/>
  <c r="L843" i="18"/>
  <c r="S105" i="18"/>
  <c r="Y105" i="18" s="1"/>
  <c r="X131" i="18"/>
  <c r="X163" i="18"/>
  <c r="S169" i="18"/>
  <c r="Y169" i="18" s="1"/>
  <c r="X337" i="18"/>
  <c r="X544" i="18"/>
  <c r="N588" i="18"/>
  <c r="S701" i="18"/>
  <c r="T701" i="18" s="1"/>
  <c r="L757" i="18"/>
  <c r="X777" i="18"/>
  <c r="M785" i="18"/>
  <c r="S785" i="18" s="1"/>
  <c r="X790" i="18"/>
  <c r="X826" i="18"/>
  <c r="P828" i="18"/>
  <c r="L831" i="18"/>
  <c r="P831" i="18"/>
  <c r="AJ834" i="18"/>
  <c r="BB834" i="18" s="1"/>
  <c r="P843" i="18"/>
  <c r="S93" i="18"/>
  <c r="Y93" i="18" s="1"/>
  <c r="S109" i="18"/>
  <c r="Y109" i="18" s="1"/>
  <c r="S125" i="18"/>
  <c r="Y125" i="18" s="1"/>
  <c r="S133" i="18"/>
  <c r="Y133" i="18" s="1"/>
  <c r="S141" i="18"/>
  <c r="Y141" i="18" s="1"/>
  <c r="S149" i="18"/>
  <c r="Y149" i="18" s="1"/>
  <c r="S157" i="18"/>
  <c r="Y157" i="18" s="1"/>
  <c r="S165" i="18"/>
  <c r="Y165" i="18" s="1"/>
  <c r="X357" i="18"/>
  <c r="X422" i="18"/>
  <c r="S525" i="18"/>
  <c r="S527" i="18"/>
  <c r="Y527" i="18" s="1"/>
  <c r="S530" i="18"/>
  <c r="Y530" i="18" s="1"/>
  <c r="S532" i="18"/>
  <c r="AL532" i="18" s="1"/>
  <c r="BD532" i="18" s="1"/>
  <c r="T537" i="18"/>
  <c r="AM537" i="18" s="1"/>
  <c r="BE537" i="18" s="1"/>
  <c r="S539" i="18"/>
  <c r="Y539" i="18" s="1"/>
  <c r="BC583" i="18"/>
  <c r="L585" i="18"/>
  <c r="N586" i="18"/>
  <c r="N587" i="18"/>
  <c r="M588" i="18"/>
  <c r="O592" i="18"/>
  <c r="O639" i="18"/>
  <c r="O643" i="18"/>
  <c r="T747" i="18"/>
  <c r="Z747" i="18" s="1"/>
  <c r="X756" i="18"/>
  <c r="X768" i="18"/>
  <c r="X776" i="18"/>
  <c r="O794" i="18"/>
  <c r="O803" i="18"/>
  <c r="AN834" i="18"/>
  <c r="BF834" i="18" s="1"/>
  <c r="S97" i="18"/>
  <c r="Y97" i="18" s="1"/>
  <c r="S113" i="18"/>
  <c r="Y113" i="18" s="1"/>
  <c r="X143" i="18"/>
  <c r="X159" i="18"/>
  <c r="S177" i="18"/>
  <c r="Y177" i="18" s="1"/>
  <c r="S193" i="18"/>
  <c r="Y193" i="18" s="1"/>
  <c r="X315" i="18"/>
  <c r="S331" i="18"/>
  <c r="X478" i="18"/>
  <c r="AK480" i="18"/>
  <c r="X525" i="18"/>
  <c r="X527" i="18"/>
  <c r="X532" i="18"/>
  <c r="X552" i="18"/>
  <c r="X823" i="18"/>
  <c r="S825" i="18"/>
  <c r="AL825" i="18" s="1"/>
  <c r="BD825" i="18" s="1"/>
  <c r="S4" i="18"/>
  <c r="T4" i="18" s="1"/>
  <c r="S12" i="18"/>
  <c r="T12" i="18" s="1"/>
  <c r="X16" i="18"/>
  <c r="X20" i="18"/>
  <c r="X24" i="18"/>
  <c r="X28" i="18"/>
  <c r="X32" i="18"/>
  <c r="X36" i="18"/>
  <c r="X40" i="18"/>
  <c r="X44" i="18"/>
  <c r="X48" i="18"/>
  <c r="X52" i="18"/>
  <c r="X56" i="18"/>
  <c r="X60" i="18"/>
  <c r="X64" i="18"/>
  <c r="X65" i="18"/>
  <c r="X69" i="18"/>
  <c r="S207" i="18"/>
  <c r="Y207" i="18" s="1"/>
  <c r="X207" i="18"/>
  <c r="Y556" i="18"/>
  <c r="T556" i="18"/>
  <c r="U556" i="18" s="1"/>
  <c r="S18" i="18"/>
  <c r="Y18" i="18" s="1"/>
  <c r="S22" i="18"/>
  <c r="Y22" i="18" s="1"/>
  <c r="S26" i="18"/>
  <c r="Y26" i="18" s="1"/>
  <c r="S30" i="18"/>
  <c r="Y30" i="18" s="1"/>
  <c r="S34" i="18"/>
  <c r="Y34" i="18" s="1"/>
  <c r="S38" i="18"/>
  <c r="Y38" i="18" s="1"/>
  <c r="S42" i="18"/>
  <c r="Y42" i="18" s="1"/>
  <c r="S46" i="18"/>
  <c r="Y46" i="18" s="1"/>
  <c r="S50" i="18"/>
  <c r="Y50" i="18" s="1"/>
  <c r="S54" i="18"/>
  <c r="Y54" i="18" s="1"/>
  <c r="S58" i="18"/>
  <c r="Y58" i="18" s="1"/>
  <c r="S62" i="18"/>
  <c r="Y62" i="18" s="1"/>
  <c r="S67" i="18"/>
  <c r="Y67" i="18" s="1"/>
  <c r="S71" i="18"/>
  <c r="Y71" i="18" s="1"/>
  <c r="S72" i="18"/>
  <c r="Y72" i="18" s="1"/>
  <c r="S73" i="18"/>
  <c r="Y73" i="18" s="1"/>
  <c r="S74" i="18"/>
  <c r="Y74" i="18" s="1"/>
  <c r="S75" i="18"/>
  <c r="Y75" i="18" s="1"/>
  <c r="S76" i="18"/>
  <c r="Y76" i="18" s="1"/>
  <c r="S77" i="18"/>
  <c r="Y77" i="18" s="1"/>
  <c r="S78" i="18"/>
  <c r="Y78" i="18" s="1"/>
  <c r="S83" i="18"/>
  <c r="T83" i="18" s="1"/>
  <c r="S87" i="18"/>
  <c r="T87" i="18" s="1"/>
  <c r="S91" i="18"/>
  <c r="T91" i="18" s="1"/>
  <c r="S95" i="18"/>
  <c r="T95" i="18" s="1"/>
  <c r="S99" i="18"/>
  <c r="T99" i="18" s="1"/>
  <c r="S103" i="18"/>
  <c r="T103" i="18" s="1"/>
  <c r="S107" i="18"/>
  <c r="Y107" i="18" s="1"/>
  <c r="S111" i="18"/>
  <c r="T111" i="18" s="1"/>
  <c r="S115" i="18"/>
  <c r="T115" i="18" s="1"/>
  <c r="S119" i="18"/>
  <c r="T119" i="18" s="1"/>
  <c r="S123" i="18"/>
  <c r="Y123" i="18" s="1"/>
  <c r="S8" i="18"/>
  <c r="Y8" i="18" s="1"/>
  <c r="S14" i="18"/>
  <c r="Y14" i="18" s="1"/>
  <c r="Y541" i="18"/>
  <c r="T541" i="18"/>
  <c r="Y552" i="18"/>
  <c r="T552" i="18"/>
  <c r="U552" i="18" s="1"/>
  <c r="Y545" i="18"/>
  <c r="T545" i="18"/>
  <c r="X211" i="18"/>
  <c r="X215" i="18"/>
  <c r="X219" i="18"/>
  <c r="X223" i="18"/>
  <c r="X227" i="18"/>
  <c r="X231" i="18"/>
  <c r="X235" i="18"/>
  <c r="X239" i="18"/>
  <c r="X243" i="18"/>
  <c r="S249" i="18"/>
  <c r="S253" i="18"/>
  <c r="T253" i="18" s="1"/>
  <c r="Z253" i="18" s="1"/>
  <c r="S261" i="18"/>
  <c r="T261" i="18" s="1"/>
  <c r="S267" i="18"/>
  <c r="Y267" i="18" s="1"/>
  <c r="S271" i="18"/>
  <c r="Y271" i="18" s="1"/>
  <c r="S275" i="18"/>
  <c r="Y275" i="18" s="1"/>
  <c r="S279" i="18"/>
  <c r="Y279" i="18" s="1"/>
  <c r="S284" i="18"/>
  <c r="Y284" i="18" s="1"/>
  <c r="S291" i="18"/>
  <c r="Y291" i="18" s="1"/>
  <c r="S295" i="18"/>
  <c r="Y295" i="18" s="1"/>
  <c r="S299" i="18"/>
  <c r="Y299" i="18" s="1"/>
  <c r="S325" i="18"/>
  <c r="Y325" i="18" s="1"/>
  <c r="S329" i="18"/>
  <c r="Y329" i="18" s="1"/>
  <c r="S333" i="18"/>
  <c r="Y333" i="18" s="1"/>
  <c r="S365" i="18"/>
  <c r="Y365" i="18" s="1"/>
  <c r="S369" i="18"/>
  <c r="Y369" i="18" s="1"/>
  <c r="X378" i="18"/>
  <c r="X386" i="18"/>
  <c r="X394" i="18"/>
  <c r="X402" i="18"/>
  <c r="X410" i="18"/>
  <c r="X418" i="18"/>
  <c r="X426" i="18"/>
  <c r="X434" i="18"/>
  <c r="S458" i="18"/>
  <c r="Y458" i="18" s="1"/>
  <c r="S466" i="18"/>
  <c r="T466" i="18" s="1"/>
  <c r="S474" i="18"/>
  <c r="T474" i="18" s="1"/>
  <c r="S477" i="18"/>
  <c r="AL477" i="18" s="1"/>
  <c r="S482" i="18"/>
  <c r="T482" i="18" s="1"/>
  <c r="N514" i="18"/>
  <c r="AL514" i="18"/>
  <c r="N515" i="18"/>
  <c r="X516" i="18"/>
  <c r="S519" i="18"/>
  <c r="Y519" i="18" s="1"/>
  <c r="X523" i="18"/>
  <c r="S529" i="18"/>
  <c r="Y529" i="18" s="1"/>
  <c r="S534" i="18"/>
  <c r="S551" i="18"/>
  <c r="Y551" i="18" s="1"/>
  <c r="S555" i="18"/>
  <c r="Y555" i="18" s="1"/>
  <c r="S565" i="18"/>
  <c r="Y565" i="18" s="1"/>
  <c r="M568" i="18"/>
  <c r="T707" i="18"/>
  <c r="U707" i="18" s="1"/>
  <c r="Y707" i="18"/>
  <c r="T777" i="18"/>
  <c r="Z777" i="18" s="1"/>
  <c r="Y777" i="18"/>
  <c r="T797" i="18"/>
  <c r="Y797" i="18"/>
  <c r="S217" i="18"/>
  <c r="Y217" i="18" s="1"/>
  <c r="S221" i="18"/>
  <c r="Y221" i="18" s="1"/>
  <c r="S225" i="18"/>
  <c r="Y225" i="18" s="1"/>
  <c r="S229" i="18"/>
  <c r="Y229" i="18" s="1"/>
  <c r="S233" i="18"/>
  <c r="Y233" i="18" s="1"/>
  <c r="S237" i="18"/>
  <c r="Y237" i="18" s="1"/>
  <c r="S241" i="18"/>
  <c r="Y241" i="18" s="1"/>
  <c r="S245" i="18"/>
  <c r="Y245" i="18" s="1"/>
  <c r="S248" i="18"/>
  <c r="T248" i="18" s="1"/>
  <c r="U248" i="18" s="1"/>
  <c r="S374" i="18"/>
  <c r="T374" i="18" s="1"/>
  <c r="S382" i="18"/>
  <c r="Y382" i="18" s="1"/>
  <c r="X439" i="18"/>
  <c r="X482" i="18"/>
  <c r="AK484" i="18"/>
  <c r="L514" i="18"/>
  <c r="AK517" i="18"/>
  <c r="BC517" i="18" s="1"/>
  <c r="X519" i="18"/>
  <c r="X529" i="18"/>
  <c r="Y537" i="18"/>
  <c r="N568" i="18"/>
  <c r="T699" i="18"/>
  <c r="Z699" i="18" s="1"/>
  <c r="Y699" i="18"/>
  <c r="Y760" i="18"/>
  <c r="T760" i="18"/>
  <c r="Z760" i="18" s="1"/>
  <c r="Y768" i="18"/>
  <c r="T768" i="18"/>
  <c r="U768" i="18" s="1"/>
  <c r="S265" i="18"/>
  <c r="T265" i="18" s="1"/>
  <c r="S269" i="18"/>
  <c r="T269" i="18" s="1"/>
  <c r="S273" i="18"/>
  <c r="Y273" i="18" s="1"/>
  <c r="S277" i="18"/>
  <c r="Y277" i="18" s="1"/>
  <c r="S289" i="18"/>
  <c r="T289" i="18" s="1"/>
  <c r="S293" i="18"/>
  <c r="Y293" i="18" s="1"/>
  <c r="S297" i="18"/>
  <c r="Y297" i="18" s="1"/>
  <c r="S301" i="18"/>
  <c r="T301" i="18" s="1"/>
  <c r="S305" i="18"/>
  <c r="T305" i="18" s="1"/>
  <c r="S309" i="18"/>
  <c r="Y309" i="18" s="1"/>
  <c r="S313" i="18"/>
  <c r="Y313" i="18" s="1"/>
  <c r="S317" i="18"/>
  <c r="Y317" i="18" s="1"/>
  <c r="S321" i="18"/>
  <c r="T321" i="18" s="1"/>
  <c r="Z321" i="18" s="1"/>
  <c r="S323" i="18"/>
  <c r="Y323" i="18" s="1"/>
  <c r="S327" i="18"/>
  <c r="T327" i="18" s="1"/>
  <c r="S339" i="18"/>
  <c r="Y339" i="18" s="1"/>
  <c r="S343" i="18"/>
  <c r="Y343" i="18" s="1"/>
  <c r="S347" i="18"/>
  <c r="Y347" i="18" s="1"/>
  <c r="S351" i="18"/>
  <c r="T351" i="18" s="1"/>
  <c r="S355" i="18"/>
  <c r="Y355" i="18" s="1"/>
  <c r="S359" i="18"/>
  <c r="Y359" i="18" s="1"/>
  <c r="S363" i="18"/>
  <c r="T363" i="18" s="1"/>
  <c r="S367" i="18"/>
  <c r="T367" i="18" s="1"/>
  <c r="S371" i="18"/>
  <c r="T371" i="18" s="1"/>
  <c r="Z371" i="18" s="1"/>
  <c r="AM522" i="18"/>
  <c r="X541" i="18"/>
  <c r="X545" i="18"/>
  <c r="L568" i="18"/>
  <c r="AK568" i="18"/>
  <c r="BC568" i="18" s="1"/>
  <c r="T689" i="18"/>
  <c r="Z689" i="18" s="1"/>
  <c r="Y689" i="18"/>
  <c r="T705" i="18"/>
  <c r="U705" i="18" s="1"/>
  <c r="Y705" i="18"/>
  <c r="Y752" i="18"/>
  <c r="T752" i="18"/>
  <c r="U752" i="18" s="1"/>
  <c r="AA752" i="18" s="1"/>
  <c r="Y773" i="18"/>
  <c r="T773" i="18"/>
  <c r="U773" i="18" s="1"/>
  <c r="S251" i="18"/>
  <c r="T251" i="18" s="1"/>
  <c r="N475" i="18"/>
  <c r="M515" i="18"/>
  <c r="S516" i="18"/>
  <c r="AL516" i="18" s="1"/>
  <c r="BD516" i="18" s="1"/>
  <c r="X534" i="18"/>
  <c r="S549" i="18"/>
  <c r="Y549" i="18" s="1"/>
  <c r="X566" i="18"/>
  <c r="U567" i="18"/>
  <c r="AA567" i="18" s="1"/>
  <c r="BC591" i="18"/>
  <c r="T697" i="18"/>
  <c r="Z697" i="18" s="1"/>
  <c r="Y697" i="18"/>
  <c r="S569" i="18"/>
  <c r="S570" i="18"/>
  <c r="X574" i="18"/>
  <c r="AK576" i="18"/>
  <c r="BC576" i="18" s="1"/>
  <c r="M578" i="18"/>
  <c r="M581" i="18"/>
  <c r="AK581" i="18"/>
  <c r="BC581" i="18" s="1"/>
  <c r="AK584" i="18"/>
  <c r="BC584" i="18" s="1"/>
  <c r="L591" i="18"/>
  <c r="AM643" i="18"/>
  <c r="BE643" i="18" s="1"/>
  <c r="AL644" i="18"/>
  <c r="BD644" i="18" s="1"/>
  <c r="S691" i="18"/>
  <c r="X697" i="18"/>
  <c r="X705" i="18"/>
  <c r="S717" i="18"/>
  <c r="M757" i="18"/>
  <c r="S764" i="18"/>
  <c r="Y764" i="18" s="1"/>
  <c r="S767" i="18"/>
  <c r="T767" i="18" s="1"/>
  <c r="S789" i="18"/>
  <c r="T790" i="18"/>
  <c r="AM790" i="18" s="1"/>
  <c r="BE790" i="18" s="1"/>
  <c r="X791" i="18"/>
  <c r="M817" i="18"/>
  <c r="AR818" i="18"/>
  <c r="N821" i="18"/>
  <c r="S824" i="18"/>
  <c r="L828" i="18"/>
  <c r="AN828" i="18"/>
  <c r="BF828" i="18" s="1"/>
  <c r="AN829" i="18"/>
  <c r="BF829" i="18" s="1"/>
  <c r="O832" i="18"/>
  <c r="O834" i="18"/>
  <c r="M836" i="18"/>
  <c r="AK838" i="18"/>
  <c r="BC838" i="18" s="1"/>
  <c r="AK840" i="18"/>
  <c r="BC840" i="18" s="1"/>
  <c r="L841" i="18"/>
  <c r="P842" i="18"/>
  <c r="AL578" i="18"/>
  <c r="BD578" i="18" s="1"/>
  <c r="X579" i="18"/>
  <c r="AL581" i="18"/>
  <c r="BD581" i="18" s="1"/>
  <c r="M584" i="18"/>
  <c r="X681" i="18"/>
  <c r="S685" i="18"/>
  <c r="Y685" i="18" s="1"/>
  <c r="S687" i="18"/>
  <c r="S693" i="18"/>
  <c r="Y693" i="18" s="1"/>
  <c r="S695" i="18"/>
  <c r="X752" i="18"/>
  <c r="X758" i="18"/>
  <c r="X760" i="18"/>
  <c r="S763" i="18"/>
  <c r="T763" i="18" s="1"/>
  <c r="P817" i="18"/>
  <c r="N819" i="18"/>
  <c r="S823" i="18"/>
  <c r="T823" i="18" s="1"/>
  <c r="AM823" i="18" s="1"/>
  <c r="BE823" i="18" s="1"/>
  <c r="X825" i="18"/>
  <c r="L829" i="18"/>
  <c r="L830" i="18"/>
  <c r="AN830" i="18"/>
  <c r="BF830" i="18" s="1"/>
  <c r="AJ831" i="18"/>
  <c r="BB831" i="18" s="1"/>
  <c r="P835" i="18"/>
  <c r="L836" i="18"/>
  <c r="N836" i="18"/>
  <c r="M837" i="18"/>
  <c r="L838" i="18"/>
  <c r="P841" i="18"/>
  <c r="S573" i="18"/>
  <c r="S574" i="18"/>
  <c r="Y574" i="18" s="1"/>
  <c r="S576" i="18"/>
  <c r="AL576" i="18" s="1"/>
  <c r="BD576" i="18" s="1"/>
  <c r="S579" i="18"/>
  <c r="Y579" i="18" s="1"/>
  <c r="S583" i="18"/>
  <c r="Y583" i="18" s="1"/>
  <c r="P584" i="18"/>
  <c r="P590" i="18"/>
  <c r="P591" i="18"/>
  <c r="S713" i="18"/>
  <c r="T713" i="18" s="1"/>
  <c r="S721" i="18"/>
  <c r="T721" i="18" s="1"/>
  <c r="U721" i="18" s="1"/>
  <c r="S723" i="18"/>
  <c r="S725" i="18"/>
  <c r="S731" i="18"/>
  <c r="T731" i="18" s="1"/>
  <c r="Z731" i="18" s="1"/>
  <c r="S739" i="18"/>
  <c r="S741" i="18"/>
  <c r="X788" i="18"/>
  <c r="BP788" i="18" s="1"/>
  <c r="AM801" i="18"/>
  <c r="BE801" i="18" s="1"/>
  <c r="AM803" i="18"/>
  <c r="BE803" i="18" s="1"/>
  <c r="AM820" i="18"/>
  <c r="BE820" i="18" s="1"/>
  <c r="X572" i="18"/>
  <c r="X737" i="18"/>
  <c r="X747" i="18"/>
  <c r="X749" i="18"/>
  <c r="AK757" i="18"/>
  <c r="BC757" i="18" s="1"/>
  <c r="S780" i="18"/>
  <c r="T780" i="18" s="1"/>
  <c r="M786" i="18"/>
  <c r="S786" i="18" s="1"/>
  <c r="S788" i="18"/>
  <c r="T788" i="18" s="1"/>
  <c r="Y790" i="18"/>
  <c r="L817" i="18"/>
  <c r="X824" i="18"/>
  <c r="O831" i="18"/>
  <c r="AR833" i="18"/>
  <c r="L837" i="18"/>
  <c r="L839" i="18"/>
  <c r="L842" i="18"/>
  <c r="Y16" i="18"/>
  <c r="T16" i="18"/>
  <c r="X118" i="18"/>
  <c r="S118" i="18"/>
  <c r="T123" i="18"/>
  <c r="X134" i="18"/>
  <c r="S134" i="18"/>
  <c r="X150" i="18"/>
  <c r="S150" i="18"/>
  <c r="Y155" i="18"/>
  <c r="T155" i="18"/>
  <c r="X166" i="18"/>
  <c r="S166" i="18"/>
  <c r="Y171" i="18"/>
  <c r="T171" i="18"/>
  <c r="X182" i="18"/>
  <c r="S182" i="18"/>
  <c r="Y187" i="18"/>
  <c r="T187" i="18"/>
  <c r="X210" i="18"/>
  <c r="S210" i="18"/>
  <c r="Y215" i="18"/>
  <c r="T215" i="18"/>
  <c r="X226" i="18"/>
  <c r="S226" i="18"/>
  <c r="X11" i="18"/>
  <c r="S11" i="18"/>
  <c r="X23" i="18"/>
  <c r="S23" i="18"/>
  <c r="Y28" i="18"/>
  <c r="T28" i="18"/>
  <c r="X39" i="18"/>
  <c r="S39" i="18"/>
  <c r="Y44" i="18"/>
  <c r="T44" i="18"/>
  <c r="X55" i="18"/>
  <c r="S55" i="18"/>
  <c r="Y60" i="18"/>
  <c r="T60" i="18"/>
  <c r="Y69" i="18"/>
  <c r="T69" i="18"/>
  <c r="X80" i="18"/>
  <c r="S80" i="18"/>
  <c r="X82" i="18"/>
  <c r="S82" i="18"/>
  <c r="Y87" i="18"/>
  <c r="X98" i="18"/>
  <c r="S98" i="18"/>
  <c r="Y103" i="18"/>
  <c r="X114" i="18"/>
  <c r="S114" i="18"/>
  <c r="Y119" i="18"/>
  <c r="X130" i="18"/>
  <c r="S130" i="18"/>
  <c r="Y135" i="18"/>
  <c r="T135" i="18"/>
  <c r="X146" i="18"/>
  <c r="S146" i="18"/>
  <c r="Y151" i="18"/>
  <c r="T151" i="18"/>
  <c r="X162" i="18"/>
  <c r="S162" i="18"/>
  <c r="Y167" i="18"/>
  <c r="T167" i="18"/>
  <c r="X178" i="18"/>
  <c r="S178" i="18"/>
  <c r="Y183" i="18"/>
  <c r="T183" i="18"/>
  <c r="T194" i="18"/>
  <c r="Y194" i="18"/>
  <c r="X206" i="18"/>
  <c r="S206" i="18"/>
  <c r="Y211" i="18"/>
  <c r="T211" i="18"/>
  <c r="X222" i="18"/>
  <c r="S222" i="18"/>
  <c r="X7" i="18"/>
  <c r="S7" i="18"/>
  <c r="Y32" i="18"/>
  <c r="T32" i="18"/>
  <c r="X43" i="18"/>
  <c r="S43" i="18"/>
  <c r="Y48" i="18"/>
  <c r="T48" i="18"/>
  <c r="X79" i="18"/>
  <c r="S79" i="18"/>
  <c r="X86" i="18"/>
  <c r="S86" i="18"/>
  <c r="Y139" i="18"/>
  <c r="T139" i="18"/>
  <c r="X19" i="18"/>
  <c r="S19" i="18"/>
  <c r="Y24" i="18"/>
  <c r="T24" i="18"/>
  <c r="X35" i="18"/>
  <c r="S35" i="18"/>
  <c r="Y40" i="18"/>
  <c r="T40" i="18"/>
  <c r="X51" i="18"/>
  <c r="S51" i="18"/>
  <c r="Y56" i="18"/>
  <c r="T56" i="18"/>
  <c r="Y65" i="18"/>
  <c r="T65" i="18"/>
  <c r="X94" i="18"/>
  <c r="S94" i="18"/>
  <c r="X110" i="18"/>
  <c r="S110" i="18"/>
  <c r="X126" i="18"/>
  <c r="S126" i="18"/>
  <c r="Y131" i="18"/>
  <c r="T131" i="18"/>
  <c r="X142" i="18"/>
  <c r="S142" i="18"/>
  <c r="Y147" i="18"/>
  <c r="T147" i="18"/>
  <c r="X158" i="18"/>
  <c r="S158" i="18"/>
  <c r="Y163" i="18"/>
  <c r="T163" i="18"/>
  <c r="X174" i="18"/>
  <c r="S174" i="18"/>
  <c r="Y179" i="18"/>
  <c r="T179" i="18"/>
  <c r="X190" i="18"/>
  <c r="S190" i="18"/>
  <c r="X201" i="18"/>
  <c r="S201" i="18"/>
  <c r="X218" i="18"/>
  <c r="S218" i="18"/>
  <c r="Y223" i="18"/>
  <c r="T223" i="18"/>
  <c r="X27" i="18"/>
  <c r="S27" i="18"/>
  <c r="X59" i="18"/>
  <c r="S59" i="18"/>
  <c r="Y64" i="18"/>
  <c r="T64" i="18"/>
  <c r="X68" i="18"/>
  <c r="S68" i="18"/>
  <c r="X102" i="18"/>
  <c r="S102" i="18"/>
  <c r="X3" i="18"/>
  <c r="S3" i="18"/>
  <c r="X15" i="18"/>
  <c r="S15" i="18"/>
  <c r="Y20" i="18"/>
  <c r="T20" i="18"/>
  <c r="X31" i="18"/>
  <c r="S31" i="18"/>
  <c r="Y36" i="18"/>
  <c r="T36" i="18"/>
  <c r="X47" i="18"/>
  <c r="S47" i="18"/>
  <c r="Y52" i="18"/>
  <c r="T52" i="18"/>
  <c r="X63" i="18"/>
  <c r="S63" i="18"/>
  <c r="X90" i="18"/>
  <c r="S90" i="18"/>
  <c r="X106" i="18"/>
  <c r="S106" i="18"/>
  <c r="X122" i="18"/>
  <c r="S122" i="18"/>
  <c r="Y127" i="18"/>
  <c r="T127" i="18"/>
  <c r="X138" i="18"/>
  <c r="S138" i="18"/>
  <c r="Y143" i="18"/>
  <c r="T143" i="18"/>
  <c r="X154" i="18"/>
  <c r="S154" i="18"/>
  <c r="Y159" i="18"/>
  <c r="T159" i="18"/>
  <c r="X170" i="18"/>
  <c r="S170" i="18"/>
  <c r="Y175" i="18"/>
  <c r="T175" i="18"/>
  <c r="X186" i="18"/>
  <c r="S186" i="18"/>
  <c r="X197" i="18"/>
  <c r="S197" i="18"/>
  <c r="X214" i="18"/>
  <c r="S214" i="18"/>
  <c r="Y219" i="18"/>
  <c r="T219" i="18"/>
  <c r="Y265" i="18"/>
  <c r="X276" i="18"/>
  <c r="S276" i="18"/>
  <c r="X286" i="18"/>
  <c r="S286" i="18"/>
  <c r="Y394" i="18"/>
  <c r="T394" i="18"/>
  <c r="M520" i="18"/>
  <c r="AK520" i="18"/>
  <c r="BC520" i="18" s="1"/>
  <c r="L520" i="18"/>
  <c r="X531" i="18"/>
  <c r="S531" i="18"/>
  <c r="AK531" i="18"/>
  <c r="BC531" i="18" s="1"/>
  <c r="T227" i="18"/>
  <c r="S230" i="18"/>
  <c r="T231" i="18"/>
  <c r="S234" i="18"/>
  <c r="T235" i="18"/>
  <c r="S238" i="18"/>
  <c r="T239" i="18"/>
  <c r="S242" i="18"/>
  <c r="T243" i="18"/>
  <c r="S247" i="18"/>
  <c r="S252" i="18"/>
  <c r="X272" i="18"/>
  <c r="S272" i="18"/>
  <c r="X287" i="18"/>
  <c r="S287" i="18"/>
  <c r="X292" i="18"/>
  <c r="S292" i="18"/>
  <c r="X308" i="18"/>
  <c r="S308" i="18"/>
  <c r="X322" i="18"/>
  <c r="S322" i="18"/>
  <c r="X338" i="18"/>
  <c r="S338" i="18"/>
  <c r="T343" i="18"/>
  <c r="X354" i="18"/>
  <c r="S354" i="18"/>
  <c r="X370" i="18"/>
  <c r="S370" i="18"/>
  <c r="Y378" i="18"/>
  <c r="T378" i="18"/>
  <c r="X421" i="18"/>
  <c r="S421" i="18"/>
  <c r="Y434" i="18"/>
  <c r="T434" i="18"/>
  <c r="Y439" i="18"/>
  <c r="T439" i="18"/>
  <c r="X246" i="18"/>
  <c r="S246" i="18"/>
  <c r="X296" i="18"/>
  <c r="S296" i="18"/>
  <c r="X342" i="18"/>
  <c r="S342" i="18"/>
  <c r="X437" i="18"/>
  <c r="S437" i="18"/>
  <c r="X461" i="18"/>
  <c r="S461" i="18"/>
  <c r="AK483" i="18"/>
  <c r="X483" i="18"/>
  <c r="S483" i="18"/>
  <c r="AM841" i="18"/>
  <c r="BE841" i="18" s="1"/>
  <c r="N841" i="18"/>
  <c r="O841" i="18"/>
  <c r="S2" i="18"/>
  <c r="S6" i="18"/>
  <c r="S10" i="18"/>
  <c r="Y253" i="18"/>
  <c r="X254" i="18"/>
  <c r="S254" i="18"/>
  <c r="X260" i="18"/>
  <c r="S260" i="18"/>
  <c r="X268" i="18"/>
  <c r="S268" i="18"/>
  <c r="X288" i="18"/>
  <c r="S288" i="18"/>
  <c r="X304" i="18"/>
  <c r="S304" i="18"/>
  <c r="X320" i="18"/>
  <c r="S320" i="18"/>
  <c r="X334" i="18"/>
  <c r="S334" i="18"/>
  <c r="X350" i="18"/>
  <c r="S350" i="18"/>
  <c r="X366" i="18"/>
  <c r="S366" i="18"/>
  <c r="Y418" i="18"/>
  <c r="T418" i="18"/>
  <c r="AK524" i="18"/>
  <c r="BC524" i="18" s="1"/>
  <c r="X524" i="18"/>
  <c r="S524" i="18"/>
  <c r="AK638" i="18"/>
  <c r="BC638" i="18" s="1"/>
  <c r="L638" i="18"/>
  <c r="AO638" i="18"/>
  <c r="BG638" i="18" s="1"/>
  <c r="P638" i="18"/>
  <c r="X312" i="18"/>
  <c r="S312" i="18"/>
  <c r="X326" i="18"/>
  <c r="S326" i="18"/>
  <c r="Y331" i="18"/>
  <c r="T331" i="18"/>
  <c r="X358" i="18"/>
  <c r="S358" i="18"/>
  <c r="X381" i="18"/>
  <c r="S381" i="18"/>
  <c r="AO520" i="18"/>
  <c r="BG520" i="18" s="1"/>
  <c r="P520" i="18"/>
  <c r="S5" i="18"/>
  <c r="S9" i="18"/>
  <c r="S13" i="18"/>
  <c r="S17" i="18"/>
  <c r="S21" i="18"/>
  <c r="S25" i="18"/>
  <c r="T26" i="18"/>
  <c r="S29" i="18"/>
  <c r="S33" i="18"/>
  <c r="S37" i="18"/>
  <c r="S41" i="18"/>
  <c r="T42" i="18"/>
  <c r="S45" i="18"/>
  <c r="S49" i="18"/>
  <c r="S53" i="18"/>
  <c r="S57" i="18"/>
  <c r="T58" i="18"/>
  <c r="S61" i="18"/>
  <c r="S66" i="18"/>
  <c r="S70" i="18"/>
  <c r="T72" i="18"/>
  <c r="T76" i="18"/>
  <c r="S84" i="18"/>
  <c r="S88" i="18"/>
  <c r="S92" i="18"/>
  <c r="S96" i="18"/>
  <c r="S100" i="18"/>
  <c r="S104" i="18"/>
  <c r="T105" i="18"/>
  <c r="S108" i="18"/>
  <c r="S112" i="18"/>
  <c r="S116" i="18"/>
  <c r="S120" i="18"/>
  <c r="S124" i="18"/>
  <c r="T125" i="18"/>
  <c r="S128" i="18"/>
  <c r="S132" i="18"/>
  <c r="S136" i="18"/>
  <c r="S140" i="18"/>
  <c r="S144" i="18"/>
  <c r="S148" i="18"/>
  <c r="S152" i="18"/>
  <c r="T153" i="18"/>
  <c r="S156" i="18"/>
  <c r="T157" i="18"/>
  <c r="S160" i="18"/>
  <c r="S164" i="18"/>
  <c r="S168" i="18"/>
  <c r="S172" i="18"/>
  <c r="S176" i="18"/>
  <c r="S180" i="18"/>
  <c r="S184" i="18"/>
  <c r="S188" i="18"/>
  <c r="S192" i="18"/>
  <c r="S195" i="18"/>
  <c r="S199" i="18"/>
  <c r="T200" i="18"/>
  <c r="S203" i="18"/>
  <c r="S204" i="18"/>
  <c r="S208" i="18"/>
  <c r="T209" i="18"/>
  <c r="S212" i="18"/>
  <c r="T213" i="18"/>
  <c r="S216" i="18"/>
  <c r="S220" i="18"/>
  <c r="S224" i="18"/>
  <c r="S228" i="18"/>
  <c r="S232" i="18"/>
  <c r="S236" i="18"/>
  <c r="S240" i="18"/>
  <c r="S244" i="18"/>
  <c r="X250" i="18"/>
  <c r="S250" i="18"/>
  <c r="X256" i="18"/>
  <c r="S256" i="18"/>
  <c r="X264" i="18"/>
  <c r="S264" i="18"/>
  <c r="X280" i="18"/>
  <c r="S280" i="18"/>
  <c r="Y289" i="18"/>
  <c r="X300" i="18"/>
  <c r="S300" i="18"/>
  <c r="Y305" i="18"/>
  <c r="X316" i="18"/>
  <c r="S316" i="18"/>
  <c r="Y321" i="18"/>
  <c r="X330" i="18"/>
  <c r="S330" i="18"/>
  <c r="Y335" i="18"/>
  <c r="T335" i="18"/>
  <c r="X346" i="18"/>
  <c r="S346" i="18"/>
  <c r="X362" i="18"/>
  <c r="S362" i="18"/>
  <c r="X397" i="18"/>
  <c r="S397" i="18"/>
  <c r="Y410" i="18"/>
  <c r="T410" i="18"/>
  <c r="BC514" i="18"/>
  <c r="AR514" i="18"/>
  <c r="T382" i="18"/>
  <c r="X385" i="18"/>
  <c r="S385" i="18"/>
  <c r="Y398" i="18"/>
  <c r="T398" i="18"/>
  <c r="X401" i="18"/>
  <c r="S401" i="18"/>
  <c r="Y422" i="18"/>
  <c r="T422" i="18"/>
  <c r="X425" i="18"/>
  <c r="S425" i="18"/>
  <c r="Y462" i="18"/>
  <c r="T462" i="18"/>
  <c r="X465" i="18"/>
  <c r="S465" i="18"/>
  <c r="AK479" i="18"/>
  <c r="X479" i="18"/>
  <c r="S479" i="18"/>
  <c r="P514" i="18"/>
  <c r="AN514" i="18"/>
  <c r="O514" i="18"/>
  <c r="AK518" i="18"/>
  <c r="BC518" i="18" s="1"/>
  <c r="X518" i="18"/>
  <c r="S518" i="18"/>
  <c r="M522" i="18"/>
  <c r="AK522" i="18"/>
  <c r="BC522" i="18" s="1"/>
  <c r="L522" i="18"/>
  <c r="AO522" i="18"/>
  <c r="P522" i="18"/>
  <c r="BD522" i="18"/>
  <c r="AS522" i="18"/>
  <c r="AL525" i="18"/>
  <c r="BD525" i="18" s="1"/>
  <c r="Y525" i="18"/>
  <c r="T525" i="18"/>
  <c r="Z540" i="18"/>
  <c r="U540" i="18"/>
  <c r="X542" i="18"/>
  <c r="S542" i="18"/>
  <c r="S255" i="18"/>
  <c r="S259" i="18"/>
  <c r="S263" i="18"/>
  <c r="X373" i="18"/>
  <c r="S373" i="18"/>
  <c r="Y386" i="18"/>
  <c r="T386" i="18"/>
  <c r="X389" i="18"/>
  <c r="S389" i="18"/>
  <c r="Y402" i="18"/>
  <c r="T402" i="18"/>
  <c r="X405" i="18"/>
  <c r="S405" i="18"/>
  <c r="Y426" i="18"/>
  <c r="T426" i="18"/>
  <c r="X429" i="18"/>
  <c r="S429" i="18"/>
  <c r="X453" i="18"/>
  <c r="S453" i="18"/>
  <c r="Y466" i="18"/>
  <c r="X469" i="18"/>
  <c r="S469" i="18"/>
  <c r="M475" i="18"/>
  <c r="AK475" i="18"/>
  <c r="BC475" i="18" s="1"/>
  <c r="L475" i="18"/>
  <c r="AO475" i="18"/>
  <c r="BG475" i="18" s="1"/>
  <c r="P475" i="18"/>
  <c r="P515" i="18"/>
  <c r="AN515" i="18"/>
  <c r="BF515" i="18" s="1"/>
  <c r="O515" i="18"/>
  <c r="AL519" i="18"/>
  <c r="BD519" i="18" s="1"/>
  <c r="M521" i="18"/>
  <c r="AK521" i="18"/>
  <c r="BC521" i="18" s="1"/>
  <c r="L521" i="18"/>
  <c r="AO521" i="18"/>
  <c r="BG521" i="18" s="1"/>
  <c r="P521" i="18"/>
  <c r="Y523" i="18"/>
  <c r="T523" i="18"/>
  <c r="X575" i="18"/>
  <c r="S575" i="18"/>
  <c r="AK575" i="18"/>
  <c r="BC575" i="18" s="1"/>
  <c r="S262" i="18"/>
  <c r="S266" i="18"/>
  <c r="S270" i="18"/>
  <c r="S274" i="18"/>
  <c r="T275" i="18"/>
  <c r="S278" i="18"/>
  <c r="S285" i="18"/>
  <c r="S290" i="18"/>
  <c r="S294" i="18"/>
  <c r="T295" i="18"/>
  <c r="S298" i="18"/>
  <c r="S302" i="18"/>
  <c r="T303" i="18"/>
  <c r="S306" i="18"/>
  <c r="T307" i="18"/>
  <c r="S310" i="18"/>
  <c r="T311" i="18"/>
  <c r="S314" i="18"/>
  <c r="T315" i="18"/>
  <c r="S318" i="18"/>
  <c r="T319" i="18"/>
  <c r="S324" i="18"/>
  <c r="S328" i="18"/>
  <c r="S332" i="18"/>
  <c r="S336" i="18"/>
  <c r="T337" i="18"/>
  <c r="S340" i="18"/>
  <c r="T341" i="18"/>
  <c r="S344" i="18"/>
  <c r="T345" i="18"/>
  <c r="S348" i="18"/>
  <c r="T349" i="18"/>
  <c r="S352" i="18"/>
  <c r="T353" i="18"/>
  <c r="S356" i="18"/>
  <c r="T357" i="18"/>
  <c r="S360" i="18"/>
  <c r="T361" i="18"/>
  <c r="S364" i="18"/>
  <c r="S368" i="18"/>
  <c r="X377" i="18"/>
  <c r="S377" i="18"/>
  <c r="Y390" i="18"/>
  <c r="T390" i="18"/>
  <c r="X393" i="18"/>
  <c r="S393" i="18"/>
  <c r="Y406" i="18"/>
  <c r="T406" i="18"/>
  <c r="X409" i="18"/>
  <c r="S409" i="18"/>
  <c r="Y414" i="18"/>
  <c r="T414" i="18"/>
  <c r="X417" i="18"/>
  <c r="S417" i="18"/>
  <c r="Y430" i="18"/>
  <c r="T430" i="18"/>
  <c r="X433" i="18"/>
  <c r="S433" i="18"/>
  <c r="X457" i="18"/>
  <c r="S457" i="18"/>
  <c r="Y470" i="18"/>
  <c r="T470" i="18"/>
  <c r="X473" i="18"/>
  <c r="S473" i="18"/>
  <c r="AK528" i="18"/>
  <c r="BC528" i="18" s="1"/>
  <c r="X528" i="18"/>
  <c r="S528" i="18"/>
  <c r="AK476" i="18"/>
  <c r="AK477" i="18"/>
  <c r="AK481" i="18"/>
  <c r="AK485" i="18"/>
  <c r="O521" i="18"/>
  <c r="O522" i="18"/>
  <c r="AK526" i="18"/>
  <c r="BC526" i="18" s="1"/>
  <c r="X538" i="18"/>
  <c r="S538" i="18"/>
  <c r="Y543" i="18"/>
  <c r="T543" i="18"/>
  <c r="X554" i="18"/>
  <c r="S554" i="18"/>
  <c r="T566" i="18"/>
  <c r="Y566" i="18"/>
  <c r="Y572" i="18"/>
  <c r="T572" i="18"/>
  <c r="AK582" i="18"/>
  <c r="BC582" i="18" s="1"/>
  <c r="S582" i="18"/>
  <c r="N584" i="18"/>
  <c r="AM584" i="18"/>
  <c r="BE584" i="18" s="1"/>
  <c r="AK585" i="18"/>
  <c r="BC585" i="18" s="1"/>
  <c r="M585" i="18"/>
  <c r="AO585" i="18"/>
  <c r="BG585" i="18" s="1"/>
  <c r="P585" i="18"/>
  <c r="X712" i="18"/>
  <c r="S712" i="18"/>
  <c r="S729" i="18"/>
  <c r="X729" i="18"/>
  <c r="S372" i="18"/>
  <c r="S376" i="18"/>
  <c r="S380" i="18"/>
  <c r="S384" i="18"/>
  <c r="S388" i="18"/>
  <c r="S392" i="18"/>
  <c r="S396" i="18"/>
  <c r="S400" i="18"/>
  <c r="S404" i="18"/>
  <c r="S408" i="18"/>
  <c r="S416" i="18"/>
  <c r="S420" i="18"/>
  <c r="S424" i="18"/>
  <c r="S428" i="18"/>
  <c r="S432" i="18"/>
  <c r="S436" i="18"/>
  <c r="S441" i="18"/>
  <c r="S456" i="18"/>
  <c r="S460" i="18"/>
  <c r="S464" i="18"/>
  <c r="S468" i="18"/>
  <c r="S472" i="18"/>
  <c r="S484" i="18"/>
  <c r="AJ514" i="18"/>
  <c r="BB514" i="18" s="1"/>
  <c r="S517" i="18"/>
  <c r="AK535" i="18"/>
  <c r="BC535" i="18" s="1"/>
  <c r="X535" i="18"/>
  <c r="S535" i="18"/>
  <c r="X550" i="18"/>
  <c r="S550" i="18"/>
  <c r="Y561" i="18"/>
  <c r="T561" i="18"/>
  <c r="X571" i="18"/>
  <c r="S571" i="18"/>
  <c r="AK577" i="18"/>
  <c r="BC577" i="18" s="1"/>
  <c r="S577" i="18"/>
  <c r="P581" i="18"/>
  <c r="O581" i="18"/>
  <c r="AN581" i="18"/>
  <c r="BF581" i="18" s="1"/>
  <c r="X582" i="18"/>
  <c r="AS583" i="18"/>
  <c r="AK586" i="18"/>
  <c r="BC586" i="18" s="1"/>
  <c r="M586" i="18"/>
  <c r="AO586" i="18"/>
  <c r="BG586" i="18" s="1"/>
  <c r="P586" i="18"/>
  <c r="X748" i="18"/>
  <c r="S748" i="18"/>
  <c r="S375" i="18"/>
  <c r="S379" i="18"/>
  <c r="S383" i="18"/>
  <c r="S387" i="18"/>
  <c r="S391" i="18"/>
  <c r="S395" i="18"/>
  <c r="S399" i="18"/>
  <c r="S403" i="18"/>
  <c r="S407" i="18"/>
  <c r="S415" i="18"/>
  <c r="S419" i="18"/>
  <c r="S423" i="18"/>
  <c r="S427" i="18"/>
  <c r="S431" i="18"/>
  <c r="S435" i="18"/>
  <c r="S440" i="18"/>
  <c r="S455" i="18"/>
  <c r="S459" i="18"/>
  <c r="S463" i="18"/>
  <c r="S467" i="18"/>
  <c r="S471" i="18"/>
  <c r="S476" i="18"/>
  <c r="S481" i="18"/>
  <c r="S526" i="18"/>
  <c r="X546" i="18"/>
  <c r="S546" i="18"/>
  <c r="X560" i="18"/>
  <c r="S560" i="18"/>
  <c r="X561" i="18"/>
  <c r="AN587" i="18"/>
  <c r="BF587" i="18" s="1"/>
  <c r="O587" i="18"/>
  <c r="AK533" i="18"/>
  <c r="BC533" i="18" s="1"/>
  <c r="P568" i="18"/>
  <c r="AN584" i="18"/>
  <c r="BF584" i="18" s="1"/>
  <c r="O584" i="18"/>
  <c r="AK587" i="18"/>
  <c r="BC587" i="18" s="1"/>
  <c r="L587" i="18"/>
  <c r="M587" i="18"/>
  <c r="AO587" i="18"/>
  <c r="BG587" i="18" s="1"/>
  <c r="P587" i="18"/>
  <c r="AK588" i="18"/>
  <c r="BC588" i="18" s="1"/>
  <c r="L588" i="18"/>
  <c r="AO588" i="18"/>
  <c r="BG588" i="18" s="1"/>
  <c r="P588" i="18"/>
  <c r="X688" i="18"/>
  <c r="S688" i="18"/>
  <c r="Z707" i="18"/>
  <c r="AN568" i="18"/>
  <c r="BF568" i="18" s="1"/>
  <c r="O568" i="18"/>
  <c r="T576" i="18"/>
  <c r="AK578" i="18"/>
  <c r="BC578" i="18" s="1"/>
  <c r="L578" i="18"/>
  <c r="AO578" i="18"/>
  <c r="BG578" i="18" s="1"/>
  <c r="P578" i="18"/>
  <c r="AM585" i="18"/>
  <c r="BE585" i="18" s="1"/>
  <c r="AM586" i="18"/>
  <c r="BE586" i="18" s="1"/>
  <c r="AK593" i="18"/>
  <c r="BC593" i="18" s="1"/>
  <c r="L593" i="18"/>
  <c r="AO593" i="18"/>
  <c r="BG593" i="18" s="1"/>
  <c r="P593" i="18"/>
  <c r="AK640" i="18"/>
  <c r="BC640" i="18" s="1"/>
  <c r="L640" i="18"/>
  <c r="AO640" i="18"/>
  <c r="BG640" i="18" s="1"/>
  <c r="P640" i="18"/>
  <c r="Y681" i="18"/>
  <c r="T681" i="18"/>
  <c r="X696" i="18"/>
  <c r="S696" i="18"/>
  <c r="X564" i="18"/>
  <c r="S564" i="18"/>
  <c r="X580" i="18"/>
  <c r="S580" i="18"/>
  <c r="AK580" i="18"/>
  <c r="BC580" i="18" s="1"/>
  <c r="AM581" i="18"/>
  <c r="BE581" i="18" s="1"/>
  <c r="N581" i="18"/>
  <c r="X583" i="18"/>
  <c r="AN585" i="18"/>
  <c r="BF585" i="18" s="1"/>
  <c r="O585" i="18"/>
  <c r="AN586" i="18"/>
  <c r="BF586" i="18" s="1"/>
  <c r="O586" i="18"/>
  <c r="AJ590" i="18"/>
  <c r="BB590" i="18" s="1"/>
  <c r="L590" i="18"/>
  <c r="AL591" i="18"/>
  <c r="BD591" i="18" s="1"/>
  <c r="M591" i="18"/>
  <c r="AK642" i="18"/>
  <c r="BC642" i="18" s="1"/>
  <c r="L642" i="18"/>
  <c r="AO642" i="18"/>
  <c r="BG642" i="18" s="1"/>
  <c r="P642" i="18"/>
  <c r="AT643" i="18"/>
  <c r="AN644" i="18"/>
  <c r="BF644" i="18" s="1"/>
  <c r="O644" i="18"/>
  <c r="X704" i="18"/>
  <c r="S704" i="18"/>
  <c r="Y709" i="18"/>
  <c r="T709" i="18"/>
  <c r="X738" i="18"/>
  <c r="S738" i="18"/>
  <c r="S745" i="18"/>
  <c r="X745" i="18"/>
  <c r="AL590" i="18"/>
  <c r="BD590" i="18" s="1"/>
  <c r="M590" i="18"/>
  <c r="AM591" i="18"/>
  <c r="BE591" i="18" s="1"/>
  <c r="N591" i="18"/>
  <c r="AL593" i="18"/>
  <c r="BD593" i="18" s="1"/>
  <c r="M593" i="18"/>
  <c r="AL638" i="18"/>
  <c r="BD638" i="18" s="1"/>
  <c r="M638" i="18"/>
  <c r="AL640" i="18"/>
  <c r="BD640" i="18" s="1"/>
  <c r="M640" i="18"/>
  <c r="AL642" i="18"/>
  <c r="BD642" i="18" s="1"/>
  <c r="M642" i="18"/>
  <c r="AK644" i="18"/>
  <c r="BC644" i="18" s="1"/>
  <c r="L644" i="18"/>
  <c r="AO644" i="18"/>
  <c r="BG644" i="18" s="1"/>
  <c r="P644" i="18"/>
  <c r="X686" i="18"/>
  <c r="S686" i="18"/>
  <c r="X694" i="18"/>
  <c r="S694" i="18"/>
  <c r="X702" i="18"/>
  <c r="S702" i="18"/>
  <c r="X710" i="18"/>
  <c r="S710" i="18"/>
  <c r="X719" i="18"/>
  <c r="T735" i="18"/>
  <c r="Y735" i="18"/>
  <c r="Y781" i="18"/>
  <c r="T781" i="18"/>
  <c r="AJ793" i="18"/>
  <c r="BB793" i="18" s="1"/>
  <c r="L793" i="18"/>
  <c r="AL794" i="18"/>
  <c r="BD794" i="18" s="1"/>
  <c r="M794" i="18"/>
  <c r="AL832" i="18"/>
  <c r="BD832" i="18" s="1"/>
  <c r="M832" i="18"/>
  <c r="N832" i="18"/>
  <c r="AN588" i="18"/>
  <c r="BF588" i="18" s="1"/>
  <c r="O588" i="18"/>
  <c r="AM590" i="18"/>
  <c r="BE590" i="18" s="1"/>
  <c r="N590" i="18"/>
  <c r="AK592" i="18"/>
  <c r="BC592" i="18" s="1"/>
  <c r="L592" i="18"/>
  <c r="AO592" i="18"/>
  <c r="BG592" i="18" s="1"/>
  <c r="P592" i="18"/>
  <c r="AK637" i="18"/>
  <c r="BC637" i="18" s="1"/>
  <c r="L637" i="18"/>
  <c r="AO637" i="18"/>
  <c r="BG637" i="18" s="1"/>
  <c r="P637" i="18"/>
  <c r="AK639" i="18"/>
  <c r="BC639" i="18" s="1"/>
  <c r="L639" i="18"/>
  <c r="AO639" i="18"/>
  <c r="BG639" i="18" s="1"/>
  <c r="P639" i="18"/>
  <c r="AK641" i="18"/>
  <c r="BC641" i="18" s="1"/>
  <c r="L641" i="18"/>
  <c r="AO641" i="18"/>
  <c r="BG641" i="18" s="1"/>
  <c r="P641" i="18"/>
  <c r="N642" i="18"/>
  <c r="AK643" i="18"/>
  <c r="BC643" i="18" s="1"/>
  <c r="L643" i="18"/>
  <c r="AO643" i="18"/>
  <c r="P643" i="18"/>
  <c r="M644" i="18"/>
  <c r="X684" i="18"/>
  <c r="S684" i="18"/>
  <c r="X692" i="18"/>
  <c r="S692" i="18"/>
  <c r="X700" i="18"/>
  <c r="S700" i="18"/>
  <c r="X708" i="18"/>
  <c r="S708" i="18"/>
  <c r="X722" i="18"/>
  <c r="S722" i="18"/>
  <c r="X730" i="18"/>
  <c r="S730" i="18"/>
  <c r="T737" i="18"/>
  <c r="Y737" i="18"/>
  <c r="X746" i="18"/>
  <c r="S746" i="18"/>
  <c r="T764" i="18"/>
  <c r="S799" i="18"/>
  <c r="X799" i="18"/>
  <c r="AL803" i="18"/>
  <c r="BD803" i="18" s="1"/>
  <c r="M803" i="18"/>
  <c r="N803" i="18"/>
  <c r="BF591" i="18"/>
  <c r="AU591" i="18"/>
  <c r="BG591" i="18" s="1"/>
  <c r="AL592" i="18"/>
  <c r="BD592" i="18" s="1"/>
  <c r="M592" i="18"/>
  <c r="AL637" i="18"/>
  <c r="BD637" i="18" s="1"/>
  <c r="M637" i="18"/>
  <c r="AL639" i="18"/>
  <c r="BD639" i="18" s="1"/>
  <c r="M639" i="18"/>
  <c r="AL641" i="18"/>
  <c r="BD641" i="18" s="1"/>
  <c r="M641" i="18"/>
  <c r="AL643" i="18"/>
  <c r="BD643" i="18" s="1"/>
  <c r="M643" i="18"/>
  <c r="X680" i="18"/>
  <c r="S680" i="18"/>
  <c r="X690" i="18"/>
  <c r="S690" i="18"/>
  <c r="X698" i="18"/>
  <c r="S698" i="18"/>
  <c r="X706" i="18"/>
  <c r="S706" i="18"/>
  <c r="X714" i="18"/>
  <c r="S714" i="18"/>
  <c r="T719" i="18"/>
  <c r="Y719" i="18"/>
  <c r="T727" i="18"/>
  <c r="Y727" i="18"/>
  <c r="T743" i="18"/>
  <c r="Y743" i="18"/>
  <c r="X753" i="18"/>
  <c r="S753" i="18"/>
  <c r="AS757" i="18"/>
  <c r="BD757" i="18"/>
  <c r="X772" i="18"/>
  <c r="S772" i="18"/>
  <c r="AK801" i="18"/>
  <c r="BC801" i="18" s="1"/>
  <c r="L801" i="18"/>
  <c r="AO801" i="18"/>
  <c r="BG801" i="18" s="1"/>
  <c r="P801" i="18"/>
  <c r="X727" i="18"/>
  <c r="X728" i="18"/>
  <c r="S728" i="18"/>
  <c r="X735" i="18"/>
  <c r="X736" i="18"/>
  <c r="S736" i="18"/>
  <c r="X743" i="18"/>
  <c r="X744" i="18"/>
  <c r="S744" i="18"/>
  <c r="Y756" i="18"/>
  <c r="T756" i="18"/>
  <c r="X766" i="18"/>
  <c r="S766" i="18"/>
  <c r="X787" i="18"/>
  <c r="BP787" i="18" s="1"/>
  <c r="S787" i="18"/>
  <c r="AK787" i="18"/>
  <c r="BC787" i="18" s="1"/>
  <c r="AL801" i="18"/>
  <c r="BD801" i="18" s="1"/>
  <c r="M801" i="18"/>
  <c r="N801" i="18"/>
  <c r="AK820" i="18"/>
  <c r="BC820" i="18" s="1"/>
  <c r="L820" i="18"/>
  <c r="M820" i="18"/>
  <c r="AO820" i="18"/>
  <c r="BG820" i="18" s="1"/>
  <c r="P820" i="18"/>
  <c r="AL830" i="18"/>
  <c r="BD830" i="18" s="1"/>
  <c r="M830" i="18"/>
  <c r="N830" i="18"/>
  <c r="AM840" i="18"/>
  <c r="BE840" i="18" s="1"/>
  <c r="N840" i="18"/>
  <c r="O840" i="18"/>
  <c r="X718" i="18"/>
  <c r="S718" i="18"/>
  <c r="X726" i="18"/>
  <c r="S726" i="18"/>
  <c r="X734" i="18"/>
  <c r="S734" i="18"/>
  <c r="X742" i="18"/>
  <c r="S742" i="18"/>
  <c r="Y749" i="18"/>
  <c r="T749" i="18"/>
  <c r="P757" i="18"/>
  <c r="Y758" i="18"/>
  <c r="T758" i="18"/>
  <c r="AK782" i="18"/>
  <c r="BC782" i="18" s="1"/>
  <c r="L782" i="18"/>
  <c r="AO782" i="18"/>
  <c r="BG782" i="18" s="1"/>
  <c r="P782" i="18"/>
  <c r="Y788" i="18"/>
  <c r="BQ788" i="18" s="1"/>
  <c r="AL788" i="18"/>
  <c r="BD788" i="18" s="1"/>
  <c r="AL791" i="18"/>
  <c r="BD791" i="18" s="1"/>
  <c r="Y791" i="18"/>
  <c r="T791" i="18"/>
  <c r="X795" i="18"/>
  <c r="S795" i="18"/>
  <c r="X716" i="18"/>
  <c r="S716" i="18"/>
  <c r="X724" i="18"/>
  <c r="S724" i="18"/>
  <c r="X732" i="18"/>
  <c r="S732" i="18"/>
  <c r="X740" i="18"/>
  <c r="S740" i="18"/>
  <c r="X755" i="18"/>
  <c r="S755" i="18"/>
  <c r="Z773" i="18"/>
  <c r="X775" i="18"/>
  <c r="S775" i="18"/>
  <c r="AL775" i="18" s="1"/>
  <c r="AL782" i="18"/>
  <c r="BD782" i="18" s="1"/>
  <c r="M782" i="18"/>
  <c r="N782" i="18"/>
  <c r="Z788" i="18"/>
  <c r="BR788" i="18" s="1"/>
  <c r="AK821" i="18"/>
  <c r="BC821" i="18" s="1"/>
  <c r="L821" i="18"/>
  <c r="M821" i="18"/>
  <c r="AO821" i="18"/>
  <c r="BG821" i="18" s="1"/>
  <c r="P821" i="18"/>
  <c r="AN757" i="18"/>
  <c r="O757" i="18"/>
  <c r="X762" i="18"/>
  <c r="S762" i="18"/>
  <c r="X771" i="18"/>
  <c r="S771" i="18"/>
  <c r="X779" i="18"/>
  <c r="S779" i="18"/>
  <c r="X784" i="18"/>
  <c r="S784" i="18"/>
  <c r="Y789" i="18"/>
  <c r="AL793" i="18"/>
  <c r="BD793" i="18" s="1"/>
  <c r="M793" i="18"/>
  <c r="AM794" i="18"/>
  <c r="BE794" i="18" s="1"/>
  <c r="N794" i="18"/>
  <c r="AM837" i="18"/>
  <c r="BE837" i="18" s="1"/>
  <c r="N837" i="18"/>
  <c r="O837" i="18"/>
  <c r="Y776" i="18"/>
  <c r="T776" i="18"/>
  <c r="X785" i="18"/>
  <c r="AK786" i="18"/>
  <c r="BC786" i="18" s="1"/>
  <c r="AM793" i="18"/>
  <c r="BE793" i="18" s="1"/>
  <c r="N793" i="18"/>
  <c r="Y796" i="18"/>
  <c r="T796" i="18"/>
  <c r="Z797" i="18"/>
  <c r="U797" i="18"/>
  <c r="AK803" i="18"/>
  <c r="BC803" i="18" s="1"/>
  <c r="L803" i="18"/>
  <c r="AO803" i="18"/>
  <c r="BG803" i="18" s="1"/>
  <c r="P803" i="18"/>
  <c r="AN819" i="18"/>
  <c r="BF819" i="18" s="1"/>
  <c r="O819" i="18"/>
  <c r="AN820" i="18"/>
  <c r="BF820" i="18" s="1"/>
  <c r="O820" i="18"/>
  <c r="L835" i="18"/>
  <c r="AJ835" i="18"/>
  <c r="BB835" i="18" s="1"/>
  <c r="AK790" i="18"/>
  <c r="BC790" i="18" s="1"/>
  <c r="AK791" i="18"/>
  <c r="BC791" i="18" s="1"/>
  <c r="AO800" i="18"/>
  <c r="BG800" i="18" s="1"/>
  <c r="P800" i="18"/>
  <c r="AK802" i="18"/>
  <c r="BC802" i="18" s="1"/>
  <c r="L802" i="18"/>
  <c r="AO802" i="18"/>
  <c r="BG802" i="18" s="1"/>
  <c r="P802" i="18"/>
  <c r="AM817" i="18"/>
  <c r="BE817" i="18" s="1"/>
  <c r="N817" i="18"/>
  <c r="AK819" i="18"/>
  <c r="BC819" i="18" s="1"/>
  <c r="L819" i="18"/>
  <c r="AO819" i="18"/>
  <c r="BG819" i="18" s="1"/>
  <c r="P819" i="18"/>
  <c r="AN822" i="18"/>
  <c r="BF822" i="18" s="1"/>
  <c r="O822" i="18"/>
  <c r="AM843" i="18"/>
  <c r="BE843" i="18" s="1"/>
  <c r="N843" i="18"/>
  <c r="O843" i="18"/>
  <c r="S761" i="18"/>
  <c r="S765" i="18"/>
  <c r="S778" i="18"/>
  <c r="S783" i="18"/>
  <c r="S798" i="18"/>
  <c r="L800" i="18"/>
  <c r="AL800" i="18"/>
  <c r="BD800" i="18" s="1"/>
  <c r="M800" i="18"/>
  <c r="AL802" i="18"/>
  <c r="BD802" i="18" s="1"/>
  <c r="M802" i="18"/>
  <c r="AN817" i="18"/>
  <c r="BF817" i="18" s="1"/>
  <c r="O817" i="18"/>
  <c r="M819" i="18"/>
  <c r="AN821" i="18"/>
  <c r="BF821" i="18" s="1"/>
  <c r="O821" i="18"/>
  <c r="AK822" i="18"/>
  <c r="BC822" i="18" s="1"/>
  <c r="L822" i="18"/>
  <c r="AO822" i="18"/>
  <c r="BG822" i="18" s="1"/>
  <c r="P822" i="18"/>
  <c r="AL828" i="18"/>
  <c r="BD828" i="18" s="1"/>
  <c r="M828" i="18"/>
  <c r="N828" i="18"/>
  <c r="AJ828" i="18"/>
  <c r="BB828" i="18" s="1"/>
  <c r="AL835" i="18"/>
  <c r="BD835" i="18" s="1"/>
  <c r="M835" i="18"/>
  <c r="AM842" i="18"/>
  <c r="BE842" i="18" s="1"/>
  <c r="N842" i="18"/>
  <c r="O842" i="18"/>
  <c r="BC827" i="18"/>
  <c r="AR827" i="18"/>
  <c r="AL829" i="18"/>
  <c r="BD829" i="18" s="1"/>
  <c r="M829" i="18"/>
  <c r="N829" i="18"/>
  <c r="AJ829" i="18"/>
  <c r="BB829" i="18" s="1"/>
  <c r="AL831" i="18"/>
  <c r="BD831" i="18" s="1"/>
  <c r="M831" i="18"/>
  <c r="N831" i="18"/>
  <c r="AL834" i="18"/>
  <c r="BD834" i="18" s="1"/>
  <c r="M834" i="18"/>
  <c r="N834" i="18"/>
  <c r="AM839" i="18"/>
  <c r="BE839" i="18" s="1"/>
  <c r="N839" i="18"/>
  <c r="O839" i="18"/>
  <c r="AS832" i="18"/>
  <c r="BC836" i="18"/>
  <c r="AR836" i="18"/>
  <c r="AM838" i="18"/>
  <c r="BE838" i="18" s="1"/>
  <c r="N838" i="18"/>
  <c r="O838" i="18"/>
  <c r="S826" i="18"/>
  <c r="S827" i="18"/>
  <c r="N835" i="18"/>
  <c r="M839" i="18"/>
  <c r="M840" i="18"/>
  <c r="M841" i="18"/>
  <c r="M842" i="18"/>
  <c r="M843" i="18"/>
  <c r="T297" i="18" l="1"/>
  <c r="T185" i="18"/>
  <c r="Z185" i="18" s="1"/>
  <c r="U559" i="18"/>
  <c r="AA559" i="18" s="1"/>
  <c r="Y454" i="18"/>
  <c r="T359" i="18"/>
  <c r="U253" i="18"/>
  <c r="V253" i="18" s="1"/>
  <c r="AB253" i="18" s="1"/>
  <c r="Y823" i="18"/>
  <c r="U731" i="18"/>
  <c r="AA731" i="18" s="1"/>
  <c r="T477" i="18"/>
  <c r="Z823" i="18"/>
  <c r="Y767" i="18"/>
  <c r="T279" i="18"/>
  <c r="U279" i="18" s="1"/>
  <c r="T245" i="18"/>
  <c r="Z245" i="18" s="1"/>
  <c r="T293" i="18"/>
  <c r="Z293" i="18" s="1"/>
  <c r="T329" i="18"/>
  <c r="U329" i="18" s="1"/>
  <c r="Y559" i="18"/>
  <c r="U823" i="18"/>
  <c r="AA823" i="18" s="1"/>
  <c r="T38" i="18"/>
  <c r="Z38" i="18" s="1"/>
  <c r="Y701" i="18"/>
  <c r="U699" i="18"/>
  <c r="AA699" i="18" s="1"/>
  <c r="T237" i="18"/>
  <c r="U237" i="18" s="1"/>
  <c r="T34" i="18"/>
  <c r="U34" i="18" s="1"/>
  <c r="Y763" i="18"/>
  <c r="V752" i="18"/>
  <c r="AB752" i="18" s="1"/>
  <c r="Y532" i="18"/>
  <c r="AL482" i="18"/>
  <c r="T109" i="18"/>
  <c r="T169" i="18"/>
  <c r="Z169" i="18" s="1"/>
  <c r="AL823" i="18"/>
  <c r="BD823" i="18" s="1"/>
  <c r="Z705" i="18"/>
  <c r="U790" i="18"/>
  <c r="AA790" i="18" s="1"/>
  <c r="Y557" i="18"/>
  <c r="Z552" i="18"/>
  <c r="T458" i="18"/>
  <c r="Z458" i="18" s="1"/>
  <c r="T101" i="18"/>
  <c r="Z101" i="18" s="1"/>
  <c r="T221" i="18"/>
  <c r="Z221" i="18" s="1"/>
  <c r="T71" i="18"/>
  <c r="U71" i="18" s="1"/>
  <c r="Z768" i="18"/>
  <c r="Y780" i="18"/>
  <c r="Z721" i="18"/>
  <c r="T532" i="18"/>
  <c r="Z532" i="18" s="1"/>
  <c r="Y482" i="18"/>
  <c r="T529" i="18"/>
  <c r="AM529" i="18" s="1"/>
  <c r="BE529" i="18" s="1"/>
  <c r="T173" i="18"/>
  <c r="U173" i="18" s="1"/>
  <c r="T75" i="18"/>
  <c r="Z75" i="18" s="1"/>
  <c r="T22" i="18"/>
  <c r="Z22" i="18" s="1"/>
  <c r="T273" i="18"/>
  <c r="Z273" i="18" s="1"/>
  <c r="Y327" i="18"/>
  <c r="Y115" i="18"/>
  <c r="T339" i="18"/>
  <c r="Z339" i="18" s="1"/>
  <c r="T196" i="18"/>
  <c r="Z196" i="18" s="1"/>
  <c r="T189" i="18"/>
  <c r="U189" i="18" s="1"/>
  <c r="T54" i="18"/>
  <c r="U54" i="18" s="1"/>
  <c r="Y374" i="18"/>
  <c r="T284" i="18"/>
  <c r="U284" i="18" s="1"/>
  <c r="T191" i="18"/>
  <c r="Z191" i="18" s="1"/>
  <c r="Z790" i="18"/>
  <c r="T693" i="18"/>
  <c r="U693" i="18" s="1"/>
  <c r="Y351" i="18"/>
  <c r="T181" i="18"/>
  <c r="Z181" i="18" s="1"/>
  <c r="T14" i="18"/>
  <c r="U14" i="18" s="1"/>
  <c r="T149" i="18"/>
  <c r="Z149" i="18" s="1"/>
  <c r="U544" i="18"/>
  <c r="AA544" i="18" s="1"/>
  <c r="U750" i="18"/>
  <c r="AA750" i="18" s="1"/>
  <c r="T715" i="18"/>
  <c r="U715" i="18" s="1"/>
  <c r="T202" i="18"/>
  <c r="U202" i="18" s="1"/>
  <c r="Z752" i="18"/>
  <c r="Y713" i="18"/>
  <c r="T137" i="18"/>
  <c r="U137" i="18" s="1"/>
  <c r="Y367" i="18"/>
  <c r="T129" i="18"/>
  <c r="Z129" i="18" s="1"/>
  <c r="T313" i="18"/>
  <c r="Z313" i="18" s="1"/>
  <c r="T733" i="18"/>
  <c r="Z733" i="18" s="1"/>
  <c r="T547" i="18"/>
  <c r="Z547" i="18" s="1"/>
  <c r="T257" i="18"/>
  <c r="U257" i="18" s="1"/>
  <c r="U697" i="18"/>
  <c r="AA697" i="18" s="1"/>
  <c r="U258" i="18"/>
  <c r="V258" i="18" s="1"/>
  <c r="AB258" i="18" s="1"/>
  <c r="T205" i="18"/>
  <c r="U205" i="18" s="1"/>
  <c r="T229" i="18"/>
  <c r="U229" i="18" s="1"/>
  <c r="Y261" i="18"/>
  <c r="Q841" i="18"/>
  <c r="Y4" i="18"/>
  <c r="T161" i="18"/>
  <c r="Z161" i="18" s="1"/>
  <c r="T438" i="18"/>
  <c r="Z438" i="18" s="1"/>
  <c r="T107" i="18"/>
  <c r="U107" i="18" s="1"/>
  <c r="Q832" i="18"/>
  <c r="Y269" i="18"/>
  <c r="Y731" i="18"/>
  <c r="Y721" i="18"/>
  <c r="U760" i="18"/>
  <c r="V760" i="18" s="1"/>
  <c r="AB760" i="18" s="1"/>
  <c r="U689" i="18"/>
  <c r="AA689" i="18" s="1"/>
  <c r="Y477" i="18"/>
  <c r="T369" i="18"/>
  <c r="Z369" i="18" s="1"/>
  <c r="T217" i="18"/>
  <c r="Z217" i="18" s="1"/>
  <c r="T89" i="18"/>
  <c r="U89" i="18" s="1"/>
  <c r="T145" i="18"/>
  <c r="U145" i="18" s="1"/>
  <c r="T78" i="18"/>
  <c r="Z78" i="18" s="1"/>
  <c r="T50" i="18"/>
  <c r="U50" i="18" s="1"/>
  <c r="T198" i="18"/>
  <c r="Z198" i="18" s="1"/>
  <c r="U777" i="18"/>
  <c r="AA777" i="18" s="1"/>
  <c r="U747" i="18"/>
  <c r="AA747" i="18" s="1"/>
  <c r="U682" i="18"/>
  <c r="AA682" i="18" s="1"/>
  <c r="T565" i="18"/>
  <c r="U565" i="18" s="1"/>
  <c r="T555" i="18"/>
  <c r="Z555" i="18" s="1"/>
  <c r="T539" i="18"/>
  <c r="Z539" i="18" s="1"/>
  <c r="AL527" i="18"/>
  <c r="BD527" i="18" s="1"/>
  <c r="T325" i="18"/>
  <c r="U325" i="18" s="1"/>
  <c r="T299" i="18"/>
  <c r="U299" i="18" s="1"/>
  <c r="T267" i="18"/>
  <c r="U267" i="18" s="1"/>
  <c r="T516" i="18"/>
  <c r="U516" i="18" s="1"/>
  <c r="AL529" i="18"/>
  <c r="BD529" i="18" s="1"/>
  <c r="T233" i="18"/>
  <c r="Z233" i="18" s="1"/>
  <c r="T193" i="18"/>
  <c r="U193" i="18" s="1"/>
  <c r="T177" i="18"/>
  <c r="Z177" i="18" s="1"/>
  <c r="T113" i="18"/>
  <c r="Z113" i="18" s="1"/>
  <c r="T97" i="18"/>
  <c r="U97" i="18" s="1"/>
  <c r="T77" i="18"/>
  <c r="U77" i="18" s="1"/>
  <c r="T73" i="18"/>
  <c r="Z73" i="18" s="1"/>
  <c r="T67" i="18"/>
  <c r="Z67" i="18" s="1"/>
  <c r="T323" i="18"/>
  <c r="Z323" i="18" s="1"/>
  <c r="Y474" i="18"/>
  <c r="Y91" i="18"/>
  <c r="Y12" i="18"/>
  <c r="T8" i="18"/>
  <c r="Z8" i="18" s="1"/>
  <c r="T74" i="18"/>
  <c r="U74" i="18" s="1"/>
  <c r="Y363" i="18"/>
  <c r="T309" i="18"/>
  <c r="Z309" i="18" s="1"/>
  <c r="T527" i="18"/>
  <c r="U527" i="18" s="1"/>
  <c r="T365" i="18"/>
  <c r="U365" i="18" s="1"/>
  <c r="Z556" i="18"/>
  <c r="T121" i="18"/>
  <c r="Z121" i="18" s="1"/>
  <c r="T85" i="18"/>
  <c r="Z85" i="18" s="1"/>
  <c r="T18" i="18"/>
  <c r="U18" i="18" s="1"/>
  <c r="T711" i="18"/>
  <c r="Y258" i="18"/>
  <c r="T562" i="18"/>
  <c r="Q828" i="18"/>
  <c r="T558" i="18"/>
  <c r="Y248" i="18"/>
  <c r="T347" i="18"/>
  <c r="Z347" i="18" s="1"/>
  <c r="Y83" i="18"/>
  <c r="Z248" i="18"/>
  <c r="Y99" i="18"/>
  <c r="T703" i="18"/>
  <c r="U553" i="18"/>
  <c r="Q838" i="18"/>
  <c r="Q830" i="18"/>
  <c r="T549" i="18"/>
  <c r="Z549" i="18" s="1"/>
  <c r="Z537" i="18"/>
  <c r="T563" i="18"/>
  <c r="Q837" i="18"/>
  <c r="Q581" i="18"/>
  <c r="T551" i="18"/>
  <c r="Z551" i="18" s="1"/>
  <c r="T519" i="18"/>
  <c r="Z519" i="18" s="1"/>
  <c r="Y371" i="18"/>
  <c r="T165" i="18"/>
  <c r="Z165" i="18" s="1"/>
  <c r="T141" i="18"/>
  <c r="Z141" i="18" s="1"/>
  <c r="T133" i="18"/>
  <c r="Z133" i="18" s="1"/>
  <c r="T117" i="18"/>
  <c r="Z117" i="18" s="1"/>
  <c r="T93" i="18"/>
  <c r="Z93" i="18" s="1"/>
  <c r="T355" i="18"/>
  <c r="Z355" i="18" s="1"/>
  <c r="T277" i="18"/>
  <c r="Z277" i="18" s="1"/>
  <c r="Y251" i="18"/>
  <c r="Y95" i="18"/>
  <c r="T207" i="18"/>
  <c r="U207" i="18" s="1"/>
  <c r="Y682" i="18"/>
  <c r="Y750" i="18"/>
  <c r="Y576" i="18"/>
  <c r="T685" i="18"/>
  <c r="Z685" i="18" s="1"/>
  <c r="Y516" i="18"/>
  <c r="Q843" i="18"/>
  <c r="T333" i="18"/>
  <c r="Z333" i="18" s="1"/>
  <c r="T291" i="18"/>
  <c r="Z291" i="18" s="1"/>
  <c r="T271" i="18"/>
  <c r="Z271" i="18" s="1"/>
  <c r="Q514" i="18"/>
  <c r="T241" i="18"/>
  <c r="Z241" i="18" s="1"/>
  <c r="T225" i="18"/>
  <c r="Z225" i="18" s="1"/>
  <c r="T62" i="18"/>
  <c r="U62" i="18" s="1"/>
  <c r="T46" i="18"/>
  <c r="Z46" i="18" s="1"/>
  <c r="T30" i="18"/>
  <c r="U30" i="18" s="1"/>
  <c r="T317" i="18"/>
  <c r="Z317" i="18" s="1"/>
  <c r="U371" i="18"/>
  <c r="AA371" i="18" s="1"/>
  <c r="Y301" i="18"/>
  <c r="Y111" i="18"/>
  <c r="T825" i="18"/>
  <c r="Y825" i="18"/>
  <c r="Y553" i="18"/>
  <c r="Q834" i="18"/>
  <c r="Q831" i="18"/>
  <c r="Q829" i="18"/>
  <c r="Q817" i="18"/>
  <c r="Q757" i="18"/>
  <c r="Q591" i="18"/>
  <c r="U537" i="18"/>
  <c r="Y548" i="18"/>
  <c r="T548" i="18"/>
  <c r="AL533" i="18"/>
  <c r="BD533" i="18" s="1"/>
  <c r="Y533" i="18"/>
  <c r="T533" i="18"/>
  <c r="AL530" i="18"/>
  <c r="BD530" i="18" s="1"/>
  <c r="T530" i="18"/>
  <c r="Q839" i="18"/>
  <c r="Q568" i="18"/>
  <c r="Q842" i="18"/>
  <c r="Q641" i="18"/>
  <c r="Q637" i="18"/>
  <c r="Q840" i="18"/>
  <c r="Q794" i="18"/>
  <c r="Q586" i="18"/>
  <c r="Q640" i="18"/>
  <c r="Q593" i="18"/>
  <c r="Q584" i="18"/>
  <c r="Q515" i="18"/>
  <c r="O788" i="18"/>
  <c r="U788" i="18" s="1"/>
  <c r="AM788" i="18"/>
  <c r="BE788" i="18" s="1"/>
  <c r="AL579" i="18"/>
  <c r="BD579" i="18" s="1"/>
  <c r="T579" i="18"/>
  <c r="Q836" i="18"/>
  <c r="Y687" i="18"/>
  <c r="T687" i="18"/>
  <c r="Y717" i="18"/>
  <c r="T717" i="18"/>
  <c r="Q802" i="18"/>
  <c r="Y741" i="18"/>
  <c r="T741" i="18"/>
  <c r="Y725" i="18"/>
  <c r="T725" i="18"/>
  <c r="AL824" i="18"/>
  <c r="BD824" i="18" s="1"/>
  <c r="T824" i="18"/>
  <c r="Y824" i="18"/>
  <c r="T570" i="18"/>
  <c r="Y570" i="18"/>
  <c r="U545" i="18"/>
  <c r="Z545" i="18"/>
  <c r="Q639" i="18"/>
  <c r="Q592" i="18"/>
  <c r="Q590" i="18"/>
  <c r="AS833" i="18"/>
  <c r="BD833" i="18"/>
  <c r="T739" i="18"/>
  <c r="Y739" i="18"/>
  <c r="Y723" i="18"/>
  <c r="T723" i="18"/>
  <c r="AL574" i="18"/>
  <c r="BD574" i="18" s="1"/>
  <c r="T574" i="18"/>
  <c r="Y695" i="18"/>
  <c r="T695" i="18"/>
  <c r="Y569" i="18"/>
  <c r="T569" i="18"/>
  <c r="Q585" i="18"/>
  <c r="Q521" i="18"/>
  <c r="T583" i="18"/>
  <c r="AL583" i="18"/>
  <c r="BD583" i="18" s="1"/>
  <c r="Y573" i="18"/>
  <c r="T573" i="18"/>
  <c r="BD818" i="18"/>
  <c r="AS818" i="18"/>
  <c r="AL789" i="18"/>
  <c r="T789" i="18"/>
  <c r="T691" i="18"/>
  <c r="Y691" i="18"/>
  <c r="AL534" i="18"/>
  <c r="BD534" i="18" s="1"/>
  <c r="T534" i="18"/>
  <c r="Y534" i="18"/>
  <c r="Y249" i="18"/>
  <c r="T249" i="18"/>
  <c r="U541" i="18"/>
  <c r="Z541" i="18"/>
  <c r="Y778" i="18"/>
  <c r="T778" i="18"/>
  <c r="AA797" i="18"/>
  <c r="V797" i="18"/>
  <c r="AB797" i="18" s="1"/>
  <c r="Z776" i="18"/>
  <c r="U776" i="18"/>
  <c r="T742" i="18"/>
  <c r="Y742" i="18"/>
  <c r="Y766" i="18"/>
  <c r="T766" i="18"/>
  <c r="Y706" i="18"/>
  <c r="T706" i="18"/>
  <c r="Y680" i="18"/>
  <c r="T680" i="18"/>
  <c r="Y471" i="18"/>
  <c r="T471" i="18"/>
  <c r="Y407" i="18"/>
  <c r="T407" i="18"/>
  <c r="Y375" i="18"/>
  <c r="T375" i="18"/>
  <c r="Y550" i="18"/>
  <c r="T550" i="18"/>
  <c r="Y428" i="18"/>
  <c r="T428" i="18"/>
  <c r="T712" i="18"/>
  <c r="Y712" i="18"/>
  <c r="Z470" i="18"/>
  <c r="U470" i="18"/>
  <c r="Z414" i="18"/>
  <c r="U414" i="18"/>
  <c r="Z390" i="18"/>
  <c r="U390" i="18"/>
  <c r="Z357" i="18"/>
  <c r="U357" i="18"/>
  <c r="U315" i="18"/>
  <c r="Z315" i="18"/>
  <c r="AL575" i="18"/>
  <c r="BD575" i="18" s="1"/>
  <c r="T575" i="18"/>
  <c r="Y575" i="18"/>
  <c r="Y429" i="18"/>
  <c r="T429" i="18"/>
  <c r="Y373" i="18"/>
  <c r="T373" i="18"/>
  <c r="Z462" i="18"/>
  <c r="U462" i="18"/>
  <c r="Y397" i="18"/>
  <c r="T397" i="18"/>
  <c r="Y232" i="18"/>
  <c r="T232" i="18"/>
  <c r="T208" i="18"/>
  <c r="Y208" i="18"/>
  <c r="U169" i="18"/>
  <c r="Y70" i="18"/>
  <c r="T70" i="18"/>
  <c r="T37" i="18"/>
  <c r="Y37" i="18"/>
  <c r="Z235" i="18"/>
  <c r="U235" i="18"/>
  <c r="Z394" i="18"/>
  <c r="U394" i="18"/>
  <c r="Z251" i="18"/>
  <c r="U251" i="18"/>
  <c r="Y186" i="18"/>
  <c r="T186" i="18"/>
  <c r="Y154" i="18"/>
  <c r="T154" i="18"/>
  <c r="Y106" i="18"/>
  <c r="T106" i="18"/>
  <c r="Z36" i="18"/>
  <c r="U36" i="18"/>
  <c r="Y3" i="18"/>
  <c r="T3" i="18"/>
  <c r="Z223" i="18"/>
  <c r="U223" i="18"/>
  <c r="Y174" i="18"/>
  <c r="T174" i="18"/>
  <c r="Y142" i="18"/>
  <c r="T142" i="18"/>
  <c r="Y94" i="18"/>
  <c r="T94" i="18"/>
  <c r="Y35" i="18"/>
  <c r="T35" i="18"/>
  <c r="Y43" i="18"/>
  <c r="T43" i="18"/>
  <c r="Z211" i="18"/>
  <c r="U211" i="18"/>
  <c r="Y178" i="18"/>
  <c r="T178" i="18"/>
  <c r="Y146" i="18"/>
  <c r="T146" i="18"/>
  <c r="Y98" i="18"/>
  <c r="T98" i="18"/>
  <c r="Y55" i="18"/>
  <c r="T55" i="18"/>
  <c r="Y23" i="18"/>
  <c r="T23" i="18"/>
  <c r="Y827" i="18"/>
  <c r="T827" i="18"/>
  <c r="Q800" i="18"/>
  <c r="Y774" i="18"/>
  <c r="V823" i="18"/>
  <c r="Y775" i="18"/>
  <c r="T775" i="18"/>
  <c r="AM775" i="18" s="1"/>
  <c r="Z763" i="18"/>
  <c r="U763" i="18"/>
  <c r="T755" i="18"/>
  <c r="Y755" i="18"/>
  <c r="Y740" i="18"/>
  <c r="T740" i="18"/>
  <c r="Y724" i="18"/>
  <c r="T724" i="18"/>
  <c r="Z791" i="18"/>
  <c r="U791" i="18"/>
  <c r="AM791" i="18"/>
  <c r="BE791" i="18" s="1"/>
  <c r="AL787" i="18"/>
  <c r="BD787" i="18" s="1"/>
  <c r="N787" i="18"/>
  <c r="Y787" i="18"/>
  <c r="BQ787" i="18" s="1"/>
  <c r="BE757" i="18"/>
  <c r="AT757" i="18"/>
  <c r="Z743" i="18"/>
  <c r="U743" i="18"/>
  <c r="Z727" i="18"/>
  <c r="U727" i="18"/>
  <c r="Y799" i="18"/>
  <c r="T799" i="18"/>
  <c r="Z764" i="18"/>
  <c r="U764" i="18"/>
  <c r="Q793" i="18"/>
  <c r="Y702" i="18"/>
  <c r="T702" i="18"/>
  <c r="Y686" i="18"/>
  <c r="T686" i="18"/>
  <c r="Q644" i="18"/>
  <c r="T738" i="18"/>
  <c r="Y738" i="18"/>
  <c r="Y704" i="18"/>
  <c r="T704" i="18"/>
  <c r="AU643" i="18"/>
  <c r="BG643" i="18" s="1"/>
  <c r="BF643" i="18"/>
  <c r="Q642" i="18"/>
  <c r="U576" i="18"/>
  <c r="Z576" i="18"/>
  <c r="AM576" i="18"/>
  <c r="BE576" i="18" s="1"/>
  <c r="U557" i="18"/>
  <c r="Z557" i="18"/>
  <c r="Y688" i="18"/>
  <c r="T688" i="18"/>
  <c r="Q588" i="18"/>
  <c r="T560" i="18"/>
  <c r="Y560" i="18"/>
  <c r="Y546" i="18"/>
  <c r="T546" i="18"/>
  <c r="AL526" i="18"/>
  <c r="BD526" i="18" s="1"/>
  <c r="T526" i="18"/>
  <c r="Y526" i="18"/>
  <c r="T467" i="18"/>
  <c r="Y467" i="18"/>
  <c r="T440" i="18"/>
  <c r="Y440" i="18"/>
  <c r="Y423" i="18"/>
  <c r="T423" i="18"/>
  <c r="T403" i="18"/>
  <c r="Y403" i="18"/>
  <c r="T387" i="18"/>
  <c r="Y387" i="18"/>
  <c r="T748" i="18"/>
  <c r="Y748" i="18"/>
  <c r="Y517" i="18"/>
  <c r="T517" i="18"/>
  <c r="AL517" i="18"/>
  <c r="BD517" i="18" s="1"/>
  <c r="Y468" i="18"/>
  <c r="T468" i="18"/>
  <c r="Y441" i="18"/>
  <c r="T441" i="18"/>
  <c r="Y424" i="18"/>
  <c r="T424" i="18"/>
  <c r="Y404" i="18"/>
  <c r="T404" i="18"/>
  <c r="Y388" i="18"/>
  <c r="T388" i="18"/>
  <c r="Y372" i="18"/>
  <c r="T372" i="18"/>
  <c r="U572" i="18"/>
  <c r="Z572" i="18"/>
  <c r="Z566" i="18"/>
  <c r="U566" i="18"/>
  <c r="Y554" i="18"/>
  <c r="T554" i="18"/>
  <c r="Y538" i="18"/>
  <c r="T538" i="18"/>
  <c r="Y364" i="18"/>
  <c r="T364" i="18"/>
  <c r="T356" i="18"/>
  <c r="Y356" i="18"/>
  <c r="Y348" i="18"/>
  <c r="T348" i="18"/>
  <c r="T340" i="18"/>
  <c r="Y340" i="18"/>
  <c r="Y332" i="18"/>
  <c r="T332" i="18"/>
  <c r="T324" i="18"/>
  <c r="Y324" i="18"/>
  <c r="Y314" i="18"/>
  <c r="T314" i="18"/>
  <c r="T306" i="18"/>
  <c r="Y306" i="18"/>
  <c r="Y298" i="18"/>
  <c r="T298" i="18"/>
  <c r="Y290" i="18"/>
  <c r="T290" i="18"/>
  <c r="Y278" i="18"/>
  <c r="T278" i="18"/>
  <c r="T270" i="18"/>
  <c r="Y270" i="18"/>
  <c r="Y542" i="18"/>
  <c r="T542" i="18"/>
  <c r="Y518" i="18"/>
  <c r="T518" i="18"/>
  <c r="AL518" i="18"/>
  <c r="BD518" i="18" s="1"/>
  <c r="Y362" i="18"/>
  <c r="T362" i="18"/>
  <c r="Y346" i="18"/>
  <c r="T346" i="18"/>
  <c r="Y330" i="18"/>
  <c r="T330" i="18"/>
  <c r="Y316" i="18"/>
  <c r="T316" i="18"/>
  <c r="Y300" i="18"/>
  <c r="T300" i="18"/>
  <c r="Y280" i="18"/>
  <c r="T280" i="18"/>
  <c r="Y264" i="18"/>
  <c r="T264" i="18"/>
  <c r="Y256" i="18"/>
  <c r="T256" i="18"/>
  <c r="U245" i="18"/>
  <c r="U213" i="18"/>
  <c r="Z213" i="18"/>
  <c r="Y199" i="18"/>
  <c r="T199" i="18"/>
  <c r="Y192" i="18"/>
  <c r="T192" i="18"/>
  <c r="Y184" i="18"/>
  <c r="T184" i="18"/>
  <c r="Y176" i="18"/>
  <c r="T176" i="18"/>
  <c r="Y168" i="18"/>
  <c r="T168" i="18"/>
  <c r="Y160" i="18"/>
  <c r="T160" i="18"/>
  <c r="Y152" i="18"/>
  <c r="T152" i="18"/>
  <c r="Y144" i="18"/>
  <c r="T144" i="18"/>
  <c r="Y136" i="18"/>
  <c r="T136" i="18"/>
  <c r="Y128" i="18"/>
  <c r="T128" i="18"/>
  <c r="Y120" i="18"/>
  <c r="T120" i="18"/>
  <c r="Y112" i="18"/>
  <c r="T112" i="18"/>
  <c r="Y104" i="18"/>
  <c r="T104" i="18"/>
  <c r="T96" i="18"/>
  <c r="Y96" i="18"/>
  <c r="Y88" i="18"/>
  <c r="T88" i="18"/>
  <c r="U67" i="18"/>
  <c r="Z58" i="18"/>
  <c r="U58" i="18"/>
  <c r="Z42" i="18"/>
  <c r="U42" i="18"/>
  <c r="Z26" i="18"/>
  <c r="U26" i="18"/>
  <c r="Y9" i="18"/>
  <c r="T9" i="18"/>
  <c r="Y381" i="18"/>
  <c r="T381" i="18"/>
  <c r="Y358" i="18"/>
  <c r="T358" i="18"/>
  <c r="Y326" i="18"/>
  <c r="T326" i="18"/>
  <c r="Y312" i="18"/>
  <c r="T312" i="18"/>
  <c r="Q638" i="18"/>
  <c r="Z418" i="18"/>
  <c r="U418" i="18"/>
  <c r="Y366" i="18"/>
  <c r="T366" i="18"/>
  <c r="Y350" i="18"/>
  <c r="T350" i="18"/>
  <c r="Y334" i="18"/>
  <c r="T334" i="18"/>
  <c r="Y320" i="18"/>
  <c r="T320" i="18"/>
  <c r="Y304" i="18"/>
  <c r="T304" i="18"/>
  <c r="Y288" i="18"/>
  <c r="T288" i="18"/>
  <c r="Y268" i="18"/>
  <c r="T268" i="18"/>
  <c r="Y2" i="18"/>
  <c r="T2" i="18"/>
  <c r="Z474" i="18"/>
  <c r="U474" i="18"/>
  <c r="Y437" i="18"/>
  <c r="T437" i="18"/>
  <c r="Z301" i="18"/>
  <c r="U301" i="18"/>
  <c r="Y246" i="18"/>
  <c r="Z439" i="18"/>
  <c r="U439" i="18"/>
  <c r="Y421" i="18"/>
  <c r="T421" i="18"/>
  <c r="Y370" i="18"/>
  <c r="T370" i="18"/>
  <c r="Y354" i="18"/>
  <c r="T354" i="18"/>
  <c r="Y338" i="18"/>
  <c r="T338" i="18"/>
  <c r="Y322" i="18"/>
  <c r="T322" i="18"/>
  <c r="Y308" i="18"/>
  <c r="T308" i="18"/>
  <c r="Y292" i="18"/>
  <c r="T292" i="18"/>
  <c r="T252" i="18"/>
  <c r="Y252" i="18"/>
  <c r="Y242" i="18"/>
  <c r="T242" i="18"/>
  <c r="Y234" i="18"/>
  <c r="T234" i="18"/>
  <c r="Q520" i="18"/>
  <c r="U194" i="18"/>
  <c r="AA194" i="18" s="1"/>
  <c r="Z194" i="18"/>
  <c r="AL785" i="18"/>
  <c r="BD785" i="18" s="1"/>
  <c r="Y785" i="18"/>
  <c r="N785" i="18"/>
  <c r="T785" i="18" s="1"/>
  <c r="Y779" i="18"/>
  <c r="T779" i="18"/>
  <c r="Y762" i="18"/>
  <c r="T762" i="18"/>
  <c r="T744" i="18"/>
  <c r="Y744" i="18"/>
  <c r="Y698" i="18"/>
  <c r="T698" i="18"/>
  <c r="Y708" i="18"/>
  <c r="T708" i="18"/>
  <c r="Y580" i="18"/>
  <c r="T580" i="18"/>
  <c r="AL580" i="18"/>
  <c r="BD580" i="18" s="1"/>
  <c r="Z715" i="18"/>
  <c r="Y696" i="18"/>
  <c r="T696" i="18"/>
  <c r="Z681" i="18"/>
  <c r="U681" i="18"/>
  <c r="Y455" i="18"/>
  <c r="T455" i="18"/>
  <c r="Y391" i="18"/>
  <c r="T391" i="18"/>
  <c r="Y472" i="18"/>
  <c r="T472" i="18"/>
  <c r="Y392" i="18"/>
  <c r="T392" i="18"/>
  <c r="Z430" i="18"/>
  <c r="U430" i="18"/>
  <c r="Z406" i="18"/>
  <c r="U406" i="18"/>
  <c r="Z341" i="18"/>
  <c r="U341" i="18"/>
  <c r="Y405" i="18"/>
  <c r="T405" i="18"/>
  <c r="Y425" i="18"/>
  <c r="T425" i="18"/>
  <c r="Y385" i="18"/>
  <c r="T385" i="18"/>
  <c r="Y240" i="18"/>
  <c r="T240" i="18"/>
  <c r="Y216" i="18"/>
  <c r="T216" i="18"/>
  <c r="U185" i="18"/>
  <c r="U161" i="18"/>
  <c r="T53" i="18"/>
  <c r="Y53" i="18"/>
  <c r="Y21" i="18"/>
  <c r="T21" i="18"/>
  <c r="Y6" i="18"/>
  <c r="T6" i="18"/>
  <c r="Z243" i="18"/>
  <c r="U243" i="18"/>
  <c r="Z227" i="18"/>
  <c r="U227" i="18"/>
  <c r="Y286" i="18"/>
  <c r="T286" i="18"/>
  <c r="Y197" i="18"/>
  <c r="T197" i="18"/>
  <c r="Y138" i="18"/>
  <c r="T138" i="18"/>
  <c r="Y90" i="18"/>
  <c r="T90" i="18"/>
  <c r="Z20" i="18"/>
  <c r="U20" i="18"/>
  <c r="Z64" i="18"/>
  <c r="U64" i="18"/>
  <c r="Y27" i="18"/>
  <c r="T27" i="18"/>
  <c r="Y190" i="18"/>
  <c r="T190" i="18"/>
  <c r="Y126" i="18"/>
  <c r="T126" i="18"/>
  <c r="Z65" i="18"/>
  <c r="U65" i="18"/>
  <c r="Y19" i="18"/>
  <c r="T19" i="18"/>
  <c r="Y79" i="18"/>
  <c r="T79" i="18"/>
  <c r="AA253" i="18"/>
  <c r="Y162" i="18"/>
  <c r="T162" i="18"/>
  <c r="Y114" i="18"/>
  <c r="T114" i="18"/>
  <c r="Z69" i="18"/>
  <c r="U69" i="18"/>
  <c r="Y182" i="18"/>
  <c r="T182" i="18"/>
  <c r="Z123" i="18"/>
  <c r="U123" i="18"/>
  <c r="Y826" i="18"/>
  <c r="AL826" i="18"/>
  <c r="BD826" i="18" s="1"/>
  <c r="T826" i="18"/>
  <c r="BE832" i="18"/>
  <c r="AT832" i="18"/>
  <c r="Q822" i="18"/>
  <c r="Y798" i="18"/>
  <c r="T798" i="18"/>
  <c r="Y769" i="18"/>
  <c r="Q819" i="18"/>
  <c r="Q803" i="18"/>
  <c r="Z796" i="18"/>
  <c r="U796" i="18"/>
  <c r="AA768" i="18"/>
  <c r="V768" i="18"/>
  <c r="AB768" i="18" s="1"/>
  <c r="Y784" i="18"/>
  <c r="T784" i="18"/>
  <c r="Y771" i="18"/>
  <c r="T771" i="18"/>
  <c r="Q821" i="18"/>
  <c r="AA788" i="18"/>
  <c r="BS788" i="18" s="1"/>
  <c r="Z758" i="18"/>
  <c r="U758" i="18"/>
  <c r="Z749" i="18"/>
  <c r="U749" i="18"/>
  <c r="T734" i="18"/>
  <c r="Y734" i="18"/>
  <c r="T718" i="18"/>
  <c r="Y718" i="18"/>
  <c r="Q820" i="18"/>
  <c r="Z756" i="18"/>
  <c r="U756" i="18"/>
  <c r="T728" i="18"/>
  <c r="Y728" i="18"/>
  <c r="Y772" i="18"/>
  <c r="T772" i="18"/>
  <c r="Y753" i="18"/>
  <c r="T753" i="18"/>
  <c r="V721" i="18"/>
  <c r="AB721" i="18" s="1"/>
  <c r="AA721" i="18"/>
  <c r="Y714" i="18"/>
  <c r="T714" i="18"/>
  <c r="AA705" i="18"/>
  <c r="V705" i="18"/>
  <c r="AB705" i="18" s="1"/>
  <c r="V689" i="18"/>
  <c r="AB689" i="18" s="1"/>
  <c r="T730" i="18"/>
  <c r="Y730" i="18"/>
  <c r="T722" i="18"/>
  <c r="Y722" i="18"/>
  <c r="Y700" i="18"/>
  <c r="T700" i="18"/>
  <c r="Y684" i="18"/>
  <c r="T684" i="18"/>
  <c r="Z735" i="18"/>
  <c r="U735" i="18"/>
  <c r="Y564" i="18"/>
  <c r="T564" i="18"/>
  <c r="Z701" i="18"/>
  <c r="U701" i="18"/>
  <c r="Q587" i="18"/>
  <c r="AL481" i="18"/>
  <c r="Y481" i="18"/>
  <c r="T481" i="18"/>
  <c r="Y463" i="18"/>
  <c r="T463" i="18"/>
  <c r="Y435" i="18"/>
  <c r="T435" i="18"/>
  <c r="Y419" i="18"/>
  <c r="T419" i="18"/>
  <c r="Y399" i="18"/>
  <c r="T399" i="18"/>
  <c r="Y383" i="18"/>
  <c r="T383" i="18"/>
  <c r="T577" i="18"/>
  <c r="AL577" i="18"/>
  <c r="BD577" i="18" s="1"/>
  <c r="Y577" i="18"/>
  <c r="Y464" i="18"/>
  <c r="T464" i="18"/>
  <c r="Y436" i="18"/>
  <c r="T436" i="18"/>
  <c r="Y420" i="18"/>
  <c r="T420" i="18"/>
  <c r="Y400" i="18"/>
  <c r="T400" i="18"/>
  <c r="Y384" i="18"/>
  <c r="T384" i="18"/>
  <c r="Y528" i="18"/>
  <c r="T528" i="18"/>
  <c r="AL528" i="18"/>
  <c r="BD528" i="18" s="1"/>
  <c r="Y473" i="18"/>
  <c r="T473" i="18"/>
  <c r="Y457" i="18"/>
  <c r="T457" i="18"/>
  <c r="Y433" i="18"/>
  <c r="T433" i="18"/>
  <c r="Y417" i="18"/>
  <c r="T417" i="18"/>
  <c r="Y409" i="18"/>
  <c r="T409" i="18"/>
  <c r="Y393" i="18"/>
  <c r="T393" i="18"/>
  <c r="Y377" i="18"/>
  <c r="T377" i="18"/>
  <c r="U361" i="18"/>
  <c r="Z361" i="18"/>
  <c r="Z353" i="18"/>
  <c r="U353" i="18"/>
  <c r="U345" i="18"/>
  <c r="Z345" i="18"/>
  <c r="Z337" i="18"/>
  <c r="U337" i="18"/>
  <c r="Z329" i="18"/>
  <c r="Z319" i="18"/>
  <c r="U319" i="18"/>
  <c r="Z311" i="18"/>
  <c r="U311" i="18"/>
  <c r="Z303" i="18"/>
  <c r="U303" i="18"/>
  <c r="Z295" i="18"/>
  <c r="U295" i="18"/>
  <c r="T285" i="18"/>
  <c r="Y285" i="18"/>
  <c r="Z275" i="18"/>
  <c r="U275" i="18"/>
  <c r="Y469" i="18"/>
  <c r="T469" i="18"/>
  <c r="Y453" i="18"/>
  <c r="T453" i="18"/>
  <c r="Z426" i="18"/>
  <c r="U426" i="18"/>
  <c r="Z402" i="18"/>
  <c r="U402" i="18"/>
  <c r="Z386" i="18"/>
  <c r="U386" i="18"/>
  <c r="Y263" i="18"/>
  <c r="T263" i="18"/>
  <c r="BE522" i="18"/>
  <c r="AT522" i="18"/>
  <c r="Q522" i="18"/>
  <c r="Y465" i="18"/>
  <c r="T465" i="18"/>
  <c r="Z422" i="18"/>
  <c r="U422" i="18"/>
  <c r="Z398" i="18"/>
  <c r="U398" i="18"/>
  <c r="Z382" i="18"/>
  <c r="U382" i="18"/>
  <c r="AA556" i="18"/>
  <c r="V556" i="18"/>
  <c r="AB556" i="18" s="1"/>
  <c r="Z410" i="18"/>
  <c r="U410" i="18"/>
  <c r="T244" i="18"/>
  <c r="Y244" i="18"/>
  <c r="Y236" i="18"/>
  <c r="T236" i="18"/>
  <c r="T228" i="18"/>
  <c r="Y228" i="18"/>
  <c r="Y220" i="18"/>
  <c r="T220" i="18"/>
  <c r="Y212" i="18"/>
  <c r="T212" i="18"/>
  <c r="Y204" i="18"/>
  <c r="T204" i="18"/>
  <c r="U196" i="18"/>
  <c r="U157" i="18"/>
  <c r="Z157" i="18"/>
  <c r="U125" i="18"/>
  <c r="Z125" i="18"/>
  <c r="Z109" i="18"/>
  <c r="U109" i="18"/>
  <c r="U76" i="18"/>
  <c r="Z76" i="18"/>
  <c r="U72" i="18"/>
  <c r="Z72" i="18"/>
  <c r="T66" i="18"/>
  <c r="Y66" i="18"/>
  <c r="T57" i="18"/>
  <c r="Y57" i="18"/>
  <c r="Y49" i="18"/>
  <c r="T49" i="18"/>
  <c r="T41" i="18"/>
  <c r="Y41" i="18"/>
  <c r="Y33" i="18"/>
  <c r="T33" i="18"/>
  <c r="T25" i="18"/>
  <c r="Y25" i="18"/>
  <c r="Y17" i="18"/>
  <c r="T17" i="18"/>
  <c r="Y5" i="18"/>
  <c r="T5" i="18"/>
  <c r="Y524" i="18"/>
  <c r="T524" i="18"/>
  <c r="AL524" i="18"/>
  <c r="BD524" i="18" s="1"/>
  <c r="Y483" i="18"/>
  <c r="T483" i="18"/>
  <c r="AL483" i="18"/>
  <c r="Z239" i="18"/>
  <c r="U239" i="18"/>
  <c r="Z231" i="18"/>
  <c r="U231" i="18"/>
  <c r="AL531" i="18"/>
  <c r="BD531" i="18" s="1"/>
  <c r="T531" i="18"/>
  <c r="Y531" i="18"/>
  <c r="Y276" i="18"/>
  <c r="T276" i="18"/>
  <c r="Z219" i="18"/>
  <c r="U219" i="18"/>
  <c r="Z175" i="18"/>
  <c r="U175" i="18"/>
  <c r="Z159" i="18"/>
  <c r="U159" i="18"/>
  <c r="Z143" i="18"/>
  <c r="U143" i="18"/>
  <c r="Z127" i="18"/>
  <c r="U127" i="18"/>
  <c r="Z111" i="18"/>
  <c r="U111" i="18"/>
  <c r="Z95" i="18"/>
  <c r="U95" i="18"/>
  <c r="Y63" i="18"/>
  <c r="T63" i="18"/>
  <c r="Y47" i="18"/>
  <c r="T47" i="18"/>
  <c r="Y31" i="18"/>
  <c r="T31" i="18"/>
  <c r="Y15" i="18"/>
  <c r="T15" i="18"/>
  <c r="Y102" i="18"/>
  <c r="T102" i="18"/>
  <c r="Y68" i="18"/>
  <c r="T68" i="18"/>
  <c r="Y59" i="18"/>
  <c r="T59" i="18"/>
  <c r="AA248" i="18"/>
  <c r="V248" i="18"/>
  <c r="AB248" i="18" s="1"/>
  <c r="Y218" i="18"/>
  <c r="T218" i="18"/>
  <c r="Y201" i="18"/>
  <c r="T201" i="18"/>
  <c r="Z179" i="18"/>
  <c r="U179" i="18"/>
  <c r="Z163" i="18"/>
  <c r="U163" i="18"/>
  <c r="Z147" i="18"/>
  <c r="U147" i="18"/>
  <c r="Z131" i="18"/>
  <c r="U131" i="18"/>
  <c r="Z115" i="18"/>
  <c r="U115" i="18"/>
  <c r="Z99" i="18"/>
  <c r="U99" i="18"/>
  <c r="Z83" i="18"/>
  <c r="U83" i="18"/>
  <c r="Z56" i="18"/>
  <c r="U56" i="18"/>
  <c r="Z40" i="18"/>
  <c r="U40" i="18"/>
  <c r="Z24" i="18"/>
  <c r="U24" i="18"/>
  <c r="Z12" i="18"/>
  <c r="U12" i="18"/>
  <c r="Y86" i="18"/>
  <c r="T86" i="18"/>
  <c r="Z48" i="18"/>
  <c r="U48" i="18"/>
  <c r="Z32" i="18"/>
  <c r="U32" i="18"/>
  <c r="Z4" i="18"/>
  <c r="U4" i="18"/>
  <c r="Y222" i="18"/>
  <c r="T222" i="18"/>
  <c r="Y206" i="18"/>
  <c r="T206" i="18"/>
  <c r="Z183" i="18"/>
  <c r="U183" i="18"/>
  <c r="Z167" i="18"/>
  <c r="U167" i="18"/>
  <c r="Z151" i="18"/>
  <c r="U151" i="18"/>
  <c r="Z135" i="18"/>
  <c r="U135" i="18"/>
  <c r="Z119" i="18"/>
  <c r="U119" i="18"/>
  <c r="Z103" i="18"/>
  <c r="U103" i="18"/>
  <c r="Z87" i="18"/>
  <c r="U87" i="18"/>
  <c r="Y80" i="18"/>
  <c r="T80" i="18"/>
  <c r="Z60" i="18"/>
  <c r="U60" i="18"/>
  <c r="Z44" i="18"/>
  <c r="U44" i="18"/>
  <c r="Z28" i="18"/>
  <c r="U28" i="18"/>
  <c r="Y11" i="18"/>
  <c r="T11" i="18"/>
  <c r="Y226" i="18"/>
  <c r="T226" i="18"/>
  <c r="Y210" i="18"/>
  <c r="T210" i="18"/>
  <c r="Z187" i="18"/>
  <c r="U187" i="18"/>
  <c r="Z171" i="18"/>
  <c r="U171" i="18"/>
  <c r="Z155" i="18"/>
  <c r="U155" i="18"/>
  <c r="Y134" i="18"/>
  <c r="T134" i="18"/>
  <c r="Y118" i="18"/>
  <c r="T118" i="18"/>
  <c r="Z16" i="18"/>
  <c r="U16" i="18"/>
  <c r="AS827" i="18"/>
  <c r="BD827" i="18"/>
  <c r="Y761" i="18"/>
  <c r="T761" i="18"/>
  <c r="Z767" i="18"/>
  <c r="U767" i="18"/>
  <c r="Q782" i="18"/>
  <c r="T726" i="18"/>
  <c r="Y726" i="18"/>
  <c r="Y690" i="18"/>
  <c r="T690" i="18"/>
  <c r="Z737" i="18"/>
  <c r="U737" i="18"/>
  <c r="Y692" i="18"/>
  <c r="T692" i="18"/>
  <c r="T745" i="18"/>
  <c r="Y745" i="18"/>
  <c r="T427" i="18"/>
  <c r="Y427" i="18"/>
  <c r="T571" i="18"/>
  <c r="Y571" i="18"/>
  <c r="U561" i="18"/>
  <c r="Z561" i="18"/>
  <c r="Y535" i="18"/>
  <c r="T535" i="18"/>
  <c r="AL535" i="18"/>
  <c r="BD535" i="18" s="1"/>
  <c r="Y456" i="18"/>
  <c r="T456" i="18"/>
  <c r="Y408" i="18"/>
  <c r="T408" i="18"/>
  <c r="Y376" i="18"/>
  <c r="T376" i="18"/>
  <c r="Z454" i="18"/>
  <c r="U454" i="18"/>
  <c r="Z374" i="18"/>
  <c r="U374" i="18"/>
  <c r="U349" i="18"/>
  <c r="Z349" i="18"/>
  <c r="Z325" i="18"/>
  <c r="Z307" i="18"/>
  <c r="U307" i="18"/>
  <c r="Z279" i="18"/>
  <c r="Y262" i="18"/>
  <c r="T262" i="18"/>
  <c r="Z523" i="18"/>
  <c r="U523" i="18"/>
  <c r="Z482" i="18"/>
  <c r="U482" i="18"/>
  <c r="AM482" i="18"/>
  <c r="Z466" i="18"/>
  <c r="U466" i="18"/>
  <c r="Y389" i="18"/>
  <c r="T389" i="18"/>
  <c r="Y255" i="18"/>
  <c r="T255" i="18"/>
  <c r="Y401" i="18"/>
  <c r="T401" i="18"/>
  <c r="T224" i="18"/>
  <c r="Y224" i="18"/>
  <c r="U200" i="18"/>
  <c r="Z200" i="18"/>
  <c r="U153" i="18"/>
  <c r="Z153" i="18"/>
  <c r="U105" i="18"/>
  <c r="Z105" i="18"/>
  <c r="Y61" i="18"/>
  <c r="T61" i="18"/>
  <c r="Y45" i="18"/>
  <c r="T45" i="18"/>
  <c r="Y29" i="18"/>
  <c r="T29" i="18"/>
  <c r="T13" i="18"/>
  <c r="Y13" i="18"/>
  <c r="Z265" i="18"/>
  <c r="U265" i="18"/>
  <c r="Y214" i="18"/>
  <c r="T214" i="18"/>
  <c r="Y170" i="18"/>
  <c r="T170" i="18"/>
  <c r="Y122" i="18"/>
  <c r="T122" i="18"/>
  <c r="Z52" i="18"/>
  <c r="U52" i="18"/>
  <c r="Z91" i="18"/>
  <c r="U91" i="18"/>
  <c r="Y158" i="18"/>
  <c r="T158" i="18"/>
  <c r="Y110" i="18"/>
  <c r="T110" i="18"/>
  <c r="Y51" i="18"/>
  <c r="T51" i="18"/>
  <c r="Z139" i="18"/>
  <c r="U139" i="18"/>
  <c r="Y7" i="18"/>
  <c r="T7" i="18"/>
  <c r="Y130" i="18"/>
  <c r="T130" i="18"/>
  <c r="Y82" i="18"/>
  <c r="T82" i="18"/>
  <c r="Y39" i="18"/>
  <c r="T39" i="18"/>
  <c r="Z215" i="18"/>
  <c r="U215" i="18"/>
  <c r="Y166" i="18"/>
  <c r="T166" i="18"/>
  <c r="Y150" i="18"/>
  <c r="T150" i="18"/>
  <c r="AS836" i="18"/>
  <c r="BD836" i="18"/>
  <c r="Y783" i="18"/>
  <c r="T783" i="18"/>
  <c r="T765" i="18"/>
  <c r="Y765" i="18"/>
  <c r="Q835" i="18"/>
  <c r="AL786" i="18"/>
  <c r="BD786" i="18" s="1"/>
  <c r="N786" i="18"/>
  <c r="Y786" i="18"/>
  <c r="Z780" i="18"/>
  <c r="U780" i="18"/>
  <c r="AA773" i="18"/>
  <c r="V773" i="18"/>
  <c r="AB773" i="18" s="1"/>
  <c r="Y732" i="18"/>
  <c r="T732" i="18"/>
  <c r="Y716" i="18"/>
  <c r="T716" i="18"/>
  <c r="Y795" i="18"/>
  <c r="T795" i="18"/>
  <c r="T736" i="18"/>
  <c r="Y736" i="18"/>
  <c r="Q801" i="18"/>
  <c r="Z719" i="18"/>
  <c r="U719" i="18"/>
  <c r="Y746" i="18"/>
  <c r="T746" i="18"/>
  <c r="Q643" i="18"/>
  <c r="Z781" i="18"/>
  <c r="U781" i="18"/>
  <c r="Y710" i="18"/>
  <c r="T710" i="18"/>
  <c r="Y694" i="18"/>
  <c r="T694" i="18"/>
  <c r="Z709" i="18"/>
  <c r="U709" i="18"/>
  <c r="Z713" i="18"/>
  <c r="U713" i="18"/>
  <c r="Q578" i="18"/>
  <c r="AA707" i="18"/>
  <c r="V707" i="18"/>
  <c r="AB707" i="18" s="1"/>
  <c r="AL476" i="18"/>
  <c r="Y476" i="18"/>
  <c r="T476" i="18"/>
  <c r="Y459" i="18"/>
  <c r="T459" i="18"/>
  <c r="Y431" i="18"/>
  <c r="T431" i="18"/>
  <c r="Y415" i="18"/>
  <c r="T415" i="18"/>
  <c r="Y395" i="18"/>
  <c r="T395" i="18"/>
  <c r="Y379" i="18"/>
  <c r="T379" i="18"/>
  <c r="AT583" i="18"/>
  <c r="Y484" i="18"/>
  <c r="T484" i="18"/>
  <c r="AL484" i="18"/>
  <c r="Y460" i="18"/>
  <c r="T460" i="18"/>
  <c r="Y432" i="18"/>
  <c r="T432" i="18"/>
  <c r="Y416" i="18"/>
  <c r="T416" i="18"/>
  <c r="Y396" i="18"/>
  <c r="T396" i="18"/>
  <c r="Y380" i="18"/>
  <c r="T380" i="18"/>
  <c r="T729" i="18"/>
  <c r="Y729" i="18"/>
  <c r="Y582" i="18"/>
  <c r="T582" i="18"/>
  <c r="AL582" i="18"/>
  <c r="BD582" i="18" s="1"/>
  <c r="AA552" i="18"/>
  <c r="V552" i="18"/>
  <c r="AB552" i="18" s="1"/>
  <c r="Z543" i="18"/>
  <c r="U543" i="18"/>
  <c r="T368" i="18"/>
  <c r="Y368" i="18"/>
  <c r="Y360" i="18"/>
  <c r="T360" i="18"/>
  <c r="Y352" i="18"/>
  <c r="T352" i="18"/>
  <c r="Y344" i="18"/>
  <c r="T344" i="18"/>
  <c r="Y336" i="18"/>
  <c r="T336" i="18"/>
  <c r="Y328" i="18"/>
  <c r="T328" i="18"/>
  <c r="Y318" i="18"/>
  <c r="T318" i="18"/>
  <c r="T310" i="18"/>
  <c r="Y310" i="18"/>
  <c r="Y302" i="18"/>
  <c r="T302" i="18"/>
  <c r="T294" i="18"/>
  <c r="Y294" i="18"/>
  <c r="T274" i="18"/>
  <c r="Y274" i="18"/>
  <c r="Y266" i="18"/>
  <c r="T266" i="18"/>
  <c r="AM477" i="18"/>
  <c r="U477" i="18"/>
  <c r="Z477" i="18"/>
  <c r="Q475" i="18"/>
  <c r="Y259" i="18"/>
  <c r="T259" i="18"/>
  <c r="AA540" i="18"/>
  <c r="V540" i="18"/>
  <c r="AB540" i="18" s="1"/>
  <c r="Z525" i="18"/>
  <c r="U525" i="18"/>
  <c r="AM525" i="18"/>
  <c r="BE525" i="18" s="1"/>
  <c r="Y479" i="18"/>
  <c r="T479" i="18"/>
  <c r="AL479" i="18"/>
  <c r="BD514" i="18"/>
  <c r="AS514" i="18"/>
  <c r="Z367" i="18"/>
  <c r="U367" i="18"/>
  <c r="Z351" i="18"/>
  <c r="U351" i="18"/>
  <c r="Z335" i="18"/>
  <c r="U335" i="18"/>
  <c r="Z305" i="18"/>
  <c r="U305" i="18"/>
  <c r="Z289" i="18"/>
  <c r="U289" i="18"/>
  <c r="Z269" i="18"/>
  <c r="U269" i="18"/>
  <c r="Z261" i="18"/>
  <c r="U261" i="18"/>
  <c r="Y250" i="18"/>
  <c r="T250" i="18"/>
  <c r="Z209" i="18"/>
  <c r="U209" i="18"/>
  <c r="Y203" i="18"/>
  <c r="T203" i="18"/>
  <c r="Y195" i="18"/>
  <c r="T195" i="18"/>
  <c r="Y188" i="18"/>
  <c r="T188" i="18"/>
  <c r="T180" i="18"/>
  <c r="Y180" i="18"/>
  <c r="Y172" i="18"/>
  <c r="T172" i="18"/>
  <c r="T164" i="18"/>
  <c r="Y164" i="18"/>
  <c r="Y156" i="18"/>
  <c r="T156" i="18"/>
  <c r="T148" i="18"/>
  <c r="Y148" i="18"/>
  <c r="Y140" i="18"/>
  <c r="T140" i="18"/>
  <c r="T132" i="18"/>
  <c r="Y132" i="18"/>
  <c r="Y124" i="18"/>
  <c r="T124" i="18"/>
  <c r="T116" i="18"/>
  <c r="Y116" i="18"/>
  <c r="Y108" i="18"/>
  <c r="T108" i="18"/>
  <c r="T100" i="18"/>
  <c r="Y100" i="18"/>
  <c r="Y92" i="18"/>
  <c r="T92" i="18"/>
  <c r="T84" i="18"/>
  <c r="Y84" i="18"/>
  <c r="Z54" i="18"/>
  <c r="U22" i="18"/>
  <c r="Z363" i="18"/>
  <c r="U363" i="18"/>
  <c r="Z331" i="18"/>
  <c r="U331" i="18"/>
  <c r="Y260" i="18"/>
  <c r="T260" i="18"/>
  <c r="T254" i="18"/>
  <c r="Y254" i="18"/>
  <c r="Y10" i="18"/>
  <c r="T10" i="18"/>
  <c r="Y461" i="18"/>
  <c r="T461" i="18"/>
  <c r="Y342" i="18"/>
  <c r="T342" i="18"/>
  <c r="Y296" i="18"/>
  <c r="T296" i="18"/>
  <c r="Z434" i="18"/>
  <c r="U434" i="18"/>
  <c r="Z378" i="18"/>
  <c r="U378" i="18"/>
  <c r="Z359" i="18"/>
  <c r="U359" i="18"/>
  <c r="Z343" i="18"/>
  <c r="U343" i="18"/>
  <c r="Z327" i="18"/>
  <c r="U327" i="18"/>
  <c r="Z297" i="18"/>
  <c r="U297" i="18"/>
  <c r="Y287" i="18"/>
  <c r="T287" i="18"/>
  <c r="Y272" i="18"/>
  <c r="T272" i="18"/>
  <c r="Y247" i="18"/>
  <c r="T247" i="18"/>
  <c r="Y238" i="18"/>
  <c r="T238" i="18"/>
  <c r="Y230" i="18"/>
  <c r="T230" i="18"/>
  <c r="Z189" i="18" l="1"/>
  <c r="V731" i="18"/>
  <c r="AB731" i="18" s="1"/>
  <c r="V699" i="18"/>
  <c r="AB699" i="18" s="1"/>
  <c r="U221" i="18"/>
  <c r="AA221" i="18" s="1"/>
  <c r="Z30" i="18"/>
  <c r="V559" i="18"/>
  <c r="AB559" i="18" s="1"/>
  <c r="Z173" i="18"/>
  <c r="U113" i="18"/>
  <c r="AA113" i="18" s="1"/>
  <c r="U529" i="18"/>
  <c r="AN529" i="18" s="1"/>
  <c r="BF529" i="18" s="1"/>
  <c r="Z145" i="18"/>
  <c r="U333" i="18"/>
  <c r="U458" i="18"/>
  <c r="AA458" i="18" s="1"/>
  <c r="U293" i="18"/>
  <c r="AA293" i="18" s="1"/>
  <c r="AN823" i="18"/>
  <c r="BF823" i="18" s="1"/>
  <c r="U75" i="18"/>
  <c r="AA75" i="18" s="1"/>
  <c r="U369" i="18"/>
  <c r="V369" i="18" s="1"/>
  <c r="AB369" i="18" s="1"/>
  <c r="U38" i="18"/>
  <c r="AA38" i="18" s="1"/>
  <c r="U339" i="18"/>
  <c r="V339" i="18" s="1"/>
  <c r="AB339" i="18" s="1"/>
  <c r="Z205" i="18"/>
  <c r="AM532" i="18"/>
  <c r="BE532" i="18" s="1"/>
  <c r="Z207" i="18"/>
  <c r="Z14" i="18"/>
  <c r="Z71" i="18"/>
  <c r="U532" i="18"/>
  <c r="V532" i="18" s="1"/>
  <c r="Z77" i="18"/>
  <c r="Z237" i="18"/>
  <c r="U551" i="18"/>
  <c r="AA551" i="18" s="1"/>
  <c r="Z137" i="18"/>
  <c r="AA258" i="18"/>
  <c r="U217" i="18"/>
  <c r="V682" i="18"/>
  <c r="AB682" i="18" s="1"/>
  <c r="Z693" i="18"/>
  <c r="AA760" i="18"/>
  <c r="Z34" i="18"/>
  <c r="Z107" i="18"/>
  <c r="AM519" i="18"/>
  <c r="BE519" i="18" s="1"/>
  <c r="Z202" i="18"/>
  <c r="V544" i="18"/>
  <c r="AB544" i="18" s="1"/>
  <c r="Z229" i="18"/>
  <c r="U198" i="18"/>
  <c r="AA198" i="18" s="1"/>
  <c r="U273" i="18"/>
  <c r="AA273" i="18" s="1"/>
  <c r="U309" i="18"/>
  <c r="V309" i="18" s="1"/>
  <c r="AB309" i="18" s="1"/>
  <c r="U46" i="18"/>
  <c r="V46" i="18" s="1"/>
  <c r="AB46" i="18" s="1"/>
  <c r="Z284" i="18"/>
  <c r="U129" i="18"/>
  <c r="AA129" i="18" s="1"/>
  <c r="U177" i="18"/>
  <c r="V177" i="18" s="1"/>
  <c r="AB177" i="18" s="1"/>
  <c r="U101" i="18"/>
  <c r="V101" i="18" s="1"/>
  <c r="AB101" i="18" s="1"/>
  <c r="U117" i="18"/>
  <c r="AA117" i="18" s="1"/>
  <c r="Z565" i="18"/>
  <c r="V790" i="18"/>
  <c r="AB790" i="18" s="1"/>
  <c r="Z89" i="18"/>
  <c r="Z529" i="18"/>
  <c r="U73" i="18"/>
  <c r="V73" i="18" s="1"/>
  <c r="AB73" i="18" s="1"/>
  <c r="AN790" i="18"/>
  <c r="BF790" i="18" s="1"/>
  <c r="U121" i="18"/>
  <c r="AA121" i="18" s="1"/>
  <c r="U323" i="18"/>
  <c r="AA323" i="18" s="1"/>
  <c r="V697" i="18"/>
  <c r="AB697" i="18" s="1"/>
  <c r="V750" i="18"/>
  <c r="AB750" i="18" s="1"/>
  <c r="U191" i="18"/>
  <c r="AA191" i="18" s="1"/>
  <c r="Z299" i="18"/>
  <c r="U233" i="18"/>
  <c r="V233" i="18" s="1"/>
  <c r="AB233" i="18" s="1"/>
  <c r="U181" i="18"/>
  <c r="V181" i="18" s="1"/>
  <c r="AB181" i="18" s="1"/>
  <c r="U549" i="18"/>
  <c r="AA549" i="18" s="1"/>
  <c r="U149" i="18"/>
  <c r="AA149" i="18" s="1"/>
  <c r="U438" i="18"/>
  <c r="AA438" i="18" s="1"/>
  <c r="U85" i="18"/>
  <c r="AA85" i="18" s="1"/>
  <c r="U313" i="18"/>
  <c r="V313" i="18" s="1"/>
  <c r="AB313" i="18" s="1"/>
  <c r="U165" i="18"/>
  <c r="V165" i="18" s="1"/>
  <c r="AB165" i="18" s="1"/>
  <c r="AM527" i="18"/>
  <c r="BE527" i="18" s="1"/>
  <c r="Z97" i="18"/>
  <c r="U347" i="18"/>
  <c r="AA347" i="18" s="1"/>
  <c r="U241" i="18"/>
  <c r="AA241" i="18" s="1"/>
  <c r="Z516" i="18"/>
  <c r="U555" i="18"/>
  <c r="V555" i="18" s="1"/>
  <c r="AB555" i="18" s="1"/>
  <c r="Z527" i="18"/>
  <c r="Z257" i="18"/>
  <c r="U133" i="18"/>
  <c r="AA133" i="18" s="1"/>
  <c r="Z50" i="18"/>
  <c r="U547" i="18"/>
  <c r="AA547" i="18" s="1"/>
  <c r="AM516" i="18"/>
  <c r="BE516" i="18" s="1"/>
  <c r="U733" i="18"/>
  <c r="V777" i="18"/>
  <c r="AB777" i="18" s="1"/>
  <c r="Z74" i="18"/>
  <c r="Z193" i="18"/>
  <c r="U317" i="18"/>
  <c r="AA317" i="18" s="1"/>
  <c r="Z267" i="18"/>
  <c r="U93" i="18"/>
  <c r="V93" i="18" s="1"/>
  <c r="AB93" i="18" s="1"/>
  <c r="U8" i="18"/>
  <c r="V8" i="18" s="1"/>
  <c r="AB8" i="18" s="1"/>
  <c r="Z18" i="18"/>
  <c r="V747" i="18"/>
  <c r="AB747" i="18" s="1"/>
  <c r="U78" i="18"/>
  <c r="AA78" i="18" s="1"/>
  <c r="U141" i="18"/>
  <c r="AA141" i="18" s="1"/>
  <c r="U539" i="18"/>
  <c r="AA539" i="18" s="1"/>
  <c r="Z562" i="18"/>
  <c r="U562" i="18"/>
  <c r="U355" i="18"/>
  <c r="V355" i="18" s="1"/>
  <c r="AB355" i="18" s="1"/>
  <c r="U225" i="18"/>
  <c r="AA225" i="18" s="1"/>
  <c r="Z365" i="18"/>
  <c r="Z711" i="18"/>
  <c r="U711" i="18"/>
  <c r="Z558" i="18"/>
  <c r="U558" i="18"/>
  <c r="AA553" i="18"/>
  <c r="V553" i="18"/>
  <c r="AB553" i="18" s="1"/>
  <c r="Z703" i="18"/>
  <c r="U703" i="18"/>
  <c r="U685" i="18"/>
  <c r="AA685" i="18" s="1"/>
  <c r="U291" i="18"/>
  <c r="AA291" i="18" s="1"/>
  <c r="U519" i="18"/>
  <c r="AN519" i="18" s="1"/>
  <c r="BF519" i="18" s="1"/>
  <c r="U271" i="18"/>
  <c r="AA271" i="18" s="1"/>
  <c r="U277" i="18"/>
  <c r="V277" i="18" s="1"/>
  <c r="AB277" i="18" s="1"/>
  <c r="U563" i="18"/>
  <c r="Z563" i="18"/>
  <c r="V371" i="18"/>
  <c r="AB371" i="18" s="1"/>
  <c r="Z62" i="18"/>
  <c r="U825" i="18"/>
  <c r="AM825" i="18"/>
  <c r="BE825" i="18" s="1"/>
  <c r="Z825" i="18"/>
  <c r="Z533" i="18"/>
  <c r="U533" i="18"/>
  <c r="AM533" i="18"/>
  <c r="BE533" i="18" s="1"/>
  <c r="V537" i="18"/>
  <c r="AN537" i="18"/>
  <c r="BF537" i="18" s="1"/>
  <c r="AA537" i="18"/>
  <c r="U530" i="18"/>
  <c r="Z530" i="18"/>
  <c r="AM530" i="18"/>
  <c r="BE530" i="18" s="1"/>
  <c r="Z548" i="18"/>
  <c r="U548" i="18"/>
  <c r="Z249" i="18"/>
  <c r="U249" i="18"/>
  <c r="BE833" i="18"/>
  <c r="AT833" i="18"/>
  <c r="U717" i="18"/>
  <c r="Z717" i="18"/>
  <c r="P788" i="18"/>
  <c r="Q788" i="18" s="1"/>
  <c r="BE818" i="18"/>
  <c r="AT818" i="18"/>
  <c r="U569" i="18"/>
  <c r="Z569" i="18"/>
  <c r="Z574" i="18"/>
  <c r="AM574" i="18"/>
  <c r="BE574" i="18" s="1"/>
  <c r="U574" i="18"/>
  <c r="V545" i="18"/>
  <c r="AB545" i="18" s="1"/>
  <c r="AA545" i="18"/>
  <c r="Z824" i="18"/>
  <c r="AM824" i="18"/>
  <c r="BE824" i="18" s="1"/>
  <c r="U824" i="18"/>
  <c r="U741" i="18"/>
  <c r="Z741" i="18"/>
  <c r="AM579" i="18"/>
  <c r="BE579" i="18" s="1"/>
  <c r="U579" i="18"/>
  <c r="Z579" i="18"/>
  <c r="AN788" i="18"/>
  <c r="BF788" i="18" s="1"/>
  <c r="U691" i="18"/>
  <c r="Z691" i="18"/>
  <c r="AM583" i="18"/>
  <c r="BE583" i="18" s="1"/>
  <c r="Z583" i="18"/>
  <c r="U583" i="18"/>
  <c r="Z739" i="18"/>
  <c r="U739" i="18"/>
  <c r="Z687" i="18"/>
  <c r="U687" i="18"/>
  <c r="AA541" i="18"/>
  <c r="V541" i="18"/>
  <c r="AB541" i="18" s="1"/>
  <c r="AM534" i="18"/>
  <c r="BE534" i="18" s="1"/>
  <c r="U534" i="18"/>
  <c r="Z534" i="18"/>
  <c r="AM789" i="18"/>
  <c r="Z789" i="18"/>
  <c r="U789" i="18"/>
  <c r="Z573" i="18"/>
  <c r="U573" i="18"/>
  <c r="Z695" i="18"/>
  <c r="U695" i="18"/>
  <c r="Z723" i="18"/>
  <c r="U723" i="18"/>
  <c r="U570" i="18"/>
  <c r="Z570" i="18"/>
  <c r="U725" i="18"/>
  <c r="Z725" i="18"/>
  <c r="AM785" i="18"/>
  <c r="BE785" i="18" s="1"/>
  <c r="O785" i="18"/>
  <c r="U785" i="18" s="1"/>
  <c r="Z785" i="18"/>
  <c r="Z238" i="18"/>
  <c r="U238" i="18"/>
  <c r="AA297" i="18"/>
  <c r="V297" i="18"/>
  <c r="AB297" i="18" s="1"/>
  <c r="AA434" i="18"/>
  <c r="V434" i="18"/>
  <c r="AB434" i="18" s="1"/>
  <c r="AA339" i="18"/>
  <c r="Z92" i="18"/>
  <c r="U92" i="18"/>
  <c r="Z140" i="18"/>
  <c r="U140" i="18"/>
  <c r="Z188" i="18"/>
  <c r="U188" i="18"/>
  <c r="AA305" i="18"/>
  <c r="V305" i="18"/>
  <c r="AB305" i="18" s="1"/>
  <c r="Z310" i="18"/>
  <c r="U310" i="18"/>
  <c r="Z379" i="18"/>
  <c r="U379" i="18"/>
  <c r="Z459" i="18"/>
  <c r="U459" i="18"/>
  <c r="Z716" i="18"/>
  <c r="U716" i="18"/>
  <c r="V780" i="18"/>
  <c r="AB780" i="18" s="1"/>
  <c r="AA780" i="18"/>
  <c r="Z82" i="18"/>
  <c r="U82" i="18"/>
  <c r="Z158" i="18"/>
  <c r="U158" i="18"/>
  <c r="AA374" i="18"/>
  <c r="V374" i="18"/>
  <c r="AB374" i="18" s="1"/>
  <c r="Z408" i="18"/>
  <c r="U408" i="18"/>
  <c r="Z427" i="18"/>
  <c r="U427" i="18"/>
  <c r="AA231" i="18"/>
  <c r="V231" i="18"/>
  <c r="AB231" i="18" s="1"/>
  <c r="Z5" i="18"/>
  <c r="U5" i="18"/>
  <c r="AA398" i="18"/>
  <c r="V398" i="18"/>
  <c r="AB398" i="18" s="1"/>
  <c r="AA516" i="18"/>
  <c r="V516" i="18"/>
  <c r="AN516" i="18"/>
  <c r="BF516" i="18" s="1"/>
  <c r="AA311" i="18"/>
  <c r="V311" i="18"/>
  <c r="AB311" i="18" s="1"/>
  <c r="Z433" i="18"/>
  <c r="U433" i="18"/>
  <c r="U700" i="18"/>
  <c r="Z700" i="18"/>
  <c r="Z385" i="18"/>
  <c r="U385" i="18"/>
  <c r="Z472" i="18"/>
  <c r="U472" i="18"/>
  <c r="Z696" i="18"/>
  <c r="U696" i="18"/>
  <c r="U779" i="18"/>
  <c r="Z779" i="18"/>
  <c r="Z437" i="18"/>
  <c r="U437" i="18"/>
  <c r="Z304" i="18"/>
  <c r="U304" i="18"/>
  <c r="Z366" i="18"/>
  <c r="U366" i="18"/>
  <c r="Z358" i="18"/>
  <c r="U358" i="18"/>
  <c r="AA26" i="18"/>
  <c r="V26" i="18"/>
  <c r="AB26" i="18" s="1"/>
  <c r="Z88" i="18"/>
  <c r="U88" i="18"/>
  <c r="Z136" i="18"/>
  <c r="U136" i="18"/>
  <c r="Z184" i="18"/>
  <c r="U184" i="18"/>
  <c r="Z300" i="18"/>
  <c r="U300" i="18"/>
  <c r="Z755" i="18"/>
  <c r="U755" i="18"/>
  <c r="Z254" i="18"/>
  <c r="U254" i="18"/>
  <c r="AA14" i="18"/>
  <c r="V14" i="18"/>
  <c r="AB14" i="18" s="1"/>
  <c r="AA30" i="18"/>
  <c r="V30" i="18"/>
  <c r="AB30" i="18" s="1"/>
  <c r="AA62" i="18"/>
  <c r="V62" i="18"/>
  <c r="AB62" i="18" s="1"/>
  <c r="AA217" i="18"/>
  <c r="V217" i="18"/>
  <c r="AB217" i="18" s="1"/>
  <c r="Z266" i="18"/>
  <c r="U266" i="18"/>
  <c r="Z302" i="18"/>
  <c r="U302" i="18"/>
  <c r="Z318" i="18"/>
  <c r="U318" i="18"/>
  <c r="Z336" i="18"/>
  <c r="U336" i="18"/>
  <c r="Z352" i="18"/>
  <c r="U352" i="18"/>
  <c r="AA543" i="18"/>
  <c r="V543" i="18"/>
  <c r="AB543" i="18" s="1"/>
  <c r="Z729" i="18"/>
  <c r="U729" i="18"/>
  <c r="AM484" i="18"/>
  <c r="U484" i="18"/>
  <c r="Z484" i="18"/>
  <c r="AU583" i="18"/>
  <c r="AA693" i="18"/>
  <c r="V693" i="18"/>
  <c r="AB693" i="18" s="1"/>
  <c r="U746" i="18"/>
  <c r="Z746" i="18"/>
  <c r="AA719" i="18"/>
  <c r="V719" i="18"/>
  <c r="AB719" i="18" s="1"/>
  <c r="U736" i="18"/>
  <c r="Z736" i="18"/>
  <c r="U783" i="18"/>
  <c r="Z783" i="18"/>
  <c r="Z13" i="18"/>
  <c r="U13" i="18"/>
  <c r="Z224" i="18"/>
  <c r="U224" i="18"/>
  <c r="Z389" i="18"/>
  <c r="U389" i="18"/>
  <c r="AA279" i="18"/>
  <c r="V279" i="18"/>
  <c r="AB279" i="18" s="1"/>
  <c r="Z535" i="18"/>
  <c r="U535" i="18"/>
  <c r="AM535" i="18"/>
  <c r="BE535" i="18" s="1"/>
  <c r="Z745" i="18"/>
  <c r="U745" i="18"/>
  <c r="AA767" i="18"/>
  <c r="V767" i="18"/>
  <c r="AB767" i="18" s="1"/>
  <c r="Z118" i="18"/>
  <c r="U118" i="18"/>
  <c r="AA155" i="18"/>
  <c r="V155" i="18"/>
  <c r="AB155" i="18" s="1"/>
  <c r="AA187" i="18"/>
  <c r="V187" i="18"/>
  <c r="AB187" i="18" s="1"/>
  <c r="Z226" i="18"/>
  <c r="U226" i="18"/>
  <c r="AA28" i="18"/>
  <c r="V28" i="18"/>
  <c r="AB28" i="18" s="1"/>
  <c r="AA60" i="18"/>
  <c r="V60" i="18"/>
  <c r="AB60" i="18" s="1"/>
  <c r="AA87" i="18"/>
  <c r="V87" i="18"/>
  <c r="AB87" i="18" s="1"/>
  <c r="AA119" i="18"/>
  <c r="V119" i="18"/>
  <c r="AB119" i="18" s="1"/>
  <c r="AA151" i="18"/>
  <c r="V151" i="18"/>
  <c r="AB151" i="18" s="1"/>
  <c r="AA183" i="18"/>
  <c r="V183" i="18"/>
  <c r="AB183" i="18" s="1"/>
  <c r="Z222" i="18"/>
  <c r="U222" i="18"/>
  <c r="AA32" i="18"/>
  <c r="V32" i="18"/>
  <c r="AB32" i="18" s="1"/>
  <c r="Z86" i="18"/>
  <c r="U86" i="18"/>
  <c r="AA24" i="18"/>
  <c r="V24" i="18"/>
  <c r="AB24" i="18" s="1"/>
  <c r="AA56" i="18"/>
  <c r="V56" i="18"/>
  <c r="AB56" i="18" s="1"/>
  <c r="AA99" i="18"/>
  <c r="V99" i="18"/>
  <c r="AB99" i="18" s="1"/>
  <c r="AA131" i="18"/>
  <c r="V131" i="18"/>
  <c r="AB131" i="18" s="1"/>
  <c r="AA163" i="18"/>
  <c r="V163" i="18"/>
  <c r="AB163" i="18" s="1"/>
  <c r="Z201" i="18"/>
  <c r="U201" i="18"/>
  <c r="Z68" i="18"/>
  <c r="U68" i="18"/>
  <c r="Z15" i="18"/>
  <c r="U15" i="18"/>
  <c r="Z47" i="18"/>
  <c r="U47" i="18"/>
  <c r="AA95" i="18"/>
  <c r="V95" i="18"/>
  <c r="AB95" i="18" s="1"/>
  <c r="AA127" i="18"/>
  <c r="V127" i="18"/>
  <c r="AB127" i="18" s="1"/>
  <c r="AA159" i="18"/>
  <c r="V159" i="18"/>
  <c r="AB159" i="18" s="1"/>
  <c r="AA219" i="18"/>
  <c r="V219" i="18"/>
  <c r="AB219" i="18" s="1"/>
  <c r="Z276" i="18"/>
  <c r="U276" i="18"/>
  <c r="Z25" i="18"/>
  <c r="U25" i="18"/>
  <c r="Z41" i="18"/>
  <c r="U41" i="18"/>
  <c r="Z57" i="18"/>
  <c r="U57" i="18"/>
  <c r="AA72" i="18"/>
  <c r="V72" i="18"/>
  <c r="AB72" i="18" s="1"/>
  <c r="AA196" i="18"/>
  <c r="V196" i="18"/>
  <c r="AB196" i="18" s="1"/>
  <c r="Z228" i="18"/>
  <c r="U228" i="18"/>
  <c r="Z244" i="18"/>
  <c r="U244" i="18"/>
  <c r="AU522" i="18"/>
  <c r="BG522" i="18" s="1"/>
  <c r="BF522" i="18"/>
  <c r="AA386" i="18"/>
  <c r="V386" i="18"/>
  <c r="AB386" i="18" s="1"/>
  <c r="AA426" i="18"/>
  <c r="V426" i="18"/>
  <c r="AB426" i="18" s="1"/>
  <c r="Z469" i="18"/>
  <c r="U469" i="18"/>
  <c r="AA329" i="18"/>
  <c r="V329" i="18"/>
  <c r="AB329" i="18" s="1"/>
  <c r="AA345" i="18"/>
  <c r="V345" i="18"/>
  <c r="AB345" i="18" s="1"/>
  <c r="AA361" i="18"/>
  <c r="V361" i="18"/>
  <c r="AB361" i="18" s="1"/>
  <c r="Z384" i="18"/>
  <c r="U384" i="18"/>
  <c r="Z420" i="18"/>
  <c r="U420" i="18"/>
  <c r="Z464" i="18"/>
  <c r="U464" i="18"/>
  <c r="Z577" i="18"/>
  <c r="U577" i="18"/>
  <c r="AM577" i="18"/>
  <c r="BE577" i="18" s="1"/>
  <c r="U730" i="18"/>
  <c r="Z730" i="18"/>
  <c r="U753" i="18"/>
  <c r="Z753" i="18"/>
  <c r="Z734" i="18"/>
  <c r="U734" i="18"/>
  <c r="U784" i="18"/>
  <c r="Z784" i="18"/>
  <c r="AA796" i="18"/>
  <c r="V796" i="18"/>
  <c r="AB796" i="18" s="1"/>
  <c r="Z769" i="18"/>
  <c r="Z182" i="18"/>
  <c r="U182" i="18"/>
  <c r="AA69" i="18"/>
  <c r="V69" i="18"/>
  <c r="AB69" i="18" s="1"/>
  <c r="Z162" i="18"/>
  <c r="U162" i="18"/>
  <c r="Z79" i="18"/>
  <c r="U79" i="18"/>
  <c r="AA65" i="18"/>
  <c r="V65" i="18"/>
  <c r="AB65" i="18" s="1"/>
  <c r="Z190" i="18"/>
  <c r="U190" i="18"/>
  <c r="AA64" i="18"/>
  <c r="V64" i="18"/>
  <c r="AB64" i="18" s="1"/>
  <c r="Z90" i="18"/>
  <c r="U90" i="18"/>
  <c r="Z197" i="18"/>
  <c r="U197" i="18"/>
  <c r="AA227" i="18"/>
  <c r="V227" i="18"/>
  <c r="AB227" i="18" s="1"/>
  <c r="Z6" i="18"/>
  <c r="U6" i="18"/>
  <c r="Z216" i="18"/>
  <c r="U216" i="18"/>
  <c r="AA299" i="18"/>
  <c r="V299" i="18"/>
  <c r="AB299" i="18" s="1"/>
  <c r="AA365" i="18"/>
  <c r="V365" i="18"/>
  <c r="AB365" i="18" s="1"/>
  <c r="AM580" i="18"/>
  <c r="BE580" i="18" s="1"/>
  <c r="U580" i="18"/>
  <c r="Z580" i="18"/>
  <c r="Z698" i="18"/>
  <c r="U698" i="18"/>
  <c r="Z234" i="18"/>
  <c r="U234" i="18"/>
  <c r="Z292" i="18"/>
  <c r="U292" i="18"/>
  <c r="Z322" i="18"/>
  <c r="U322" i="18"/>
  <c r="Z354" i="18"/>
  <c r="U354" i="18"/>
  <c r="Z421" i="18"/>
  <c r="U421" i="18"/>
  <c r="U246" i="18"/>
  <c r="Z246" i="18"/>
  <c r="AA213" i="18"/>
  <c r="V213" i="18"/>
  <c r="AB213" i="18" s="1"/>
  <c r="AA229" i="18"/>
  <c r="V229" i="18"/>
  <c r="AB229" i="18" s="1"/>
  <c r="AA245" i="18"/>
  <c r="V245" i="18"/>
  <c r="AB245" i="18" s="1"/>
  <c r="Z290" i="18"/>
  <c r="U290" i="18"/>
  <c r="Z538" i="18"/>
  <c r="U538" i="18"/>
  <c r="V566" i="18"/>
  <c r="AB566" i="18" s="1"/>
  <c r="AA566" i="18"/>
  <c r="AM517" i="18"/>
  <c r="BE517" i="18" s="1"/>
  <c r="Z517" i="18"/>
  <c r="U517" i="18"/>
  <c r="U560" i="18"/>
  <c r="Z560" i="18"/>
  <c r="Z704" i="18"/>
  <c r="U704" i="18"/>
  <c r="AA764" i="18"/>
  <c r="V764" i="18"/>
  <c r="AB764" i="18" s="1"/>
  <c r="AA727" i="18"/>
  <c r="V727" i="18"/>
  <c r="AB727" i="18" s="1"/>
  <c r="AU757" i="18"/>
  <c r="BG757" i="18" s="1"/>
  <c r="BF757" i="18"/>
  <c r="Z724" i="18"/>
  <c r="U724" i="18"/>
  <c r="V763" i="18"/>
  <c r="AB763" i="18" s="1"/>
  <c r="AA763" i="18"/>
  <c r="Z774" i="18"/>
  <c r="AA107" i="18"/>
  <c r="V107" i="18"/>
  <c r="AB107" i="18" s="1"/>
  <c r="Z23" i="18"/>
  <c r="U23" i="18"/>
  <c r="Z98" i="18"/>
  <c r="U98" i="18"/>
  <c r="Z178" i="18"/>
  <c r="U178" i="18"/>
  <c r="Z43" i="18"/>
  <c r="U43" i="18"/>
  <c r="Z94" i="18"/>
  <c r="U94" i="18"/>
  <c r="Z174" i="18"/>
  <c r="U174" i="18"/>
  <c r="Z3" i="18"/>
  <c r="U3" i="18"/>
  <c r="Z106" i="18"/>
  <c r="U106" i="18"/>
  <c r="Z186" i="18"/>
  <c r="U186" i="18"/>
  <c r="AA394" i="18"/>
  <c r="V394" i="18"/>
  <c r="AB394" i="18" s="1"/>
  <c r="AA97" i="18"/>
  <c r="V97" i="18"/>
  <c r="AB97" i="18" s="1"/>
  <c r="AA145" i="18"/>
  <c r="V145" i="18"/>
  <c r="AB145" i="18" s="1"/>
  <c r="Z397" i="18"/>
  <c r="U397" i="18"/>
  <c r="Z373" i="18"/>
  <c r="U373" i="18"/>
  <c r="AA333" i="18"/>
  <c r="V333" i="18"/>
  <c r="AB333" i="18" s="1"/>
  <c r="Z742" i="18"/>
  <c r="U742" i="18"/>
  <c r="AA327" i="18"/>
  <c r="V327" i="18"/>
  <c r="AB327" i="18" s="1"/>
  <c r="Z461" i="18"/>
  <c r="U461" i="18"/>
  <c r="Z124" i="18"/>
  <c r="U124" i="18"/>
  <c r="Z156" i="18"/>
  <c r="U156" i="18"/>
  <c r="Z203" i="18"/>
  <c r="U203" i="18"/>
  <c r="Z250" i="18"/>
  <c r="U250" i="18"/>
  <c r="AA351" i="18"/>
  <c r="V351" i="18"/>
  <c r="AB351" i="18" s="1"/>
  <c r="AT514" i="18"/>
  <c r="BE514" i="18"/>
  <c r="U259" i="18"/>
  <c r="Z259" i="18"/>
  <c r="Z274" i="18"/>
  <c r="U274" i="18"/>
  <c r="Z432" i="18"/>
  <c r="U432" i="18"/>
  <c r="AA215" i="18"/>
  <c r="V215" i="18"/>
  <c r="AB215" i="18" s="1"/>
  <c r="Z51" i="18"/>
  <c r="U51" i="18"/>
  <c r="Z122" i="18"/>
  <c r="U122" i="18"/>
  <c r="Z45" i="18"/>
  <c r="U45" i="18"/>
  <c r="AA523" i="18"/>
  <c r="V523" i="18"/>
  <c r="AB523" i="18" s="1"/>
  <c r="V737" i="18"/>
  <c r="AB737" i="18" s="1"/>
  <c r="AA737" i="18"/>
  <c r="AA181" i="18"/>
  <c r="AA295" i="18"/>
  <c r="V295" i="18"/>
  <c r="AB295" i="18" s="1"/>
  <c r="Z377" i="18"/>
  <c r="U377" i="18"/>
  <c r="Z473" i="18"/>
  <c r="U473" i="18"/>
  <c r="Z399" i="18"/>
  <c r="U399" i="18"/>
  <c r="AM481" i="18"/>
  <c r="Z481" i="18"/>
  <c r="U481" i="18"/>
  <c r="AA735" i="18"/>
  <c r="V735" i="18"/>
  <c r="AB735" i="18" s="1"/>
  <c r="AA758" i="18"/>
  <c r="V758" i="18"/>
  <c r="AB758" i="18" s="1"/>
  <c r="Z826" i="18"/>
  <c r="U826" i="18"/>
  <c r="AM826" i="18"/>
  <c r="BE826" i="18" s="1"/>
  <c r="Z268" i="18"/>
  <c r="U268" i="18"/>
  <c r="Z334" i="18"/>
  <c r="U334" i="18"/>
  <c r="Z312" i="18"/>
  <c r="U312" i="18"/>
  <c r="AA42" i="18"/>
  <c r="V42" i="18"/>
  <c r="AB42" i="18" s="1"/>
  <c r="Z104" i="18"/>
  <c r="U104" i="18"/>
  <c r="Z152" i="18"/>
  <c r="U152" i="18"/>
  <c r="Z199" i="18"/>
  <c r="U199" i="18"/>
  <c r="Z330" i="18"/>
  <c r="U330" i="18"/>
  <c r="U372" i="18"/>
  <c r="Z372" i="18"/>
  <c r="U404" i="18"/>
  <c r="Z404" i="18"/>
  <c r="Z546" i="18"/>
  <c r="U546" i="18"/>
  <c r="AA557" i="18"/>
  <c r="V557" i="18"/>
  <c r="AB557" i="18" s="1"/>
  <c r="U738" i="18"/>
  <c r="Z738" i="18"/>
  <c r="AA169" i="18"/>
  <c r="V169" i="18"/>
  <c r="AB169" i="18" s="1"/>
  <c r="AA390" i="18"/>
  <c r="V390" i="18"/>
  <c r="AB390" i="18" s="1"/>
  <c r="AA470" i="18"/>
  <c r="V470" i="18"/>
  <c r="AB470" i="18" s="1"/>
  <c r="U428" i="18"/>
  <c r="Z428" i="18"/>
  <c r="Z407" i="18"/>
  <c r="U407" i="18"/>
  <c r="Z706" i="18"/>
  <c r="U706" i="18"/>
  <c r="Z230" i="18"/>
  <c r="U230" i="18"/>
  <c r="U247" i="18"/>
  <c r="Z247" i="18"/>
  <c r="Z287" i="18"/>
  <c r="U287" i="18"/>
  <c r="AA343" i="18"/>
  <c r="V343" i="18"/>
  <c r="AB343" i="18" s="1"/>
  <c r="AA378" i="18"/>
  <c r="V378" i="18"/>
  <c r="AB378" i="18" s="1"/>
  <c r="V458" i="18"/>
  <c r="AB458" i="18" s="1"/>
  <c r="Z342" i="18"/>
  <c r="U342" i="18"/>
  <c r="Z10" i="18"/>
  <c r="U10" i="18"/>
  <c r="Z260" i="18"/>
  <c r="U260" i="18"/>
  <c r="AA363" i="18"/>
  <c r="V363" i="18"/>
  <c r="AB363" i="18" s="1"/>
  <c r="AA22" i="18"/>
  <c r="V22" i="18"/>
  <c r="AB22" i="18" s="1"/>
  <c r="AA54" i="18"/>
  <c r="V54" i="18"/>
  <c r="AB54" i="18" s="1"/>
  <c r="Z195" i="18"/>
  <c r="U195" i="18"/>
  <c r="AA209" i="18"/>
  <c r="V209" i="18"/>
  <c r="AB209" i="18" s="1"/>
  <c r="AA261" i="18"/>
  <c r="V261" i="18"/>
  <c r="AB261" i="18" s="1"/>
  <c r="AA289" i="18"/>
  <c r="V289" i="18"/>
  <c r="AB289" i="18" s="1"/>
  <c r="AA335" i="18"/>
  <c r="V335" i="18"/>
  <c r="AB335" i="18" s="1"/>
  <c r="AA367" i="18"/>
  <c r="V367" i="18"/>
  <c r="AB367" i="18" s="1"/>
  <c r="AA525" i="18"/>
  <c r="V525" i="18"/>
  <c r="AN525" i="18"/>
  <c r="BF525" i="18" s="1"/>
  <c r="AA284" i="18"/>
  <c r="V284" i="18"/>
  <c r="AB284" i="18" s="1"/>
  <c r="Z368" i="18"/>
  <c r="U368" i="18"/>
  <c r="AM582" i="18"/>
  <c r="BE582" i="18" s="1"/>
  <c r="U582" i="18"/>
  <c r="Z582" i="18"/>
  <c r="Z380" i="18"/>
  <c r="U380" i="18"/>
  <c r="Z416" i="18"/>
  <c r="U416" i="18"/>
  <c r="Z460" i="18"/>
  <c r="U460" i="18"/>
  <c r="Z395" i="18"/>
  <c r="U395" i="18"/>
  <c r="Z431" i="18"/>
  <c r="U431" i="18"/>
  <c r="AM476" i="18"/>
  <c r="Z476" i="18"/>
  <c r="U476" i="18"/>
  <c r="V713" i="18"/>
  <c r="AB713" i="18" s="1"/>
  <c r="AA713" i="18"/>
  <c r="AA709" i="18"/>
  <c r="V709" i="18"/>
  <c r="AB709" i="18" s="1"/>
  <c r="U710" i="18"/>
  <c r="Z710" i="18"/>
  <c r="AA781" i="18"/>
  <c r="V781" i="18"/>
  <c r="AB781" i="18" s="1"/>
  <c r="Z795" i="18"/>
  <c r="U795" i="18"/>
  <c r="U732" i="18"/>
  <c r="Z732" i="18"/>
  <c r="T786" i="18"/>
  <c r="Z166" i="18"/>
  <c r="U166" i="18"/>
  <c r="Z39" i="18"/>
  <c r="U39" i="18"/>
  <c r="Z130" i="18"/>
  <c r="U130" i="18"/>
  <c r="AA139" i="18"/>
  <c r="V139" i="18"/>
  <c r="AB139" i="18" s="1"/>
  <c r="Z110" i="18"/>
  <c r="U110" i="18"/>
  <c r="AA207" i="18"/>
  <c r="V207" i="18"/>
  <c r="AB207" i="18" s="1"/>
  <c r="AA52" i="18"/>
  <c r="V52" i="18"/>
  <c r="AB52" i="18" s="1"/>
  <c r="Z170" i="18"/>
  <c r="U170" i="18"/>
  <c r="AA265" i="18"/>
  <c r="V265" i="18"/>
  <c r="AB265" i="18" s="1"/>
  <c r="Z29" i="18"/>
  <c r="U29" i="18"/>
  <c r="Z61" i="18"/>
  <c r="U61" i="18"/>
  <c r="Z401" i="18"/>
  <c r="U401" i="18"/>
  <c r="AA482" i="18"/>
  <c r="V482" i="18"/>
  <c r="AN482" i="18"/>
  <c r="Z262" i="18"/>
  <c r="U262" i="18"/>
  <c r="AA307" i="18"/>
  <c r="V307" i="18"/>
  <c r="AB307" i="18" s="1"/>
  <c r="AA454" i="18"/>
  <c r="V454" i="18"/>
  <c r="AB454" i="18" s="1"/>
  <c r="Z376" i="18"/>
  <c r="U376" i="18"/>
  <c r="Z456" i="18"/>
  <c r="U456" i="18"/>
  <c r="U571" i="18"/>
  <c r="Z571" i="18"/>
  <c r="AN527" i="18"/>
  <c r="BF527" i="18" s="1"/>
  <c r="AA527" i="18"/>
  <c r="V527" i="18"/>
  <c r="U692" i="18"/>
  <c r="Z692" i="18"/>
  <c r="Z690" i="18"/>
  <c r="U690" i="18"/>
  <c r="AT827" i="18"/>
  <c r="BE827" i="18"/>
  <c r="AM531" i="18"/>
  <c r="BE531" i="18" s="1"/>
  <c r="U531" i="18"/>
  <c r="Z531" i="18"/>
  <c r="AA239" i="18"/>
  <c r="V239" i="18"/>
  <c r="AB239" i="18" s="1"/>
  <c r="Z524" i="18"/>
  <c r="U524" i="18"/>
  <c r="AM524" i="18"/>
  <c r="BE524" i="18" s="1"/>
  <c r="Z17" i="18"/>
  <c r="U17" i="18"/>
  <c r="Z33" i="18"/>
  <c r="U33" i="18"/>
  <c r="Z49" i="18"/>
  <c r="U49" i="18"/>
  <c r="AA109" i="18"/>
  <c r="V109" i="18"/>
  <c r="AB109" i="18" s="1"/>
  <c r="Z204" i="18"/>
  <c r="U204" i="18"/>
  <c r="Z220" i="18"/>
  <c r="U220" i="18"/>
  <c r="Z236" i="18"/>
  <c r="U236" i="18"/>
  <c r="AA410" i="18"/>
  <c r="V410" i="18"/>
  <c r="AB410" i="18" s="1"/>
  <c r="AA382" i="18"/>
  <c r="V382" i="18"/>
  <c r="AB382" i="18" s="1"/>
  <c r="AA422" i="18"/>
  <c r="V422" i="18"/>
  <c r="AB422" i="18" s="1"/>
  <c r="Z465" i="18"/>
  <c r="U465" i="18"/>
  <c r="AA303" i="18"/>
  <c r="V303" i="18"/>
  <c r="AB303" i="18" s="1"/>
  <c r="AA319" i="18"/>
  <c r="V319" i="18"/>
  <c r="AB319" i="18" s="1"/>
  <c r="AA337" i="18"/>
  <c r="V337" i="18"/>
  <c r="AB337" i="18" s="1"/>
  <c r="AA353" i="18"/>
  <c r="V353" i="18"/>
  <c r="AB353" i="18" s="1"/>
  <c r="Z393" i="18"/>
  <c r="U393" i="18"/>
  <c r="Z417" i="18"/>
  <c r="U417" i="18"/>
  <c r="Z457" i="18"/>
  <c r="U457" i="18"/>
  <c r="V565" i="18"/>
  <c r="AB565" i="18" s="1"/>
  <c r="AA565" i="18"/>
  <c r="Z383" i="18"/>
  <c r="U383" i="18"/>
  <c r="Z419" i="18"/>
  <c r="U419" i="18"/>
  <c r="Z463" i="18"/>
  <c r="U463" i="18"/>
  <c r="AA701" i="18"/>
  <c r="V701" i="18"/>
  <c r="AB701" i="18" s="1"/>
  <c r="U564" i="18"/>
  <c r="Z564" i="18"/>
  <c r="U684" i="18"/>
  <c r="Z684" i="18"/>
  <c r="U728" i="18"/>
  <c r="Z728" i="18"/>
  <c r="AA749" i="18"/>
  <c r="V749" i="18"/>
  <c r="AB749" i="18" s="1"/>
  <c r="AU832" i="18"/>
  <c r="BG832" i="18" s="1"/>
  <c r="BF832" i="18"/>
  <c r="Z53" i="18"/>
  <c r="U53" i="18"/>
  <c r="AA89" i="18"/>
  <c r="V89" i="18"/>
  <c r="AB89" i="18" s="1"/>
  <c r="AA137" i="18"/>
  <c r="V137" i="18"/>
  <c r="AB137" i="18" s="1"/>
  <c r="AA185" i="18"/>
  <c r="V185" i="18"/>
  <c r="AB185" i="18" s="1"/>
  <c r="Z425" i="18"/>
  <c r="U425" i="18"/>
  <c r="AA341" i="18"/>
  <c r="V341" i="18"/>
  <c r="AB341" i="18" s="1"/>
  <c r="AA406" i="18"/>
  <c r="V406" i="18"/>
  <c r="AB406" i="18" s="1"/>
  <c r="Z392" i="18"/>
  <c r="U392" i="18"/>
  <c r="Z391" i="18"/>
  <c r="U391" i="18"/>
  <c r="V681" i="18"/>
  <c r="AB681" i="18" s="1"/>
  <c r="AA681" i="18"/>
  <c r="V715" i="18"/>
  <c r="AB715" i="18" s="1"/>
  <c r="AA715" i="18"/>
  <c r="U744" i="18"/>
  <c r="Z744" i="18"/>
  <c r="U762" i="18"/>
  <c r="Z762" i="18"/>
  <c r="Z252" i="18"/>
  <c r="U252" i="18"/>
  <c r="AA301" i="18"/>
  <c r="V301" i="18"/>
  <c r="AB301" i="18" s="1"/>
  <c r="AA474" i="18"/>
  <c r="V474" i="18"/>
  <c r="AB474" i="18" s="1"/>
  <c r="Z288" i="18"/>
  <c r="U288" i="18"/>
  <c r="Z320" i="18"/>
  <c r="U320" i="18"/>
  <c r="Z350" i="18"/>
  <c r="U350" i="18"/>
  <c r="AA418" i="18"/>
  <c r="V418" i="18"/>
  <c r="AB418" i="18" s="1"/>
  <c r="Z326" i="18"/>
  <c r="U326" i="18"/>
  <c r="Z381" i="18"/>
  <c r="U381" i="18"/>
  <c r="AA18" i="18"/>
  <c r="V18" i="18"/>
  <c r="AB18" i="18" s="1"/>
  <c r="AA67" i="18"/>
  <c r="V67" i="18"/>
  <c r="AB67" i="18" s="1"/>
  <c r="AA77" i="18"/>
  <c r="V77" i="18"/>
  <c r="AB77" i="18" s="1"/>
  <c r="Z112" i="18"/>
  <c r="U112" i="18"/>
  <c r="Z128" i="18"/>
  <c r="U128" i="18"/>
  <c r="Z144" i="18"/>
  <c r="U144" i="18"/>
  <c r="Z160" i="18"/>
  <c r="U160" i="18"/>
  <c r="Z176" i="18"/>
  <c r="U176" i="18"/>
  <c r="Z192" i="18"/>
  <c r="U192" i="18"/>
  <c r="AA205" i="18"/>
  <c r="V205" i="18"/>
  <c r="AB205" i="18" s="1"/>
  <c r="V221" i="18"/>
  <c r="AB221" i="18" s="1"/>
  <c r="Z256" i="18"/>
  <c r="U256" i="18"/>
  <c r="Z280" i="18"/>
  <c r="U280" i="18"/>
  <c r="Z316" i="18"/>
  <c r="U316" i="18"/>
  <c r="Z346" i="18"/>
  <c r="U346" i="18"/>
  <c r="Z270" i="18"/>
  <c r="U270" i="18"/>
  <c r="Z306" i="18"/>
  <c r="U306" i="18"/>
  <c r="Z324" i="18"/>
  <c r="U324" i="18"/>
  <c r="Z340" i="18"/>
  <c r="U340" i="18"/>
  <c r="Z356" i="18"/>
  <c r="U356" i="18"/>
  <c r="U388" i="18"/>
  <c r="Z388" i="18"/>
  <c r="Z424" i="18"/>
  <c r="U424" i="18"/>
  <c r="U468" i="18"/>
  <c r="Z468" i="18"/>
  <c r="Z748" i="18"/>
  <c r="U748" i="18"/>
  <c r="Z403" i="18"/>
  <c r="U403" i="18"/>
  <c r="Z440" i="18"/>
  <c r="U440" i="18"/>
  <c r="AM526" i="18"/>
  <c r="BE526" i="18" s="1"/>
  <c r="Z526" i="18"/>
  <c r="U526" i="18"/>
  <c r="U686" i="18"/>
  <c r="Z686" i="18"/>
  <c r="T787" i="18"/>
  <c r="AO823" i="18"/>
  <c r="BG823" i="18" s="1"/>
  <c r="AB823" i="18"/>
  <c r="Z37" i="18"/>
  <c r="U37" i="18"/>
  <c r="Z208" i="18"/>
  <c r="U208" i="18"/>
  <c r="AM575" i="18"/>
  <c r="BE575" i="18" s="1"/>
  <c r="U575" i="18"/>
  <c r="Z575" i="18"/>
  <c r="AA357" i="18"/>
  <c r="V357" i="18"/>
  <c r="AB357" i="18" s="1"/>
  <c r="AA414" i="18"/>
  <c r="V414" i="18"/>
  <c r="AB414" i="18" s="1"/>
  <c r="Z550" i="18"/>
  <c r="U550" i="18"/>
  <c r="Z375" i="18"/>
  <c r="U375" i="18"/>
  <c r="Z471" i="18"/>
  <c r="U471" i="18"/>
  <c r="Z680" i="18"/>
  <c r="U680" i="18"/>
  <c r="Z766" i="18"/>
  <c r="U766" i="18"/>
  <c r="AA776" i="18"/>
  <c r="V776" i="18"/>
  <c r="AB776" i="18" s="1"/>
  <c r="U778" i="18"/>
  <c r="Z778" i="18"/>
  <c r="Z272" i="18"/>
  <c r="U272" i="18"/>
  <c r="AA359" i="18"/>
  <c r="V359" i="18"/>
  <c r="AB359" i="18" s="1"/>
  <c r="Z296" i="18"/>
  <c r="U296" i="18"/>
  <c r="AA309" i="18"/>
  <c r="AA331" i="18"/>
  <c r="V331" i="18"/>
  <c r="AB331" i="18" s="1"/>
  <c r="Z108" i="18"/>
  <c r="U108" i="18"/>
  <c r="Z172" i="18"/>
  <c r="U172" i="18"/>
  <c r="AA269" i="18"/>
  <c r="V269" i="18"/>
  <c r="AB269" i="18" s="1"/>
  <c r="AA477" i="18"/>
  <c r="AN477" i="18"/>
  <c r="Z294" i="18"/>
  <c r="U294" i="18"/>
  <c r="Z396" i="18"/>
  <c r="U396" i="18"/>
  <c r="Z415" i="18"/>
  <c r="U415" i="18"/>
  <c r="U694" i="18"/>
  <c r="Z694" i="18"/>
  <c r="Z765" i="18"/>
  <c r="U765" i="18"/>
  <c r="Z150" i="18"/>
  <c r="U150" i="18"/>
  <c r="Z7" i="18"/>
  <c r="U7" i="18"/>
  <c r="AA91" i="18"/>
  <c r="V91" i="18"/>
  <c r="AB91" i="18" s="1"/>
  <c r="Z214" i="18"/>
  <c r="U214" i="18"/>
  <c r="AA177" i="18"/>
  <c r="AA325" i="18"/>
  <c r="V325" i="18"/>
  <c r="AB325" i="18" s="1"/>
  <c r="V561" i="18"/>
  <c r="AB561" i="18" s="1"/>
  <c r="AA561" i="18"/>
  <c r="V85" i="18"/>
  <c r="AB85" i="18" s="1"/>
  <c r="Z212" i="18"/>
  <c r="U212" i="18"/>
  <c r="AA275" i="18"/>
  <c r="V275" i="18"/>
  <c r="AB275" i="18" s="1"/>
  <c r="Z409" i="18"/>
  <c r="U409" i="18"/>
  <c r="Z435" i="18"/>
  <c r="U435" i="18"/>
  <c r="Z405" i="18"/>
  <c r="U405" i="18"/>
  <c r="AA430" i="18"/>
  <c r="V430" i="18"/>
  <c r="AB430" i="18" s="1"/>
  <c r="Z455" i="18"/>
  <c r="U455" i="18"/>
  <c r="U2" i="18"/>
  <c r="Z2" i="18"/>
  <c r="Z9" i="18"/>
  <c r="U9" i="18"/>
  <c r="AA58" i="18"/>
  <c r="V58" i="18"/>
  <c r="AB58" i="18" s="1"/>
  <c r="Z120" i="18"/>
  <c r="U120" i="18"/>
  <c r="Z168" i="18"/>
  <c r="U168" i="18"/>
  <c r="Z264" i="18"/>
  <c r="U264" i="18"/>
  <c r="Z362" i="18"/>
  <c r="U362" i="18"/>
  <c r="V572" i="18"/>
  <c r="AB572" i="18" s="1"/>
  <c r="AA572" i="18"/>
  <c r="U441" i="18"/>
  <c r="Z441" i="18"/>
  <c r="Z387" i="18"/>
  <c r="U387" i="18"/>
  <c r="Z467" i="18"/>
  <c r="U467" i="18"/>
  <c r="U702" i="18"/>
  <c r="Z702" i="18"/>
  <c r="AA71" i="18"/>
  <c r="V71" i="18"/>
  <c r="AB71" i="18" s="1"/>
  <c r="Z84" i="18"/>
  <c r="U84" i="18"/>
  <c r="Z100" i="18"/>
  <c r="U100" i="18"/>
  <c r="Z116" i="18"/>
  <c r="U116" i="18"/>
  <c r="Z132" i="18"/>
  <c r="U132" i="18"/>
  <c r="Z148" i="18"/>
  <c r="U148" i="18"/>
  <c r="Z164" i="18"/>
  <c r="U164" i="18"/>
  <c r="Z180" i="18"/>
  <c r="U180" i="18"/>
  <c r="Z479" i="18"/>
  <c r="U479" i="18"/>
  <c r="AM479" i="18"/>
  <c r="Z328" i="18"/>
  <c r="U328" i="18"/>
  <c r="Z344" i="18"/>
  <c r="U344" i="18"/>
  <c r="Z360" i="18"/>
  <c r="U360" i="18"/>
  <c r="AT836" i="18"/>
  <c r="BE836" i="18"/>
  <c r="AA105" i="18"/>
  <c r="V105" i="18"/>
  <c r="AB105" i="18" s="1"/>
  <c r="AA153" i="18"/>
  <c r="V153" i="18"/>
  <c r="AB153" i="18" s="1"/>
  <c r="AA200" i="18"/>
  <c r="V200" i="18"/>
  <c r="AB200" i="18" s="1"/>
  <c r="U255" i="18"/>
  <c r="Z255" i="18"/>
  <c r="AA466" i="18"/>
  <c r="V466" i="18"/>
  <c r="AB466" i="18" s="1"/>
  <c r="AA349" i="18"/>
  <c r="V349" i="18"/>
  <c r="AB349" i="18" s="1"/>
  <c r="Z726" i="18"/>
  <c r="U726" i="18"/>
  <c r="U761" i="18"/>
  <c r="Z761" i="18"/>
  <c r="AA16" i="18"/>
  <c r="V16" i="18"/>
  <c r="AB16" i="18" s="1"/>
  <c r="Z134" i="18"/>
  <c r="U134" i="18"/>
  <c r="AA171" i="18"/>
  <c r="V171" i="18"/>
  <c r="AB171" i="18" s="1"/>
  <c r="Z210" i="18"/>
  <c r="U210" i="18"/>
  <c r="Z11" i="18"/>
  <c r="U11" i="18"/>
  <c r="AA44" i="18"/>
  <c r="V44" i="18"/>
  <c r="AB44" i="18" s="1"/>
  <c r="Z80" i="18"/>
  <c r="U80" i="18"/>
  <c r="AA103" i="18"/>
  <c r="V103" i="18"/>
  <c r="AB103" i="18" s="1"/>
  <c r="AA135" i="18"/>
  <c r="V135" i="18"/>
  <c r="AB135" i="18" s="1"/>
  <c r="AA167" i="18"/>
  <c r="V167" i="18"/>
  <c r="AB167" i="18" s="1"/>
  <c r="Z206" i="18"/>
  <c r="U206" i="18"/>
  <c r="AA4" i="18"/>
  <c r="V4" i="18"/>
  <c r="AB4" i="18" s="1"/>
  <c r="AA48" i="18"/>
  <c r="V48" i="18"/>
  <c r="AB48" i="18" s="1"/>
  <c r="AA12" i="18"/>
  <c r="V12" i="18"/>
  <c r="AB12" i="18" s="1"/>
  <c r="AA40" i="18"/>
  <c r="V40" i="18"/>
  <c r="AB40" i="18" s="1"/>
  <c r="AA83" i="18"/>
  <c r="V83" i="18"/>
  <c r="AB83" i="18" s="1"/>
  <c r="AA115" i="18"/>
  <c r="V115" i="18"/>
  <c r="AB115" i="18" s="1"/>
  <c r="AA147" i="18"/>
  <c r="V147" i="18"/>
  <c r="AB147" i="18" s="1"/>
  <c r="AA179" i="18"/>
  <c r="V179" i="18"/>
  <c r="AB179" i="18" s="1"/>
  <c r="Z218" i="18"/>
  <c r="U218" i="18"/>
  <c r="Z59" i="18"/>
  <c r="U59" i="18"/>
  <c r="Z102" i="18"/>
  <c r="U102" i="18"/>
  <c r="Z31" i="18"/>
  <c r="U31" i="18"/>
  <c r="Z63" i="18"/>
  <c r="U63" i="18"/>
  <c r="AA111" i="18"/>
  <c r="V111" i="18"/>
  <c r="AB111" i="18" s="1"/>
  <c r="AA143" i="18"/>
  <c r="V143" i="18"/>
  <c r="AB143" i="18" s="1"/>
  <c r="AA175" i="18"/>
  <c r="V175" i="18"/>
  <c r="AB175" i="18" s="1"/>
  <c r="AA202" i="18"/>
  <c r="V202" i="18"/>
  <c r="AB202" i="18" s="1"/>
  <c r="AA257" i="18"/>
  <c r="V257" i="18"/>
  <c r="AB257" i="18" s="1"/>
  <c r="Z483" i="18"/>
  <c r="U483" i="18"/>
  <c r="AM483" i="18"/>
  <c r="Z66" i="18"/>
  <c r="U66" i="18"/>
  <c r="AA76" i="18"/>
  <c r="V76" i="18"/>
  <c r="AB76" i="18" s="1"/>
  <c r="AA125" i="18"/>
  <c r="V125" i="18"/>
  <c r="AB125" i="18" s="1"/>
  <c r="V141" i="18"/>
  <c r="AB141" i="18" s="1"/>
  <c r="AA157" i="18"/>
  <c r="V157" i="18"/>
  <c r="AB157" i="18" s="1"/>
  <c r="AA173" i="18"/>
  <c r="V173" i="18"/>
  <c r="AB173" i="18" s="1"/>
  <c r="AA189" i="18"/>
  <c r="V189" i="18"/>
  <c r="AB189" i="18" s="1"/>
  <c r="U263" i="18"/>
  <c r="Z263" i="18"/>
  <c r="AA402" i="18"/>
  <c r="V402" i="18"/>
  <c r="AB402" i="18" s="1"/>
  <c r="Z453" i="18"/>
  <c r="U453" i="18"/>
  <c r="AA267" i="18"/>
  <c r="V267" i="18"/>
  <c r="AB267" i="18" s="1"/>
  <c r="Z285" i="18"/>
  <c r="U285" i="18"/>
  <c r="Z528" i="18"/>
  <c r="U528" i="18"/>
  <c r="AM528" i="18"/>
  <c r="BE528" i="18" s="1"/>
  <c r="Z400" i="18"/>
  <c r="U400" i="18"/>
  <c r="Z436" i="18"/>
  <c r="U436" i="18"/>
  <c r="AA555" i="18"/>
  <c r="U722" i="18"/>
  <c r="Z722" i="18"/>
  <c r="AO790" i="18"/>
  <c r="BG790" i="18" s="1"/>
  <c r="U714" i="18"/>
  <c r="Z714" i="18"/>
  <c r="Z772" i="18"/>
  <c r="U772" i="18"/>
  <c r="V756" i="18"/>
  <c r="AB756" i="18" s="1"/>
  <c r="AA756" i="18"/>
  <c r="Z718" i="18"/>
  <c r="U718" i="18"/>
  <c r="U771" i="18"/>
  <c r="Z771" i="18"/>
  <c r="U798" i="18"/>
  <c r="Z798" i="18"/>
  <c r="AA123" i="18"/>
  <c r="V123" i="18"/>
  <c r="AB123" i="18" s="1"/>
  <c r="Z114" i="18"/>
  <c r="U114" i="18"/>
  <c r="Z19" i="18"/>
  <c r="U19" i="18"/>
  <c r="Z126" i="18"/>
  <c r="U126" i="18"/>
  <c r="Z27" i="18"/>
  <c r="U27" i="18"/>
  <c r="AA20" i="18"/>
  <c r="V20" i="18"/>
  <c r="AB20" i="18" s="1"/>
  <c r="Z138" i="18"/>
  <c r="U138" i="18"/>
  <c r="Z286" i="18"/>
  <c r="U286" i="18"/>
  <c r="AA243" i="18"/>
  <c r="V243" i="18"/>
  <c r="AB243" i="18" s="1"/>
  <c r="Z21" i="18"/>
  <c r="U21" i="18"/>
  <c r="AA74" i="18"/>
  <c r="V74" i="18"/>
  <c r="AB74" i="18" s="1"/>
  <c r="AA161" i="18"/>
  <c r="V161" i="18"/>
  <c r="AB161" i="18" s="1"/>
  <c r="AA193" i="18"/>
  <c r="V193" i="18"/>
  <c r="AB193" i="18" s="1"/>
  <c r="Z240" i="18"/>
  <c r="U240" i="18"/>
  <c r="U708" i="18"/>
  <c r="Z708" i="18"/>
  <c r="Z242" i="18"/>
  <c r="U242" i="18"/>
  <c r="Z308" i="18"/>
  <c r="U308" i="18"/>
  <c r="Z338" i="18"/>
  <c r="U338" i="18"/>
  <c r="Z370" i="18"/>
  <c r="U370" i="18"/>
  <c r="AA439" i="18"/>
  <c r="V439" i="18"/>
  <c r="AB439" i="18" s="1"/>
  <c r="AA34" i="18"/>
  <c r="V34" i="18"/>
  <c r="AB34" i="18" s="1"/>
  <c r="AA50" i="18"/>
  <c r="V50" i="18"/>
  <c r="AB50" i="18" s="1"/>
  <c r="Z96" i="18"/>
  <c r="U96" i="18"/>
  <c r="AA237" i="18"/>
  <c r="V237" i="18"/>
  <c r="AB237" i="18" s="1"/>
  <c r="Z518" i="18"/>
  <c r="U518" i="18"/>
  <c r="AM518" i="18"/>
  <c r="BE518" i="18" s="1"/>
  <c r="Z542" i="18"/>
  <c r="U542" i="18"/>
  <c r="Z278" i="18"/>
  <c r="U278" i="18"/>
  <c r="Z298" i="18"/>
  <c r="U298" i="18"/>
  <c r="Z314" i="18"/>
  <c r="U314" i="18"/>
  <c r="Z332" i="18"/>
  <c r="U332" i="18"/>
  <c r="Z348" i="18"/>
  <c r="U348" i="18"/>
  <c r="Z364" i="18"/>
  <c r="U364" i="18"/>
  <c r="Z554" i="18"/>
  <c r="U554" i="18"/>
  <c r="Z423" i="18"/>
  <c r="U423" i="18"/>
  <c r="Z688" i="18"/>
  <c r="U688" i="18"/>
  <c r="AN576" i="18"/>
  <c r="BF576" i="18" s="1"/>
  <c r="AA576" i="18"/>
  <c r="V576" i="18"/>
  <c r="Z799" i="18"/>
  <c r="U799" i="18"/>
  <c r="AA743" i="18"/>
  <c r="V743" i="18"/>
  <c r="AB743" i="18" s="1"/>
  <c r="AA791" i="18"/>
  <c r="V791" i="18"/>
  <c r="AN791" i="18"/>
  <c r="BF791" i="18" s="1"/>
  <c r="U740" i="18"/>
  <c r="Z740" i="18"/>
  <c r="Z775" i="18"/>
  <c r="U775" i="18"/>
  <c r="AN775" i="18" s="1"/>
  <c r="Z827" i="18"/>
  <c r="U827" i="18"/>
  <c r="Z55" i="18"/>
  <c r="U55" i="18"/>
  <c r="Z146" i="18"/>
  <c r="U146" i="18"/>
  <c r="AA211" i="18"/>
  <c r="V211" i="18"/>
  <c r="AB211" i="18" s="1"/>
  <c r="Z35" i="18"/>
  <c r="U35" i="18"/>
  <c r="Z142" i="18"/>
  <c r="U142" i="18"/>
  <c r="AA223" i="18"/>
  <c r="V223" i="18"/>
  <c r="AB223" i="18" s="1"/>
  <c r="AA36" i="18"/>
  <c r="V36" i="18"/>
  <c r="AB36" i="18" s="1"/>
  <c r="Z154" i="18"/>
  <c r="U154" i="18"/>
  <c r="V251" i="18"/>
  <c r="AB251" i="18" s="1"/>
  <c r="AA251" i="18"/>
  <c r="AA235" i="18"/>
  <c r="V235" i="18"/>
  <c r="AB235" i="18" s="1"/>
  <c r="Z70" i="18"/>
  <c r="U70" i="18"/>
  <c r="Z232" i="18"/>
  <c r="U232" i="18"/>
  <c r="AA462" i="18"/>
  <c r="V462" i="18"/>
  <c r="AB462" i="18" s="1"/>
  <c r="Z429" i="18"/>
  <c r="U429" i="18"/>
  <c r="AA315" i="18"/>
  <c r="V315" i="18"/>
  <c r="AB315" i="18" s="1"/>
  <c r="U712" i="18"/>
  <c r="Z712" i="18"/>
  <c r="AN532" i="18" l="1"/>
  <c r="BF532" i="18" s="1"/>
  <c r="AA369" i="18"/>
  <c r="V113" i="18"/>
  <c r="AB113" i="18" s="1"/>
  <c r="AA165" i="18"/>
  <c r="V323" i="18"/>
  <c r="AB323" i="18" s="1"/>
  <c r="V529" i="18"/>
  <c r="AO529" i="18" s="1"/>
  <c r="BG529" i="18" s="1"/>
  <c r="AA529" i="18"/>
  <c r="V198" i="18"/>
  <c r="AB198" i="18" s="1"/>
  <c r="AA8" i="18"/>
  <c r="AA532" i="18"/>
  <c r="V293" i="18"/>
  <c r="AB293" i="18" s="1"/>
  <c r="V38" i="18"/>
  <c r="AB38" i="18" s="1"/>
  <c r="AA73" i="18"/>
  <c r="V241" i="18"/>
  <c r="AB241" i="18" s="1"/>
  <c r="V685" i="18"/>
  <c r="AB685" i="18" s="1"/>
  <c r="AA46" i="18"/>
  <c r="V347" i="18"/>
  <c r="AB347" i="18" s="1"/>
  <c r="V271" i="18"/>
  <c r="AB271" i="18" s="1"/>
  <c r="V121" i="18"/>
  <c r="AB121" i="18" s="1"/>
  <c r="V75" i="18"/>
  <c r="AB75" i="18" s="1"/>
  <c r="V551" i="18"/>
  <c r="AB551" i="18" s="1"/>
  <c r="AA101" i="18"/>
  <c r="V117" i="18"/>
  <c r="AB117" i="18" s="1"/>
  <c r="AA355" i="18"/>
  <c r="AA313" i="18"/>
  <c r="V129" i="18"/>
  <c r="AB129" i="18" s="1"/>
  <c r="V438" i="18"/>
  <c r="AB438" i="18" s="1"/>
  <c r="AA233" i="18"/>
  <c r="V549" i="18"/>
  <c r="AB549" i="18" s="1"/>
  <c r="V273" i="18"/>
  <c r="AB273" i="18" s="1"/>
  <c r="V291" i="18"/>
  <c r="AB291" i="18" s="1"/>
  <c r="V133" i="18"/>
  <c r="AB133" i="18" s="1"/>
  <c r="V149" i="18"/>
  <c r="AB149" i="18" s="1"/>
  <c r="V191" i="18"/>
  <c r="AB191" i="18" s="1"/>
  <c r="V547" i="18"/>
  <c r="AB547" i="18" s="1"/>
  <c r="AA93" i="18"/>
  <c r="V519" i="18"/>
  <c r="AB519" i="18" s="1"/>
  <c r="V317" i="18"/>
  <c r="AB317" i="18" s="1"/>
  <c r="AA277" i="18"/>
  <c r="V733" i="18"/>
  <c r="AB733" i="18" s="1"/>
  <c r="AA733" i="18"/>
  <c r="V78" i="18"/>
  <c r="AB78" i="18" s="1"/>
  <c r="V539" i="18"/>
  <c r="AB539" i="18" s="1"/>
  <c r="AA519" i="18"/>
  <c r="V225" i="18"/>
  <c r="AB225" i="18" s="1"/>
  <c r="V711" i="18"/>
  <c r="AB711" i="18" s="1"/>
  <c r="AA711" i="18"/>
  <c r="AA562" i="18"/>
  <c r="V562" i="18"/>
  <c r="AB562" i="18" s="1"/>
  <c r="AA558" i="18"/>
  <c r="V558" i="18"/>
  <c r="AB558" i="18" s="1"/>
  <c r="AA703" i="18"/>
  <c r="V703" i="18"/>
  <c r="AB703" i="18" s="1"/>
  <c r="AA563" i="18"/>
  <c r="V563" i="18"/>
  <c r="AB563" i="18" s="1"/>
  <c r="AA825" i="18"/>
  <c r="V825" i="18"/>
  <c r="AN825" i="18"/>
  <c r="BF825" i="18" s="1"/>
  <c r="V788" i="18"/>
  <c r="AB537" i="18"/>
  <c r="AO537" i="18"/>
  <c r="BG537" i="18" s="1"/>
  <c r="AA548" i="18"/>
  <c r="V548" i="18"/>
  <c r="AB548" i="18" s="1"/>
  <c r="AA530" i="18"/>
  <c r="V530" i="18"/>
  <c r="AN530" i="18"/>
  <c r="BF530" i="18" s="1"/>
  <c r="AA533" i="18"/>
  <c r="V533" i="18"/>
  <c r="AN533" i="18"/>
  <c r="BF533" i="18" s="1"/>
  <c r="V725" i="18"/>
  <c r="AB725" i="18" s="1"/>
  <c r="AA725" i="18"/>
  <c r="V579" i="18"/>
  <c r="AN579" i="18"/>
  <c r="BF579" i="18" s="1"/>
  <c r="AA579" i="18"/>
  <c r="AA824" i="18"/>
  <c r="V824" i="18"/>
  <c r="AN824" i="18"/>
  <c r="BF824" i="18" s="1"/>
  <c r="AA695" i="18"/>
  <c r="V695" i="18"/>
  <c r="AB695" i="18" s="1"/>
  <c r="AA789" i="18"/>
  <c r="V789" i="18"/>
  <c r="AN789" i="18"/>
  <c r="BF789" i="18" s="1"/>
  <c r="V534" i="18"/>
  <c r="AN534" i="18"/>
  <c r="BF534" i="18" s="1"/>
  <c r="AA534" i="18"/>
  <c r="AA687" i="18"/>
  <c r="V687" i="18"/>
  <c r="AB687" i="18" s="1"/>
  <c r="V583" i="18"/>
  <c r="AA583" i="18"/>
  <c r="AN583" i="18"/>
  <c r="BF583" i="18" s="1"/>
  <c r="V691" i="18"/>
  <c r="AB691" i="18" s="1"/>
  <c r="AA691" i="18"/>
  <c r="V574" i="18"/>
  <c r="AN574" i="18"/>
  <c r="BF574" i="18" s="1"/>
  <c r="AA574" i="18"/>
  <c r="V569" i="18"/>
  <c r="AB569" i="18" s="1"/>
  <c r="AA569" i="18"/>
  <c r="AA249" i="18"/>
  <c r="V249" i="18"/>
  <c r="AB249" i="18" s="1"/>
  <c r="AA570" i="18"/>
  <c r="V570" i="18"/>
  <c r="AB570" i="18" s="1"/>
  <c r="AU818" i="18"/>
  <c r="BG818" i="18" s="1"/>
  <c r="BF818" i="18"/>
  <c r="AA717" i="18"/>
  <c r="V717" i="18"/>
  <c r="AB717" i="18" s="1"/>
  <c r="V723" i="18"/>
  <c r="AB723" i="18" s="1"/>
  <c r="AA723" i="18"/>
  <c r="AA573" i="18"/>
  <c r="V573" i="18"/>
  <c r="AB573" i="18" s="1"/>
  <c r="V739" i="18"/>
  <c r="AB739" i="18" s="1"/>
  <c r="AA739" i="18"/>
  <c r="V741" i="18"/>
  <c r="AB741" i="18" s="1"/>
  <c r="AA741" i="18"/>
  <c r="AU833" i="18"/>
  <c r="BG833" i="18" s="1"/>
  <c r="BF833" i="18"/>
  <c r="AA210" i="18"/>
  <c r="V210" i="18"/>
  <c r="AB210" i="18" s="1"/>
  <c r="AA116" i="18"/>
  <c r="V116" i="18"/>
  <c r="AB116" i="18" s="1"/>
  <c r="AA387" i="18"/>
  <c r="V387" i="18"/>
  <c r="AB387" i="18" s="1"/>
  <c r="AA455" i="18"/>
  <c r="V455" i="18"/>
  <c r="AB455" i="18" s="1"/>
  <c r="AA150" i="18"/>
  <c r="V150" i="18"/>
  <c r="AB150" i="18" s="1"/>
  <c r="AA778" i="18"/>
  <c r="V778" i="18"/>
  <c r="AB778" i="18" s="1"/>
  <c r="AA208" i="18"/>
  <c r="V208" i="18"/>
  <c r="AB208" i="18" s="1"/>
  <c r="AA440" i="18"/>
  <c r="V440" i="18"/>
  <c r="AB440" i="18" s="1"/>
  <c r="AA340" i="18"/>
  <c r="V340" i="18"/>
  <c r="AB340" i="18" s="1"/>
  <c r="V350" i="18"/>
  <c r="AB350" i="18" s="1"/>
  <c r="AA350" i="18"/>
  <c r="AN524" i="18"/>
  <c r="BF524" i="18" s="1"/>
  <c r="AA524" i="18"/>
  <c r="V524" i="18"/>
  <c r="AA692" i="18"/>
  <c r="V692" i="18"/>
  <c r="AB692" i="18" s="1"/>
  <c r="AA376" i="18"/>
  <c r="V376" i="18"/>
  <c r="AB376" i="18" s="1"/>
  <c r="AA354" i="18"/>
  <c r="V354" i="18"/>
  <c r="AB354" i="18" s="1"/>
  <c r="AA698" i="18"/>
  <c r="V698" i="18"/>
  <c r="AB698" i="18" s="1"/>
  <c r="AA216" i="18"/>
  <c r="V216" i="18"/>
  <c r="AB216" i="18" s="1"/>
  <c r="V734" i="18"/>
  <c r="AB734" i="18" s="1"/>
  <c r="AA734" i="18"/>
  <c r="V389" i="18"/>
  <c r="AB389" i="18" s="1"/>
  <c r="AA389" i="18"/>
  <c r="AO516" i="18"/>
  <c r="BG516" i="18" s="1"/>
  <c r="AB516" i="18"/>
  <c r="AA5" i="18"/>
  <c r="V5" i="18"/>
  <c r="AB5" i="18" s="1"/>
  <c r="AA427" i="18"/>
  <c r="V427" i="18"/>
  <c r="AB427" i="18" s="1"/>
  <c r="V158" i="18"/>
  <c r="AB158" i="18" s="1"/>
  <c r="AA158" i="18"/>
  <c r="V716" i="18"/>
  <c r="AB716" i="18" s="1"/>
  <c r="AA716" i="18"/>
  <c r="AA379" i="18"/>
  <c r="V379" i="18"/>
  <c r="AB379" i="18" s="1"/>
  <c r="AA140" i="18"/>
  <c r="V140" i="18"/>
  <c r="AB140" i="18" s="1"/>
  <c r="P785" i="18"/>
  <c r="Q785" i="18" s="1"/>
  <c r="AA785" i="18"/>
  <c r="AN785" i="18"/>
  <c r="BF785" i="18" s="1"/>
  <c r="V429" i="18"/>
  <c r="AB429" i="18" s="1"/>
  <c r="AA429" i="18"/>
  <c r="AA232" i="18"/>
  <c r="V232" i="18"/>
  <c r="AB232" i="18" s="1"/>
  <c r="AA154" i="18"/>
  <c r="V154" i="18"/>
  <c r="AB154" i="18" s="1"/>
  <c r="V35" i="18"/>
  <c r="AB35" i="18" s="1"/>
  <c r="AA35" i="18"/>
  <c r="AA146" i="18"/>
  <c r="V146" i="18"/>
  <c r="AB146" i="18" s="1"/>
  <c r="V775" i="18"/>
  <c r="AA775" i="18"/>
  <c r="AA423" i="18"/>
  <c r="V423" i="18"/>
  <c r="AB423" i="18" s="1"/>
  <c r="AA554" i="18"/>
  <c r="V554" i="18"/>
  <c r="AB554" i="18" s="1"/>
  <c r="AA348" i="18"/>
  <c r="V348" i="18"/>
  <c r="AB348" i="18" s="1"/>
  <c r="AA314" i="18"/>
  <c r="V314" i="18"/>
  <c r="AB314" i="18" s="1"/>
  <c r="AA278" i="18"/>
  <c r="V278" i="18"/>
  <c r="AB278" i="18" s="1"/>
  <c r="AA708" i="18"/>
  <c r="V708" i="18"/>
  <c r="AB708" i="18" s="1"/>
  <c r="AA771" i="18"/>
  <c r="V771" i="18"/>
  <c r="AB771" i="18" s="1"/>
  <c r="V714" i="18"/>
  <c r="AB714" i="18" s="1"/>
  <c r="AA714" i="18"/>
  <c r="V722" i="18"/>
  <c r="AB722" i="18" s="1"/>
  <c r="AA722" i="18"/>
  <c r="AA285" i="18"/>
  <c r="V285" i="18"/>
  <c r="AB285" i="18" s="1"/>
  <c r="V453" i="18"/>
  <c r="AB453" i="18" s="1"/>
  <c r="AA453" i="18"/>
  <c r="AA761" i="18"/>
  <c r="V761" i="18"/>
  <c r="AB761" i="18" s="1"/>
  <c r="AA255" i="18"/>
  <c r="V255" i="18"/>
  <c r="AB255" i="18" s="1"/>
  <c r="BF836" i="18"/>
  <c r="AU836" i="18"/>
  <c r="BG836" i="18" s="1"/>
  <c r="V702" i="18"/>
  <c r="AB702" i="18" s="1"/>
  <c r="AA702" i="18"/>
  <c r="AA2" i="18"/>
  <c r="V2" i="18"/>
  <c r="AB2" i="18" s="1"/>
  <c r="V694" i="18"/>
  <c r="AB694" i="18" s="1"/>
  <c r="AA694" i="18"/>
  <c r="AO532" i="18"/>
  <c r="BG532" i="18" s="1"/>
  <c r="AB532" i="18"/>
  <c r="AA294" i="18"/>
  <c r="V294" i="18"/>
  <c r="AB294" i="18" s="1"/>
  <c r="AA108" i="18"/>
  <c r="V108" i="18"/>
  <c r="AB108" i="18" s="1"/>
  <c r="AA296" i="18"/>
  <c r="V296" i="18"/>
  <c r="AB296" i="18" s="1"/>
  <c r="AA272" i="18"/>
  <c r="V272" i="18"/>
  <c r="AB272" i="18" s="1"/>
  <c r="AA680" i="18"/>
  <c r="V680" i="18"/>
  <c r="AB680" i="18" s="1"/>
  <c r="AA375" i="18"/>
  <c r="V375" i="18"/>
  <c r="AB375" i="18" s="1"/>
  <c r="AA526" i="18"/>
  <c r="V526" i="18"/>
  <c r="AN526" i="18"/>
  <c r="BF526" i="18" s="1"/>
  <c r="AA392" i="18"/>
  <c r="V392" i="18"/>
  <c r="AB392" i="18" s="1"/>
  <c r="AA425" i="18"/>
  <c r="V425" i="18"/>
  <c r="AB425" i="18" s="1"/>
  <c r="AA53" i="18"/>
  <c r="V53" i="18"/>
  <c r="AB53" i="18" s="1"/>
  <c r="AA419" i="18"/>
  <c r="V419" i="18"/>
  <c r="AB419" i="18" s="1"/>
  <c r="AA417" i="18"/>
  <c r="V417" i="18"/>
  <c r="AB417" i="18" s="1"/>
  <c r="AA220" i="18"/>
  <c r="V220" i="18"/>
  <c r="AB220" i="18" s="1"/>
  <c r="AA49" i="18"/>
  <c r="V49" i="18"/>
  <c r="AB49" i="18" s="1"/>
  <c r="AA17" i="18"/>
  <c r="V17" i="18"/>
  <c r="AB17" i="18" s="1"/>
  <c r="V531" i="18"/>
  <c r="AN531" i="18"/>
  <c r="BF531" i="18" s="1"/>
  <c r="AA531" i="18"/>
  <c r="AA690" i="18"/>
  <c r="V690" i="18"/>
  <c r="AB690" i="18" s="1"/>
  <c r="AB527" i="18"/>
  <c r="AO527" i="18"/>
  <c r="BG527" i="18" s="1"/>
  <c r="V571" i="18"/>
  <c r="AB571" i="18" s="1"/>
  <c r="AA571" i="18"/>
  <c r="AO482" i="18"/>
  <c r="AB482" i="18"/>
  <c r="AA61" i="18"/>
  <c r="V61" i="18"/>
  <c r="AB61" i="18" s="1"/>
  <c r="V110" i="18"/>
  <c r="AB110" i="18" s="1"/>
  <c r="AA110" i="18"/>
  <c r="AA130" i="18"/>
  <c r="V130" i="18"/>
  <c r="AB130" i="18" s="1"/>
  <c r="AA166" i="18"/>
  <c r="V166" i="18"/>
  <c r="AB166" i="18" s="1"/>
  <c r="V732" i="18"/>
  <c r="AB732" i="18" s="1"/>
  <c r="AA732" i="18"/>
  <c r="AA395" i="18"/>
  <c r="V395" i="18"/>
  <c r="AB395" i="18" s="1"/>
  <c r="AA416" i="18"/>
  <c r="V416" i="18"/>
  <c r="AB416" i="18" s="1"/>
  <c r="V260" i="18"/>
  <c r="AB260" i="18" s="1"/>
  <c r="AA260" i="18"/>
  <c r="AA342" i="18"/>
  <c r="V342" i="18"/>
  <c r="AB342" i="18" s="1"/>
  <c r="AA706" i="18"/>
  <c r="V706" i="18"/>
  <c r="AB706" i="18" s="1"/>
  <c r="AA404" i="18"/>
  <c r="V404" i="18"/>
  <c r="AB404" i="18" s="1"/>
  <c r="V826" i="18"/>
  <c r="AN826" i="18"/>
  <c r="BF826" i="18" s="1"/>
  <c r="AA826" i="18"/>
  <c r="AA274" i="18"/>
  <c r="V274" i="18"/>
  <c r="AB274" i="18" s="1"/>
  <c r="V250" i="18"/>
  <c r="AB250" i="18" s="1"/>
  <c r="AA250" i="18"/>
  <c r="AA156" i="18"/>
  <c r="V156" i="18"/>
  <c r="AB156" i="18" s="1"/>
  <c r="AA461" i="18"/>
  <c r="V461" i="18"/>
  <c r="AB461" i="18" s="1"/>
  <c r="V742" i="18"/>
  <c r="AB742" i="18" s="1"/>
  <c r="AA742" i="18"/>
  <c r="V373" i="18"/>
  <c r="AB373" i="18" s="1"/>
  <c r="AA373" i="18"/>
  <c r="V106" i="18"/>
  <c r="AB106" i="18" s="1"/>
  <c r="AA106" i="18"/>
  <c r="V174" i="18"/>
  <c r="AB174" i="18" s="1"/>
  <c r="AA174" i="18"/>
  <c r="AA43" i="18"/>
  <c r="V43" i="18"/>
  <c r="AB43" i="18" s="1"/>
  <c r="AA98" i="18"/>
  <c r="V98" i="18"/>
  <c r="AB98" i="18" s="1"/>
  <c r="V246" i="18"/>
  <c r="AB246" i="18" s="1"/>
  <c r="AA246" i="18"/>
  <c r="AA769" i="18"/>
  <c r="AB769" i="18"/>
  <c r="AA784" i="18"/>
  <c r="V784" i="18"/>
  <c r="AB784" i="18" s="1"/>
  <c r="V730" i="18"/>
  <c r="AB730" i="18" s="1"/>
  <c r="AA730" i="18"/>
  <c r="AA464" i="18"/>
  <c r="V464" i="18"/>
  <c r="AB464" i="18" s="1"/>
  <c r="AA384" i="18"/>
  <c r="V384" i="18"/>
  <c r="AB384" i="18" s="1"/>
  <c r="V469" i="18"/>
  <c r="AB469" i="18" s="1"/>
  <c r="AA469" i="18"/>
  <c r="AA244" i="18"/>
  <c r="V244" i="18"/>
  <c r="AB244" i="18" s="1"/>
  <c r="AA57" i="18"/>
  <c r="V57" i="18"/>
  <c r="AB57" i="18" s="1"/>
  <c r="AA25" i="18"/>
  <c r="V25" i="18"/>
  <c r="AB25" i="18" s="1"/>
  <c r="V15" i="18"/>
  <c r="AB15" i="18" s="1"/>
  <c r="AA15" i="18"/>
  <c r="V201" i="18"/>
  <c r="AB201" i="18" s="1"/>
  <c r="AA201" i="18"/>
  <c r="AA86" i="18"/>
  <c r="V86" i="18"/>
  <c r="AB86" i="18" s="1"/>
  <c r="AA222" i="18"/>
  <c r="V222" i="18"/>
  <c r="AB222" i="18" s="1"/>
  <c r="AA118" i="18"/>
  <c r="V118" i="18"/>
  <c r="AB118" i="18" s="1"/>
  <c r="V745" i="18"/>
  <c r="AB745" i="18" s="1"/>
  <c r="AA745" i="18"/>
  <c r="AA783" i="18"/>
  <c r="V783" i="18"/>
  <c r="AB783" i="18" s="1"/>
  <c r="AN484" i="18"/>
  <c r="AA484" i="18"/>
  <c r="V484" i="18"/>
  <c r="AA336" i="18"/>
  <c r="V336" i="18"/>
  <c r="AB336" i="18" s="1"/>
  <c r="AA302" i="18"/>
  <c r="V302" i="18"/>
  <c r="AB302" i="18" s="1"/>
  <c r="AA755" i="18"/>
  <c r="V755" i="18"/>
  <c r="AB755" i="18" s="1"/>
  <c r="V300" i="18"/>
  <c r="AB300" i="18" s="1"/>
  <c r="AA300" i="18"/>
  <c r="AA136" i="18"/>
  <c r="V136" i="18"/>
  <c r="AB136" i="18" s="1"/>
  <c r="V366" i="18"/>
  <c r="AB366" i="18" s="1"/>
  <c r="AA366" i="18"/>
  <c r="AA437" i="18"/>
  <c r="V437" i="18"/>
  <c r="AB437" i="18" s="1"/>
  <c r="AA472" i="18"/>
  <c r="V472" i="18"/>
  <c r="AB472" i="18" s="1"/>
  <c r="V740" i="18"/>
  <c r="AB740" i="18" s="1"/>
  <c r="AA740" i="18"/>
  <c r="AA338" i="18"/>
  <c r="V338" i="18"/>
  <c r="AB338" i="18" s="1"/>
  <c r="AA21" i="18"/>
  <c r="V21" i="18"/>
  <c r="AB21" i="18" s="1"/>
  <c r="V126" i="18"/>
  <c r="AB126" i="18" s="1"/>
  <c r="AA126" i="18"/>
  <c r="AA102" i="18"/>
  <c r="V102" i="18"/>
  <c r="AB102" i="18" s="1"/>
  <c r="AA328" i="18"/>
  <c r="V328" i="18"/>
  <c r="AB328" i="18" s="1"/>
  <c r="AA148" i="18"/>
  <c r="V148" i="18"/>
  <c r="AB148" i="18" s="1"/>
  <c r="V264" i="18"/>
  <c r="AB264" i="18" s="1"/>
  <c r="AA264" i="18"/>
  <c r="AA409" i="18"/>
  <c r="V409" i="18"/>
  <c r="AB409" i="18" s="1"/>
  <c r="V748" i="18"/>
  <c r="AB748" i="18" s="1"/>
  <c r="AA748" i="18"/>
  <c r="AA306" i="18"/>
  <c r="V306" i="18"/>
  <c r="AB306" i="18" s="1"/>
  <c r="AA280" i="18"/>
  <c r="V280" i="18"/>
  <c r="AB280" i="18" s="1"/>
  <c r="AA160" i="18"/>
  <c r="V160" i="18"/>
  <c r="AB160" i="18" s="1"/>
  <c r="AA128" i="18"/>
  <c r="V128" i="18"/>
  <c r="AB128" i="18" s="1"/>
  <c r="AA326" i="18"/>
  <c r="V326" i="18"/>
  <c r="AB326" i="18" s="1"/>
  <c r="V288" i="18"/>
  <c r="AB288" i="18" s="1"/>
  <c r="AA288" i="18"/>
  <c r="V252" i="18"/>
  <c r="AB252" i="18" s="1"/>
  <c r="AA252" i="18"/>
  <c r="V564" i="18"/>
  <c r="AB564" i="18" s="1"/>
  <c r="AA564" i="18"/>
  <c r="AA476" i="18"/>
  <c r="V476" i="18"/>
  <c r="AN476" i="18"/>
  <c r="AA152" i="18"/>
  <c r="V152" i="18"/>
  <c r="AB152" i="18" s="1"/>
  <c r="V334" i="18"/>
  <c r="AB334" i="18" s="1"/>
  <c r="AA334" i="18"/>
  <c r="AA122" i="18"/>
  <c r="V122" i="18"/>
  <c r="AB122" i="18" s="1"/>
  <c r="AA259" i="18"/>
  <c r="V259" i="18"/>
  <c r="AB259" i="18" s="1"/>
  <c r="AA538" i="18"/>
  <c r="V538" i="18"/>
  <c r="AB538" i="18" s="1"/>
  <c r="AA292" i="18"/>
  <c r="V292" i="18"/>
  <c r="AB292" i="18" s="1"/>
  <c r="AA90" i="18"/>
  <c r="V90" i="18"/>
  <c r="AB90" i="18" s="1"/>
  <c r="AA79" i="18"/>
  <c r="V79" i="18"/>
  <c r="AB79" i="18" s="1"/>
  <c r="AN535" i="18"/>
  <c r="BF535" i="18" s="1"/>
  <c r="V535" i="18"/>
  <c r="AA535" i="18"/>
  <c r="AA712" i="18"/>
  <c r="V712" i="18"/>
  <c r="AB712" i="18" s="1"/>
  <c r="AO791" i="18"/>
  <c r="BG791" i="18" s="1"/>
  <c r="AB791" i="18"/>
  <c r="V799" i="18"/>
  <c r="AB799" i="18" s="1"/>
  <c r="AA799" i="18"/>
  <c r="AN518" i="18"/>
  <c r="BF518" i="18" s="1"/>
  <c r="AA518" i="18"/>
  <c r="V518" i="18"/>
  <c r="AA96" i="18"/>
  <c r="V96" i="18"/>
  <c r="AB96" i="18" s="1"/>
  <c r="AA370" i="18"/>
  <c r="V370" i="18"/>
  <c r="AB370" i="18" s="1"/>
  <c r="AA308" i="18"/>
  <c r="V308" i="18"/>
  <c r="AB308" i="18" s="1"/>
  <c r="AA242" i="18"/>
  <c r="V242" i="18"/>
  <c r="AB242" i="18" s="1"/>
  <c r="AA240" i="18"/>
  <c r="V240" i="18"/>
  <c r="AB240" i="18" s="1"/>
  <c r="AA138" i="18"/>
  <c r="V138" i="18"/>
  <c r="AB138" i="18" s="1"/>
  <c r="AA27" i="18"/>
  <c r="V27" i="18"/>
  <c r="AB27" i="18" s="1"/>
  <c r="V19" i="18"/>
  <c r="AB19" i="18" s="1"/>
  <c r="AA19" i="18"/>
  <c r="AA718" i="18"/>
  <c r="V718" i="18"/>
  <c r="AB718" i="18" s="1"/>
  <c r="V772" i="18"/>
  <c r="AB772" i="18" s="1"/>
  <c r="AA772" i="18"/>
  <c r="AA436" i="18"/>
  <c r="V436" i="18"/>
  <c r="AB436" i="18" s="1"/>
  <c r="AA263" i="18"/>
  <c r="V263" i="18"/>
  <c r="AB263" i="18" s="1"/>
  <c r="AN483" i="18"/>
  <c r="AA483" i="18"/>
  <c r="V483" i="18"/>
  <c r="AA31" i="18"/>
  <c r="V31" i="18"/>
  <c r="AB31" i="18" s="1"/>
  <c r="AA59" i="18"/>
  <c r="V59" i="18"/>
  <c r="AB59" i="18" s="1"/>
  <c r="AA206" i="18"/>
  <c r="V206" i="18"/>
  <c r="AB206" i="18" s="1"/>
  <c r="AA80" i="18"/>
  <c r="V80" i="18"/>
  <c r="AB80" i="18" s="1"/>
  <c r="AA11" i="18"/>
  <c r="V11" i="18"/>
  <c r="AB11" i="18" s="1"/>
  <c r="V726" i="18"/>
  <c r="AB726" i="18" s="1"/>
  <c r="AA726" i="18"/>
  <c r="AA344" i="18"/>
  <c r="V344" i="18"/>
  <c r="AB344" i="18" s="1"/>
  <c r="AN479" i="18"/>
  <c r="AA479" i="18"/>
  <c r="V479" i="18"/>
  <c r="AA164" i="18"/>
  <c r="V164" i="18"/>
  <c r="AB164" i="18" s="1"/>
  <c r="AA132" i="18"/>
  <c r="V132" i="18"/>
  <c r="AB132" i="18" s="1"/>
  <c r="AA100" i="18"/>
  <c r="V100" i="18"/>
  <c r="AB100" i="18" s="1"/>
  <c r="AA467" i="18"/>
  <c r="V467" i="18"/>
  <c r="AB467" i="18" s="1"/>
  <c r="AA362" i="18"/>
  <c r="V362" i="18"/>
  <c r="AB362" i="18" s="1"/>
  <c r="AA168" i="18"/>
  <c r="V168" i="18"/>
  <c r="AB168" i="18" s="1"/>
  <c r="AA9" i="18"/>
  <c r="V9" i="18"/>
  <c r="AB9" i="18" s="1"/>
  <c r="AA435" i="18"/>
  <c r="V435" i="18"/>
  <c r="AB435" i="18" s="1"/>
  <c r="AA212" i="18"/>
  <c r="V212" i="18"/>
  <c r="AB212" i="18" s="1"/>
  <c r="AA214" i="18"/>
  <c r="V214" i="18"/>
  <c r="AB214" i="18" s="1"/>
  <c r="AA7" i="18"/>
  <c r="V7" i="18"/>
  <c r="AB7" i="18" s="1"/>
  <c r="AA765" i="18"/>
  <c r="V765" i="18"/>
  <c r="AB765" i="18" s="1"/>
  <c r="AA415" i="18"/>
  <c r="V415" i="18"/>
  <c r="AB415" i="18" s="1"/>
  <c r="V575" i="18"/>
  <c r="AN575" i="18"/>
  <c r="BF575" i="18" s="1"/>
  <c r="AA575" i="18"/>
  <c r="AA37" i="18"/>
  <c r="V37" i="18"/>
  <c r="AB37" i="18" s="1"/>
  <c r="AM787" i="18"/>
  <c r="BE787" i="18" s="1"/>
  <c r="O787" i="18"/>
  <c r="Z787" i="18"/>
  <c r="BR787" i="18" s="1"/>
  <c r="AA403" i="18"/>
  <c r="V403" i="18"/>
  <c r="AB403" i="18" s="1"/>
  <c r="AA356" i="18"/>
  <c r="V356" i="18"/>
  <c r="AB356" i="18" s="1"/>
  <c r="AA324" i="18"/>
  <c r="V324" i="18"/>
  <c r="AB324" i="18" s="1"/>
  <c r="AA270" i="18"/>
  <c r="V270" i="18"/>
  <c r="AB270" i="18" s="1"/>
  <c r="V316" i="18"/>
  <c r="AB316" i="18" s="1"/>
  <c r="AA316" i="18"/>
  <c r="V256" i="18"/>
  <c r="AB256" i="18" s="1"/>
  <c r="AA256" i="18"/>
  <c r="AA176" i="18"/>
  <c r="V176" i="18"/>
  <c r="AB176" i="18" s="1"/>
  <c r="AA144" i="18"/>
  <c r="V144" i="18"/>
  <c r="AB144" i="18" s="1"/>
  <c r="AA112" i="18"/>
  <c r="V112" i="18"/>
  <c r="AB112" i="18" s="1"/>
  <c r="AA381" i="18"/>
  <c r="V381" i="18"/>
  <c r="AB381" i="18" s="1"/>
  <c r="V320" i="18"/>
  <c r="AB320" i="18" s="1"/>
  <c r="AA320" i="18"/>
  <c r="AA744" i="18"/>
  <c r="V744" i="18"/>
  <c r="AB744" i="18" s="1"/>
  <c r="AA684" i="18"/>
  <c r="V684" i="18"/>
  <c r="AB684" i="18" s="1"/>
  <c r="AA456" i="18"/>
  <c r="V456" i="18"/>
  <c r="AB456" i="18" s="1"/>
  <c r="AA262" i="18"/>
  <c r="V262" i="18"/>
  <c r="AB262" i="18" s="1"/>
  <c r="V795" i="18"/>
  <c r="AB795" i="18" s="1"/>
  <c r="AA795" i="18"/>
  <c r="AN582" i="18"/>
  <c r="BF582" i="18" s="1"/>
  <c r="V582" i="18"/>
  <c r="AA582" i="18"/>
  <c r="V247" i="18"/>
  <c r="AB247" i="18" s="1"/>
  <c r="AA247" i="18"/>
  <c r="AA428" i="18"/>
  <c r="V428" i="18"/>
  <c r="AB428" i="18" s="1"/>
  <c r="AA546" i="18"/>
  <c r="V546" i="18"/>
  <c r="AB546" i="18" s="1"/>
  <c r="AA199" i="18"/>
  <c r="V199" i="18"/>
  <c r="AB199" i="18" s="1"/>
  <c r="AA104" i="18"/>
  <c r="V104" i="18"/>
  <c r="AB104" i="18" s="1"/>
  <c r="AA312" i="18"/>
  <c r="V312" i="18"/>
  <c r="AB312" i="18" s="1"/>
  <c r="V268" i="18"/>
  <c r="AB268" i="18" s="1"/>
  <c r="AA268" i="18"/>
  <c r="AA399" i="18"/>
  <c r="V399" i="18"/>
  <c r="AB399" i="18" s="1"/>
  <c r="AA377" i="18"/>
  <c r="V377" i="18"/>
  <c r="AB377" i="18" s="1"/>
  <c r="AA45" i="18"/>
  <c r="V45" i="18"/>
  <c r="AB45" i="18" s="1"/>
  <c r="V51" i="18"/>
  <c r="AB51" i="18" s="1"/>
  <c r="AA51" i="18"/>
  <c r="BF514" i="18"/>
  <c r="AU514" i="18"/>
  <c r="BG514" i="18" s="1"/>
  <c r="V560" i="18"/>
  <c r="AB560" i="18" s="1"/>
  <c r="AA560" i="18"/>
  <c r="AA290" i="18"/>
  <c r="V290" i="18"/>
  <c r="AB290" i="18" s="1"/>
  <c r="AA421" i="18"/>
  <c r="V421" i="18"/>
  <c r="AB421" i="18" s="1"/>
  <c r="AA322" i="18"/>
  <c r="V322" i="18"/>
  <c r="AB322" i="18" s="1"/>
  <c r="AA234" i="18"/>
  <c r="V234" i="18"/>
  <c r="AB234" i="18" s="1"/>
  <c r="AA6" i="18"/>
  <c r="V6" i="18"/>
  <c r="AB6" i="18" s="1"/>
  <c r="AA197" i="18"/>
  <c r="V197" i="18"/>
  <c r="AB197" i="18" s="1"/>
  <c r="AA162" i="18"/>
  <c r="V162" i="18"/>
  <c r="AB162" i="18" s="1"/>
  <c r="AA182" i="18"/>
  <c r="V182" i="18"/>
  <c r="AB182" i="18" s="1"/>
  <c r="AA13" i="18"/>
  <c r="V13" i="18"/>
  <c r="AB13" i="18" s="1"/>
  <c r="AA700" i="18"/>
  <c r="V700" i="18"/>
  <c r="AB700" i="18" s="1"/>
  <c r="AA408" i="18"/>
  <c r="V408" i="18"/>
  <c r="AB408" i="18" s="1"/>
  <c r="AA82" i="18"/>
  <c r="V82" i="18"/>
  <c r="AB82" i="18" s="1"/>
  <c r="AA459" i="18"/>
  <c r="V459" i="18"/>
  <c r="AB459" i="18" s="1"/>
  <c r="AA310" i="18"/>
  <c r="V310" i="18"/>
  <c r="AB310" i="18" s="1"/>
  <c r="AA188" i="18"/>
  <c r="V188" i="18"/>
  <c r="AB188" i="18" s="1"/>
  <c r="AA92" i="18"/>
  <c r="V92" i="18"/>
  <c r="AB92" i="18" s="1"/>
  <c r="AA238" i="18"/>
  <c r="V238" i="18"/>
  <c r="AB238" i="18" s="1"/>
  <c r="AO576" i="18"/>
  <c r="BG576" i="18" s="1"/>
  <c r="AB576" i="18"/>
  <c r="AA286" i="18"/>
  <c r="V286" i="18"/>
  <c r="AB286" i="18" s="1"/>
  <c r="AA114" i="18"/>
  <c r="V114" i="18"/>
  <c r="AB114" i="18" s="1"/>
  <c r="AA400" i="18"/>
  <c r="V400" i="18"/>
  <c r="AB400" i="18" s="1"/>
  <c r="AA63" i="18"/>
  <c r="V63" i="18"/>
  <c r="AB63" i="18" s="1"/>
  <c r="V218" i="18"/>
  <c r="AB218" i="18" s="1"/>
  <c r="AA218" i="18"/>
  <c r="AA134" i="18"/>
  <c r="V134" i="18"/>
  <c r="AB134" i="18" s="1"/>
  <c r="AA360" i="18"/>
  <c r="V360" i="18"/>
  <c r="AB360" i="18" s="1"/>
  <c r="AA180" i="18"/>
  <c r="V180" i="18"/>
  <c r="AB180" i="18" s="1"/>
  <c r="AA84" i="18"/>
  <c r="V84" i="18"/>
  <c r="AB84" i="18" s="1"/>
  <c r="AA120" i="18"/>
  <c r="V120" i="18"/>
  <c r="AB120" i="18" s="1"/>
  <c r="V405" i="18"/>
  <c r="AB405" i="18" s="1"/>
  <c r="AA405" i="18"/>
  <c r="V686" i="18"/>
  <c r="AB686" i="18" s="1"/>
  <c r="AA686" i="18"/>
  <c r="AA424" i="18"/>
  <c r="V424" i="18"/>
  <c r="AB424" i="18" s="1"/>
  <c r="V346" i="18"/>
  <c r="AB346" i="18" s="1"/>
  <c r="AA346" i="18"/>
  <c r="AA192" i="18"/>
  <c r="V192" i="18"/>
  <c r="AB192" i="18" s="1"/>
  <c r="AA762" i="18"/>
  <c r="V762" i="18"/>
  <c r="AB762" i="18" s="1"/>
  <c r="AA728" i="18"/>
  <c r="V728" i="18"/>
  <c r="AB728" i="18" s="1"/>
  <c r="BF827" i="18"/>
  <c r="AU827" i="18"/>
  <c r="BG827" i="18" s="1"/>
  <c r="AA368" i="18"/>
  <c r="V368" i="18"/>
  <c r="AB368" i="18" s="1"/>
  <c r="V330" i="18"/>
  <c r="AB330" i="18" s="1"/>
  <c r="AA330" i="18"/>
  <c r="AA473" i="18"/>
  <c r="V473" i="18"/>
  <c r="AB473" i="18" s="1"/>
  <c r="V190" i="18"/>
  <c r="AB190" i="18" s="1"/>
  <c r="AA190" i="18"/>
  <c r="AA224" i="18"/>
  <c r="V224" i="18"/>
  <c r="AB224" i="18" s="1"/>
  <c r="AA779" i="18"/>
  <c r="V779" i="18"/>
  <c r="AB779" i="18" s="1"/>
  <c r="AA70" i="18"/>
  <c r="V70" i="18"/>
  <c r="AB70" i="18" s="1"/>
  <c r="V142" i="18"/>
  <c r="AB142" i="18" s="1"/>
  <c r="AA142" i="18"/>
  <c r="AA55" i="18"/>
  <c r="V55" i="18"/>
  <c r="AB55" i="18" s="1"/>
  <c r="AA827" i="18"/>
  <c r="V827" i="18"/>
  <c r="AB827" i="18" s="1"/>
  <c r="V688" i="18"/>
  <c r="AB688" i="18" s="1"/>
  <c r="AA688" i="18"/>
  <c r="AA364" i="18"/>
  <c r="V364" i="18"/>
  <c r="AB364" i="18" s="1"/>
  <c r="AA332" i="18"/>
  <c r="V332" i="18"/>
  <c r="AB332" i="18" s="1"/>
  <c r="AA298" i="18"/>
  <c r="V298" i="18"/>
  <c r="AB298" i="18" s="1"/>
  <c r="AA542" i="18"/>
  <c r="V542" i="18"/>
  <c r="AB542" i="18" s="1"/>
  <c r="AA798" i="18"/>
  <c r="V798" i="18"/>
  <c r="AB798" i="18" s="1"/>
  <c r="AN528" i="18"/>
  <c r="BF528" i="18" s="1"/>
  <c r="AA528" i="18"/>
  <c r="V528" i="18"/>
  <c r="AA66" i="18"/>
  <c r="V66" i="18"/>
  <c r="AB66" i="18" s="1"/>
  <c r="AA441" i="18"/>
  <c r="V441" i="18"/>
  <c r="AB441" i="18" s="1"/>
  <c r="AA396" i="18"/>
  <c r="V396" i="18"/>
  <c r="AB396" i="18" s="1"/>
  <c r="AA172" i="18"/>
  <c r="V172" i="18"/>
  <c r="AB172" i="18" s="1"/>
  <c r="V766" i="18"/>
  <c r="AB766" i="18" s="1"/>
  <c r="AA766" i="18"/>
  <c r="AA471" i="18"/>
  <c r="V471" i="18"/>
  <c r="AB471" i="18" s="1"/>
  <c r="V550" i="18"/>
  <c r="AB550" i="18" s="1"/>
  <c r="AA550" i="18"/>
  <c r="AA468" i="18"/>
  <c r="V468" i="18"/>
  <c r="AB468" i="18" s="1"/>
  <c r="AA388" i="18"/>
  <c r="V388" i="18"/>
  <c r="AB388" i="18" s="1"/>
  <c r="AA391" i="18"/>
  <c r="V391" i="18"/>
  <c r="AB391" i="18" s="1"/>
  <c r="AA463" i="18"/>
  <c r="V463" i="18"/>
  <c r="AB463" i="18" s="1"/>
  <c r="AA383" i="18"/>
  <c r="V383" i="18"/>
  <c r="AB383" i="18" s="1"/>
  <c r="AA457" i="18"/>
  <c r="V457" i="18"/>
  <c r="AB457" i="18" s="1"/>
  <c r="AA393" i="18"/>
  <c r="V393" i="18"/>
  <c r="AB393" i="18" s="1"/>
  <c r="AA465" i="18"/>
  <c r="V465" i="18"/>
  <c r="AB465" i="18" s="1"/>
  <c r="AA236" i="18"/>
  <c r="V236" i="18"/>
  <c r="AB236" i="18" s="1"/>
  <c r="AA204" i="18"/>
  <c r="V204" i="18"/>
  <c r="AB204" i="18" s="1"/>
  <c r="AA33" i="18"/>
  <c r="V33" i="18"/>
  <c r="AB33" i="18" s="1"/>
  <c r="AA401" i="18"/>
  <c r="V401" i="18"/>
  <c r="AB401" i="18" s="1"/>
  <c r="AA29" i="18"/>
  <c r="V29" i="18"/>
  <c r="AB29" i="18" s="1"/>
  <c r="AA170" i="18"/>
  <c r="V170" i="18"/>
  <c r="AB170" i="18" s="1"/>
  <c r="AA39" i="18"/>
  <c r="V39" i="18"/>
  <c r="AB39" i="18" s="1"/>
  <c r="O786" i="18"/>
  <c r="U786" i="18" s="1"/>
  <c r="Z786" i="18"/>
  <c r="AM786" i="18"/>
  <c r="BE786" i="18" s="1"/>
  <c r="V710" i="18"/>
  <c r="AB710" i="18" s="1"/>
  <c r="AA710" i="18"/>
  <c r="AA431" i="18"/>
  <c r="V431" i="18"/>
  <c r="AB431" i="18" s="1"/>
  <c r="AA460" i="18"/>
  <c r="V460" i="18"/>
  <c r="AB460" i="18" s="1"/>
  <c r="AA380" i="18"/>
  <c r="V380" i="18"/>
  <c r="AB380" i="18" s="1"/>
  <c r="AO525" i="18"/>
  <c r="BG525" i="18" s="1"/>
  <c r="AB525" i="18"/>
  <c r="AA195" i="18"/>
  <c r="V195" i="18"/>
  <c r="AB195" i="18" s="1"/>
  <c r="AA10" i="18"/>
  <c r="V10" i="18"/>
  <c r="AB10" i="18" s="1"/>
  <c r="AA287" i="18"/>
  <c r="V287" i="18"/>
  <c r="AB287" i="18" s="1"/>
  <c r="AA230" i="18"/>
  <c r="V230" i="18"/>
  <c r="AB230" i="18" s="1"/>
  <c r="AA407" i="18"/>
  <c r="V407" i="18"/>
  <c r="AB407" i="18" s="1"/>
  <c r="V738" i="18"/>
  <c r="AB738" i="18" s="1"/>
  <c r="AA738" i="18"/>
  <c r="AA372" i="18"/>
  <c r="V372" i="18"/>
  <c r="AB372" i="18" s="1"/>
  <c r="AA481" i="18"/>
  <c r="V481" i="18"/>
  <c r="AN481" i="18"/>
  <c r="AA432" i="18"/>
  <c r="V432" i="18"/>
  <c r="AB432" i="18" s="1"/>
  <c r="AA203" i="18"/>
  <c r="V203" i="18"/>
  <c r="AB203" i="18" s="1"/>
  <c r="AA124" i="18"/>
  <c r="V124" i="18"/>
  <c r="AB124" i="18" s="1"/>
  <c r="AA397" i="18"/>
  <c r="V397" i="18"/>
  <c r="AB397" i="18" s="1"/>
  <c r="AA186" i="18"/>
  <c r="V186" i="18"/>
  <c r="AB186" i="18" s="1"/>
  <c r="AA3" i="18"/>
  <c r="V3" i="18"/>
  <c r="AB3" i="18" s="1"/>
  <c r="V94" i="18"/>
  <c r="AB94" i="18" s="1"/>
  <c r="AA94" i="18"/>
  <c r="AA178" i="18"/>
  <c r="V178" i="18"/>
  <c r="AB178" i="18" s="1"/>
  <c r="AA23" i="18"/>
  <c r="V23" i="18"/>
  <c r="AB23" i="18" s="1"/>
  <c r="AA774" i="18"/>
  <c r="AB774" i="18"/>
  <c r="V724" i="18"/>
  <c r="AB724" i="18" s="1"/>
  <c r="AA724" i="18"/>
  <c r="V704" i="18"/>
  <c r="AB704" i="18" s="1"/>
  <c r="AA704" i="18"/>
  <c r="AN517" i="18"/>
  <c r="BF517" i="18" s="1"/>
  <c r="AA517" i="18"/>
  <c r="V517" i="18"/>
  <c r="V580" i="18"/>
  <c r="AN580" i="18"/>
  <c r="BF580" i="18" s="1"/>
  <c r="AA580" i="18"/>
  <c r="AA753" i="18"/>
  <c r="V753" i="18"/>
  <c r="AB753" i="18" s="1"/>
  <c r="AN577" i="18"/>
  <c r="BF577" i="18" s="1"/>
  <c r="V577" i="18"/>
  <c r="AA577" i="18"/>
  <c r="AA420" i="18"/>
  <c r="V420" i="18"/>
  <c r="AB420" i="18" s="1"/>
  <c r="AA228" i="18"/>
  <c r="V228" i="18"/>
  <c r="AB228" i="18" s="1"/>
  <c r="AA41" i="18"/>
  <c r="V41" i="18"/>
  <c r="AB41" i="18" s="1"/>
  <c r="AA276" i="18"/>
  <c r="V276" i="18"/>
  <c r="AB276" i="18" s="1"/>
  <c r="AA47" i="18"/>
  <c r="V47" i="18"/>
  <c r="AB47" i="18" s="1"/>
  <c r="AA68" i="18"/>
  <c r="V68" i="18"/>
  <c r="AB68" i="18" s="1"/>
  <c r="AA226" i="18"/>
  <c r="V226" i="18"/>
  <c r="AB226" i="18" s="1"/>
  <c r="AA736" i="18"/>
  <c r="V736" i="18"/>
  <c r="AB736" i="18" s="1"/>
  <c r="V746" i="18"/>
  <c r="AB746" i="18" s="1"/>
  <c r="AA746" i="18"/>
  <c r="V729" i="18"/>
  <c r="AB729" i="18" s="1"/>
  <c r="AA729" i="18"/>
  <c r="AA352" i="18"/>
  <c r="V352" i="18"/>
  <c r="AB352" i="18" s="1"/>
  <c r="AA318" i="18"/>
  <c r="V318" i="18"/>
  <c r="AB318" i="18" s="1"/>
  <c r="AA266" i="18"/>
  <c r="V266" i="18"/>
  <c r="AB266" i="18" s="1"/>
  <c r="AA254" i="18"/>
  <c r="V254" i="18"/>
  <c r="AB254" i="18" s="1"/>
  <c r="AA184" i="18"/>
  <c r="V184" i="18"/>
  <c r="AB184" i="18" s="1"/>
  <c r="AA88" i="18"/>
  <c r="V88" i="18"/>
  <c r="AB88" i="18" s="1"/>
  <c r="AA358" i="18"/>
  <c r="V358" i="18"/>
  <c r="AB358" i="18" s="1"/>
  <c r="V304" i="18"/>
  <c r="AB304" i="18" s="1"/>
  <c r="AA304" i="18"/>
  <c r="V696" i="18"/>
  <c r="AB696" i="18" s="1"/>
  <c r="AA696" i="18"/>
  <c r="AA385" i="18"/>
  <c r="V385" i="18"/>
  <c r="AB385" i="18" s="1"/>
  <c r="AA433" i="18"/>
  <c r="V433" i="18"/>
  <c r="AB433" i="18" s="1"/>
  <c r="AB529" i="18" l="1"/>
  <c r="AO519" i="18"/>
  <c r="BG519" i="18" s="1"/>
  <c r="AB775" i="18"/>
  <c r="AO775" i="18"/>
  <c r="AO825" i="18"/>
  <c r="BG825" i="18" s="1"/>
  <c r="AB825" i="18"/>
  <c r="AO530" i="18"/>
  <c r="BG530" i="18" s="1"/>
  <c r="AB530" i="18"/>
  <c r="AO533" i="18"/>
  <c r="BG533" i="18" s="1"/>
  <c r="AB533" i="18"/>
  <c r="AO788" i="18"/>
  <c r="BG788" i="18" s="1"/>
  <c r="AB788" i="18"/>
  <c r="BT788" i="18" s="1"/>
  <c r="AB574" i="18"/>
  <c r="AO574" i="18"/>
  <c r="BG574" i="18" s="1"/>
  <c r="AB789" i="18"/>
  <c r="AO789" i="18"/>
  <c r="BG789" i="18" s="1"/>
  <c r="AO583" i="18"/>
  <c r="BG583" i="18" s="1"/>
  <c r="AB583" i="18"/>
  <c r="AO824" i="18"/>
  <c r="BG824" i="18" s="1"/>
  <c r="AB824" i="18"/>
  <c r="AO579" i="18"/>
  <c r="BG579" i="18" s="1"/>
  <c r="AB579" i="18"/>
  <c r="AB534" i="18"/>
  <c r="AO534" i="18"/>
  <c r="BG534" i="18" s="1"/>
  <c r="AO535" i="18"/>
  <c r="BG535" i="18" s="1"/>
  <c r="AB535" i="18"/>
  <c r="AB580" i="18"/>
  <c r="AO580" i="18"/>
  <c r="BG580" i="18" s="1"/>
  <c r="AB582" i="18"/>
  <c r="AO582" i="18"/>
  <c r="BG582" i="18" s="1"/>
  <c r="AB484" i="18"/>
  <c r="AO484" i="18"/>
  <c r="AB531" i="18"/>
  <c r="AO531" i="18"/>
  <c r="BG531" i="18" s="1"/>
  <c r="V785" i="18"/>
  <c r="AO524" i="18"/>
  <c r="BG524" i="18" s="1"/>
  <c r="AB524" i="18"/>
  <c r="AO826" i="18"/>
  <c r="BG826" i="18" s="1"/>
  <c r="AB826" i="18"/>
  <c r="AB517" i="18"/>
  <c r="AO517" i="18"/>
  <c r="BG517" i="18" s="1"/>
  <c r="AB481" i="18"/>
  <c r="AO481" i="18"/>
  <c r="AO528" i="18"/>
  <c r="BG528" i="18" s="1"/>
  <c r="AB528" i="18"/>
  <c r="AO479" i="18"/>
  <c r="AB479" i="18"/>
  <c r="AO518" i="18"/>
  <c r="BG518" i="18" s="1"/>
  <c r="AB518" i="18"/>
  <c r="AA786" i="18"/>
  <c r="AN786" i="18"/>
  <c r="BF786" i="18" s="1"/>
  <c r="P786" i="18"/>
  <c r="V786" i="18" s="1"/>
  <c r="AO577" i="18"/>
  <c r="BG577" i="18" s="1"/>
  <c r="AB577" i="18"/>
  <c r="U787" i="18"/>
  <c r="AB575" i="18"/>
  <c r="AO575" i="18"/>
  <c r="BG575" i="18" s="1"/>
  <c r="AO483" i="18"/>
  <c r="AB483" i="18"/>
  <c r="AB476" i="18"/>
  <c r="AO476" i="18"/>
  <c r="AB526" i="18"/>
  <c r="AO526" i="18"/>
  <c r="BG526" i="18" s="1"/>
  <c r="Q786" i="18" l="1"/>
  <c r="AB785" i="18"/>
  <c r="AO785" i="18"/>
  <c r="BG785" i="18" s="1"/>
  <c r="AO786" i="18"/>
  <c r="BG786" i="18" s="1"/>
  <c r="AB786" i="18"/>
  <c r="P787" i="18"/>
  <c r="Q787" i="18" s="1"/>
  <c r="AA787" i="18"/>
  <c r="BS787" i="18" s="1"/>
  <c r="AN787" i="18"/>
  <c r="BF787" i="18" s="1"/>
  <c r="V787" i="18" l="1"/>
  <c r="AB787" i="18" s="1"/>
  <c r="BT787" i="18" s="1"/>
  <c r="AO787" i="18" l="1"/>
  <c r="BG787" i="18" s="1"/>
</calcChain>
</file>

<file path=xl/sharedStrings.xml><?xml version="1.0" encoding="utf-8"?>
<sst xmlns="http://schemas.openxmlformats.org/spreadsheetml/2006/main" count="5492" uniqueCount="1174">
  <si>
    <t>taz_2020</t>
  </si>
  <si>
    <t>Agg_taz_nu</t>
  </si>
  <si>
    <t>super_taz</t>
  </si>
  <si>
    <t>שם איזור 2020</t>
  </si>
  <si>
    <t>similar</t>
  </si>
  <si>
    <t>sector</t>
  </si>
  <si>
    <t>in_jerusalem_metropolin</t>
  </si>
  <si>
    <t>jerusalem district</t>
  </si>
  <si>
    <t>in jerusalem</t>
  </si>
  <si>
    <t>city</t>
  </si>
  <si>
    <t xml:space="preserve">סך יח"ד 2015 כולל תוספות </t>
  </si>
  <si>
    <t xml:space="preserve">סך תוספת יח"ד 2015- 2020 </t>
  </si>
  <si>
    <t xml:space="preserve">סך תוספת יח"ד 2020- 2025 </t>
  </si>
  <si>
    <t xml:space="preserve">סך תוספת יח"ד 2025- 2030 </t>
  </si>
  <si>
    <t xml:space="preserve">סך תוספת יח"ד 2030- 2035 </t>
  </si>
  <si>
    <t xml:space="preserve">סך תוספת יח"ד 2035- 2040 </t>
  </si>
  <si>
    <t xml:space="preserve">סך תוספת יח"ד עד 2040 </t>
  </si>
  <si>
    <t>סה"כ יח"ד עד 2020</t>
  </si>
  <si>
    <t>סה"כ יח"ד עד 2025</t>
  </si>
  <si>
    <t>סה"כ יח"ד עד 2030</t>
  </si>
  <si>
    <t>סה"כ יח"ד עד 2035</t>
  </si>
  <si>
    <t>סה"כ יח"ד עד 2040</t>
  </si>
  <si>
    <t>תחזיות אוכלוסיה 2015 מעודכן</t>
  </si>
  <si>
    <t>תחזיות אוכלוסיה 2020</t>
  </si>
  <si>
    <t>תחזיות אוכלוסיה 2025</t>
  </si>
  <si>
    <t>תחזיות אוכלוסיה 2030</t>
  </si>
  <si>
    <t>תחזיות אוכלוסיה 2035</t>
  </si>
  <si>
    <t>תחזיות אוכלוסיה 2040</t>
  </si>
  <si>
    <t>גמ"ב ממוצע 2015</t>
  </si>
  <si>
    <t>גמ"ב ממוצע 2020</t>
  </si>
  <si>
    <t>גמ"ב ממוצע 2025</t>
  </si>
  <si>
    <t>גמ"ב ממוצע 2030</t>
  </si>
  <si>
    <t>גמ"ב ממוצע 2035</t>
  </si>
  <si>
    <t>גמ"ב ממוצע 2040</t>
  </si>
  <si>
    <t>תעסוקה תלויית אוכלוסיה- מועסק למ"ב</t>
  </si>
  <si>
    <t>מועסקים תלויי אוכלוסיה 2015</t>
  </si>
  <si>
    <t>מועסקים תלויי אוכלוסיה 2020</t>
  </si>
  <si>
    <t>מועסקים תלויי אוכלוסיה 2025</t>
  </si>
  <si>
    <t>מועסקים תלויי אוכלוסיה 2030</t>
  </si>
  <si>
    <t>מועסקים תלויי אוכלוסיה 2035</t>
  </si>
  <si>
    <t>מועסקים תלויי אוכלוסיה 2040</t>
  </si>
  <si>
    <t>מועסקים לא תלויי אוכלוסיה 2015</t>
  </si>
  <si>
    <t>מועסקים לא תלויי אוכלוסיה 2020</t>
  </si>
  <si>
    <t>מועסקים לא תלויי אוכלוסיה 2025</t>
  </si>
  <si>
    <t>מועסקים לא תלויי אוכלוסיה 2030</t>
  </si>
  <si>
    <t>מועסקים לא תלויי אוכלוסיה 2035</t>
  </si>
  <si>
    <t>מועסקים לא תלויי אוכלוסיה 2040</t>
  </si>
  <si>
    <t>מועסקים בחינוך 2015</t>
  </si>
  <si>
    <t>מועסקים בחינוך 2020</t>
  </si>
  <si>
    <t>מועסקים בחינוך 2025</t>
  </si>
  <si>
    <t>מועסקים בחינוך 2030</t>
  </si>
  <si>
    <t>מועסקים בחינוך 2035</t>
  </si>
  <si>
    <t>מועסקים בחינוך 2040</t>
  </si>
  <si>
    <t>סה"כ מועסקים 2015 מעודכן</t>
  </si>
  <si>
    <t>סה"כ מועסקים 2020 מעודכן</t>
  </si>
  <si>
    <t>סה"כ מועסקים 2025  מעודכן</t>
  </si>
  <si>
    <t>סה"כ מועסקים 2030  מעודכן</t>
  </si>
  <si>
    <t>סה"כ מועסקים 2035  מעודכן</t>
  </si>
  <si>
    <t>סה"כ מועסקים 2040  מעודכן</t>
  </si>
  <si>
    <t>תלמידים 2016</t>
  </si>
  <si>
    <t>סה"כ תלמידים 2020 מעודכן</t>
  </si>
  <si>
    <t>סה"כ תלמידים 2025 מעודכן</t>
  </si>
  <si>
    <t>סה"כ תלמידים 2030 מעודכן</t>
  </si>
  <si>
    <t>סה"כ תלמידים 2035 מעודכן</t>
  </si>
  <si>
    <t>סה"כ תלמידים 2040 מעודכן</t>
  </si>
  <si>
    <t>סה"כ תלמידי ישיבות וכוללים 2015</t>
  </si>
  <si>
    <t>סה"כ תלמידי ישיבות וכוללים 2020</t>
  </si>
  <si>
    <t>סה"כ תלמידי ישיבות וכוללים 2025</t>
  </si>
  <si>
    <t>סה"כ תלמידי ישיבות וכוללים 2030</t>
  </si>
  <si>
    <t>סה"כ תלמידי ישיבות וכוללים 2035</t>
  </si>
  <si>
    <t>סה"כ תלמידי ישיבות וכוללים 2040</t>
  </si>
  <si>
    <t>סטודנטים השכלה גבוהה 2015</t>
  </si>
  <si>
    <t>סטודנטים השכלה גבוהה 2020</t>
  </si>
  <si>
    <t>סטודנטים השכלה גבוהה 2025</t>
  </si>
  <si>
    <t>סטודנטים השכלה גבוהה 2030</t>
  </si>
  <si>
    <t>סטודנטים השכלה גבוהה 2035</t>
  </si>
  <si>
    <t>סטודנטים השכלה גבוהה 2040</t>
  </si>
  <si>
    <t>Indus 2030 updated</t>
  </si>
  <si>
    <t>Com_hotel 2030 updated</t>
  </si>
  <si>
    <t>Business 2030 updated</t>
  </si>
  <si>
    <t>Public 2030 updated</t>
  </si>
  <si>
    <t>Education 2030 updated</t>
  </si>
  <si>
    <t>Agri 2030 updated</t>
  </si>
  <si>
    <t>Indus 2040</t>
  </si>
  <si>
    <t>Com_hotel 2040</t>
  </si>
  <si>
    <t>Business 2040</t>
  </si>
  <si>
    <t>Public 2040</t>
  </si>
  <si>
    <t>Education 2040</t>
  </si>
  <si>
    <t>Agri 2040</t>
  </si>
  <si>
    <t>המשולש</t>
  </si>
  <si>
    <t>Jewish</t>
  </si>
  <si>
    <t>yes</t>
  </si>
  <si>
    <t>jerusalem</t>
  </si>
  <si>
    <t>ירושלים</t>
  </si>
  <si>
    <t>נחלת שבעה</t>
  </si>
  <si>
    <t>בית אגרון</t>
  </si>
  <si>
    <t>גן העצמאות</t>
  </si>
  <si>
    <t>בה'ס ניסויי</t>
  </si>
  <si>
    <t>המעלות</t>
  </si>
  <si>
    <t>המשביר לצרכן</t>
  </si>
  <si>
    <t>מרכז כלל</t>
  </si>
  <si>
    <t>בי''ח ביקור חולים</t>
  </si>
  <si>
    <t>גוש 50</t>
  </si>
  <si>
    <t>מכללת הדסה</t>
  </si>
  <si>
    <t>גינות נביאים</t>
  </si>
  <si>
    <t>מוסררה</t>
  </si>
  <si>
    <t>מגרש הרוסים</t>
  </si>
  <si>
    <t>כורש</t>
  </si>
  <si>
    <t>גאולה מזרח</t>
  </si>
  <si>
    <t>U. Orthodox</t>
  </si>
  <si>
    <t>בית ישראל</t>
  </si>
  <si>
    <t>מאה שערים מזרח</t>
  </si>
  <si>
    <t>מוסררה צפון</t>
  </si>
  <si>
    <t>חבשים</t>
  </si>
  <si>
    <t>מאה שערים מערב</t>
  </si>
  <si>
    <t>שטראוס מרפאות</t>
  </si>
  <si>
    <t>זכרון משה דרום</t>
  </si>
  <si>
    <t>זכרון משה מרכז</t>
  </si>
  <si>
    <t>זכרון משה צפון</t>
  </si>
  <si>
    <t>ככר השבת</t>
  </si>
  <si>
    <t>שכונת הבוכרים</t>
  </si>
  <si>
    <t>ארזי הבירה</t>
  </si>
  <si>
    <t>משרד המשפטים מזרח ירושלים</t>
  </si>
  <si>
    <t>Arab</t>
  </si>
  <si>
    <t>בית משפט מחוזי מזרח ירושלים</t>
  </si>
  <si>
    <t>המושבה האמריקאית</t>
  </si>
  <si>
    <t>באב א זהרה</t>
  </si>
  <si>
    <t>מוזיאון רוקפלר</t>
  </si>
  <si>
    <t>שער שכם</t>
  </si>
  <si>
    <t>משולש שער שכם</t>
  </si>
  <si>
    <t>בה''ס סנט ג'ורג'</t>
  </si>
  <si>
    <t>שער מנדלבאום - מלונות</t>
  </si>
  <si>
    <t>הרובע המוסלמי</t>
  </si>
  <si>
    <t>הרובע היהודי</t>
  </si>
  <si>
    <t>הרובע הארמני</t>
  </si>
  <si>
    <t>הרובע הנוצרי</t>
  </si>
  <si>
    <t>הר ציון</t>
  </si>
  <si>
    <t>סינמטק</t>
  </si>
  <si>
    <t>גבעת התנך"</t>
  </si>
  <si>
    <t>ימין משה</t>
  </si>
  <si>
    <t>מלון המלך דוד</t>
  </si>
  <si>
    <t>ימקא"</t>
  </si>
  <si>
    <t>מנזר סנט רוזרי</t>
  </si>
  <si>
    <t>מלון פאלאס</t>
  </si>
  <si>
    <t>ממילא</t>
  </si>
  <si>
    <t>רחביה דרום</t>
  </si>
  <si>
    <t>טלביה צפון</t>
  </si>
  <si>
    <t>טלביה דרום</t>
  </si>
  <si>
    <t>תיאטרון ירושלים</t>
  </si>
  <si>
    <t>קרית שמואל</t>
  </si>
  <si>
    <t>בהס פולה בן גוריון"</t>
  </si>
  <si>
    <t>קרית וולפסון</t>
  </si>
  <si>
    <t>רחביה צפון</t>
  </si>
  <si>
    <t>גימנסיה רחביה</t>
  </si>
  <si>
    <t>המוסדות הלאומיים</t>
  </si>
  <si>
    <t>רחביה מרכז</t>
  </si>
  <si>
    <t>מוזיאון המדע</t>
  </si>
  <si>
    <t>קרית בן גוריון</t>
  </si>
  <si>
    <t>גן הורדים</t>
  </si>
  <si>
    <t>מוזיאון ישראל</t>
  </si>
  <si>
    <t>ניות</t>
  </si>
  <si>
    <t>גבעת רם - מעונות</t>
  </si>
  <si>
    <t>גבעת רם - מטעמ"</t>
  </si>
  <si>
    <t>קמפוס גבעת רם</t>
  </si>
  <si>
    <t>קרית הממשלה משרד החוץ</t>
  </si>
  <si>
    <t>משרד ראש הממשלה החדש</t>
  </si>
  <si>
    <t>חניון הלאום</t>
  </si>
  <si>
    <t>רשות השידור</t>
  </si>
  <si>
    <t>מתחם משרד החוץ</t>
  </si>
  <si>
    <t>בנייני האומה</t>
  </si>
  <si>
    <t>קירוי כביש 4</t>
  </si>
  <si>
    <t>מלונות שדרות הרצל</t>
  </si>
  <si>
    <t>תחנת רכבת</t>
  </si>
  <si>
    <t>תחנה מרכזית</t>
  </si>
  <si>
    <t>מתחם הכניסהלעיר דרום מערב</t>
  </si>
  <si>
    <t>נחלת ציון</t>
  </si>
  <si>
    <t>אוהל משה</t>
  </si>
  <si>
    <t>משכן המלאכה</t>
  </si>
  <si>
    <t>בצלאל - ארכיטקטורה</t>
  </si>
  <si>
    <t>שערי חסד</t>
  </si>
  <si>
    <t>ג'ראר בכר</t>
  </si>
  <si>
    <t>נחלת אחים</t>
  </si>
  <si>
    <t>זכרון יוסף</t>
  </si>
  <si>
    <t>שוקניון</t>
  </si>
  <si>
    <t>שוק מחנה יהודה</t>
  </si>
  <si>
    <t>מקור ברוך צפון</t>
  </si>
  <si>
    <t>מקור ברוך דרום</t>
  </si>
  <si>
    <t>מקור ברוך מערב</t>
  </si>
  <si>
    <t>הטלוויזיה הישראלית</t>
  </si>
  <si>
    <t>מחנה שנלר</t>
  </si>
  <si>
    <t>כרם אברהם צפון</t>
  </si>
  <si>
    <t>שכונת הבוכרים צפון</t>
  </si>
  <si>
    <t>כרם אברהם</t>
  </si>
  <si>
    <t>הדסה הר הצופים</t>
  </si>
  <si>
    <t>קמפוס הר הצופים</t>
  </si>
  <si>
    <t>מעונות / מרכז ספורט</t>
  </si>
  <si>
    <t>כפר הסטודנטים</t>
  </si>
  <si>
    <t>עיסאוויה מזרח</t>
  </si>
  <si>
    <t>עיסאוויה דרום</t>
  </si>
  <si>
    <t>ח'רובה</t>
  </si>
  <si>
    <t>דהרה</t>
  </si>
  <si>
    <t>א טור</t>
  </si>
  <si>
    <t>בית פאג'י</t>
  </si>
  <si>
    <t>ואדי עבדאללה</t>
  </si>
  <si>
    <t>א שייח'</t>
  </si>
  <si>
    <t>שבע הקשתות</t>
  </si>
  <si>
    <t>א סוואנה</t>
  </si>
  <si>
    <t>אוגוסטה ויקטוריה</t>
  </si>
  <si>
    <t>ואדי ג'וז צפון</t>
  </si>
  <si>
    <t>ואדי ג'וז דרום</t>
  </si>
  <si>
    <t>ואדי ג'וז - משרד הפנים</t>
  </si>
  <si>
    <t>שיח ג'ראח</t>
  </si>
  <si>
    <t>שיח ג'ראח - מרכזי בריאות</t>
  </si>
  <si>
    <t>צמרת הבירה</t>
  </si>
  <si>
    <t>הגבעה הצרפתית</t>
  </si>
  <si>
    <t>הגבעה הצרפתית דרום</t>
  </si>
  <si>
    <t>מלון היאט</t>
  </si>
  <si>
    <t>שיח ג'ראח - קרית הממשלה</t>
  </si>
  <si>
    <t>נוף ציון</t>
  </si>
  <si>
    <t>ג'בל מוכבר מערב</t>
  </si>
  <si>
    <t>מורדות אבו תור</t>
  </si>
  <si>
    <t>אבו תור</t>
  </si>
  <si>
    <t>סילוואן מזרח</t>
  </si>
  <si>
    <t>סילוואן דרום</t>
  </si>
  <si>
    <t>עיר דוד</t>
  </si>
  <si>
    <t>ראס אל עמוד</t>
  </si>
  <si>
    <t>ואדי קדום</t>
  </si>
  <si>
    <t>ג'בל בטן אל הווא</t>
  </si>
  <si>
    <t>ג'בל מוכבר מזרח</t>
  </si>
  <si>
    <t>צלעה</t>
  </si>
  <si>
    <t>עבידייה</t>
  </si>
  <si>
    <t>אום ליסון</t>
  </si>
  <si>
    <t>זעקוקה</t>
  </si>
  <si>
    <t>מנטאר</t>
  </si>
  <si>
    <t>אום טובה</t>
  </si>
  <si>
    <t>צור באהר</t>
  </si>
  <si>
    <t>את תלפיות-קניון האחים ישראל"</t>
  </si>
  <si>
    <t>את תלפיות-רח' החרושת"</t>
  </si>
  <si>
    <t>מסוף אגד תלפיות</t>
  </si>
  <si>
    <t>את תלפיות-רח' האומן"</t>
  </si>
  <si>
    <t>את תלפיות-רח' הסדנא"</t>
  </si>
  <si>
    <t>את תלפיות-קניון הדר"</t>
  </si>
  <si>
    <t>תלפיות</t>
  </si>
  <si>
    <t>רמת רחל צפון</t>
  </si>
  <si>
    <t>קיבוץ רמת רחל</t>
  </si>
  <si>
    <t>מטה יהודה</t>
  </si>
  <si>
    <t>ארנונה</t>
  </si>
  <si>
    <t>תלפיות - פילבוקס</t>
  </si>
  <si>
    <t>תלפיות - שיכונים</t>
  </si>
  <si>
    <t>תלפיות - גשר</t>
  </si>
  <si>
    <t>תלפיות - בתי ספר</t>
  </si>
  <si>
    <t>תיכון אליאנס</t>
  </si>
  <si>
    <t>מתחם אלנבי</t>
  </si>
  <si>
    <t>טיילת שרובר</t>
  </si>
  <si>
    <t>רמות רחל</t>
  </si>
  <si>
    <t>תלפז - רח' אבשלום חביב"</t>
  </si>
  <si>
    <t>תלפז - רח' דב גרונר"</t>
  </si>
  <si>
    <t>תלפז - רח' משה ברזני"</t>
  </si>
  <si>
    <t>תיכון סליסברג</t>
  </si>
  <si>
    <t>תלפז - רח' רב החובל"</t>
  </si>
  <si>
    <t>קרית מוריה</t>
  </si>
  <si>
    <t>הר חומה דרום</t>
  </si>
  <si>
    <t>הר חומה א' מרכז</t>
  </si>
  <si>
    <t>הר חומה א' צפון</t>
  </si>
  <si>
    <t>הר חומה ב'</t>
  </si>
  <si>
    <t>הר חומה ג'</t>
  </si>
  <si>
    <t>מנזר מר אליאס</t>
  </si>
  <si>
    <t>דיר טנטור</t>
  </si>
  <si>
    <t>גבעת המטוס</t>
  </si>
  <si>
    <t>גילה א - אפרסמון</t>
  </si>
  <si>
    <t>גילה - בריכת מים</t>
  </si>
  <si>
    <t>גילה - בהס הרא"ה"</t>
  </si>
  <si>
    <t>גילה - רחוב שמיר</t>
  </si>
  <si>
    <t>גילה א - שבתאי הנגבי</t>
  </si>
  <si>
    <t>גילה ד</t>
  </si>
  <si>
    <t>גילה - מרכז</t>
  </si>
  <si>
    <t>גילה - דרום</t>
  </si>
  <si>
    <t>מורדות גילה</t>
  </si>
  <si>
    <t>גילה - המחנכת</t>
  </si>
  <si>
    <t>גילה ב</t>
  </si>
  <si>
    <t>גילה - גבעת קנדה</t>
  </si>
  <si>
    <t>גילה ג</t>
  </si>
  <si>
    <t>בית צפפה מזרח</t>
  </si>
  <si>
    <t>בית צפפה מרכז</t>
  </si>
  <si>
    <t>בית צפפה דרום</t>
  </si>
  <si>
    <t>בית צפפה מערב</t>
  </si>
  <si>
    <t>בית צפפה צפון</t>
  </si>
  <si>
    <t>שרפת</t>
  </si>
  <si>
    <t>יער גילה</t>
  </si>
  <si>
    <t>דיר כרמיזן</t>
  </si>
  <si>
    <t>המושבה היוונית מערב</t>
  </si>
  <si>
    <t>גונן ו' מערב</t>
  </si>
  <si>
    <t>גונן ו' מזרח</t>
  </si>
  <si>
    <t>גונן ב, ד</t>
  </si>
  <si>
    <t>פת</t>
  </si>
  <si>
    <t>גונן ג</t>
  </si>
  <si>
    <t>גונן ה</t>
  </si>
  <si>
    <t>גוננים - הורקניה</t>
  </si>
  <si>
    <t>גונן א</t>
  </si>
  <si>
    <t>הפלמח - מרכז מסחרי"</t>
  </si>
  <si>
    <t>קטמון צפון</t>
  </si>
  <si>
    <t>קטמון מזרח</t>
  </si>
  <si>
    <t>קטמון</t>
  </si>
  <si>
    <t>גבעת אורנים</t>
  </si>
  <si>
    <t>גוננים - סן סימון</t>
  </si>
  <si>
    <t>גבעת הורדים</t>
  </si>
  <si>
    <t>שיכון רסקו דרום</t>
  </si>
  <si>
    <t>שיכון רסקו צפון</t>
  </si>
  <si>
    <t>המושבה הגרמנית מזרח</t>
  </si>
  <si>
    <t>מתחם הרכבת צפון</t>
  </si>
  <si>
    <t>גבעת חנניה</t>
  </si>
  <si>
    <t>מתחם הרכבת דרום</t>
  </si>
  <si>
    <t>בקעה מזרח</t>
  </si>
  <si>
    <t>בקעה דרום מזרח</t>
  </si>
  <si>
    <t>בקעה דרום מערב</t>
  </si>
  <si>
    <t>מקור חיים</t>
  </si>
  <si>
    <t>בקעה</t>
  </si>
  <si>
    <t>בקעה צפון</t>
  </si>
  <si>
    <t>המושבה היוונית</t>
  </si>
  <si>
    <t>המושבה הגרמנית דרום</t>
  </si>
  <si>
    <t>המושבה הגרמנית צפון</t>
  </si>
  <si>
    <t>בית וגן - רח' הפסגה</t>
  </si>
  <si>
    <t>בית וגן - רח' עוזיאל דרום</t>
  </si>
  <si>
    <t>רמת שרת - חרדים</t>
  </si>
  <si>
    <t>קרית נוער</t>
  </si>
  <si>
    <t>מורדות בית וגן מערב</t>
  </si>
  <si>
    <t>בהס בויאר"</t>
  </si>
  <si>
    <t>גבעת האנטנות</t>
  </si>
  <si>
    <t>חניון הר הרצל</t>
  </si>
  <si>
    <t>הר הרצל</t>
  </si>
  <si>
    <t>בית וגן - רח' עוזיאל צפון</t>
  </si>
  <si>
    <t>בית וגן - מכונים</t>
  </si>
  <si>
    <t>גבעת מרדכי</t>
  </si>
  <si>
    <t>עמק הצבאים</t>
  </si>
  <si>
    <t>מכללות - מורדות בית וגן</t>
  </si>
  <si>
    <t>מורדות בית וגן</t>
  </si>
  <si>
    <t>בהח שערי צדק"</t>
  </si>
  <si>
    <t>גונן ח</t>
  </si>
  <si>
    <t>גונן ט</t>
  </si>
  <si>
    <t>מלחה - אצטדיון טדי</t>
  </si>
  <si>
    <t>קניון מלחה</t>
  </si>
  <si>
    <t>מלחה - הגן הטכנולוגי</t>
  </si>
  <si>
    <t>מלחה - תחנת הרכבת</t>
  </si>
  <si>
    <t>גן החיות התנכי"</t>
  </si>
  <si>
    <t>רמת דניה</t>
  </si>
  <si>
    <t>רמת שרת מערב</t>
  </si>
  <si>
    <t>רמת שרת</t>
  </si>
  <si>
    <t>הולילנד צפון</t>
  </si>
  <si>
    <t>הולילנד דרום</t>
  </si>
  <si>
    <t>מלחה מערב</t>
  </si>
  <si>
    <t>מלחה מזרח</t>
  </si>
  <si>
    <t>קרית יובל-רח' אנילביץ</t>
  </si>
  <si>
    <t>קרית יובל מזרח</t>
  </si>
  <si>
    <t>קרית יובל-מרכז מסחרי</t>
  </si>
  <si>
    <t>קרית יובל-רח' אברהם שטרן</t>
  </si>
  <si>
    <t>קרית יובל-מרכז קהילתי</t>
  </si>
  <si>
    <t>קרית יובל-רח' ברזיל</t>
  </si>
  <si>
    <t>עין כרם</t>
  </si>
  <si>
    <t>קרית יובל-רח' שמריהו לוין</t>
  </si>
  <si>
    <t>עיר גנים ג</t>
  </si>
  <si>
    <t>מורדות גבעת משואה</t>
  </si>
  <si>
    <t>גבעת משואה</t>
  </si>
  <si>
    <t>עיר גנים ב</t>
  </si>
  <si>
    <t>קרית מנחם</t>
  </si>
  <si>
    <t>הכפר השוודי</t>
  </si>
  <si>
    <t>עיר גנים א</t>
  </si>
  <si>
    <t>עמינדב</t>
  </si>
  <si>
    <t>no</t>
  </si>
  <si>
    <t>אורה</t>
  </si>
  <si>
    <t>צומת אורה</t>
  </si>
  <si>
    <t>רכס לבן מזרח</t>
  </si>
  <si>
    <t>רכס לבן מרכז</t>
  </si>
  <si>
    <t>רכס לבן מערב</t>
  </si>
  <si>
    <t>הר שלמון מזרח</t>
  </si>
  <si>
    <t>הר שלמון מערב</t>
  </si>
  <si>
    <t>אבן ספיר</t>
  </si>
  <si>
    <t>הדסה מגורים מערב</t>
  </si>
  <si>
    <t>הדסה מגורים מרכז</t>
  </si>
  <si>
    <t>הדסה מגורים מזרח</t>
  </si>
  <si>
    <t>הדסה תעסוקה מרכז תחבורה</t>
  </si>
  <si>
    <t>הדסה בית חולים</t>
  </si>
  <si>
    <t>הדסה הרחבת בה"ח</t>
  </si>
  <si>
    <t>הדסה מגורים שלב ב</t>
  </si>
  <si>
    <t>מחצבה</t>
  </si>
  <si>
    <t>עין כרם - בהס חקלאי"</t>
  </si>
  <si>
    <t>סטף</t>
  </si>
  <si>
    <t>מגרסה</t>
  </si>
  <si>
    <t>הר חרת מערב</t>
  </si>
  <si>
    <t>בית הכרם - רח' המייסדים</t>
  </si>
  <si>
    <t>בית הכרם - שכונת הפועלים""</t>
  </si>
  <si>
    <t>רמת בית הכרם</t>
  </si>
  <si>
    <t>בית הכרם - בהס זיו"</t>
  </si>
  <si>
    <t>יפה נוף</t>
  </si>
  <si>
    <t>בית הכרם מרכז</t>
  </si>
  <si>
    <t>בית הכרם צפון</t>
  </si>
  <si>
    <t>הר חוצבים</t>
  </si>
  <si>
    <t>הר חוצבים ד</t>
  </si>
  <si>
    <t>מחלף 4/9</t>
  </si>
  <si>
    <t>הר חוצבים א</t>
  </si>
  <si>
    <t>רמת אשכול - מערב</t>
  </si>
  <si>
    <t>מעלות דפנה מערב</t>
  </si>
  <si>
    <t>שמואל הנביא</t>
  </si>
  <si>
    <t>סנהדריה</t>
  </si>
  <si>
    <t>סנהדריה המורחבת</t>
  </si>
  <si>
    <t>רמת אשכול - צפון</t>
  </si>
  <si>
    <t>רמת אשכול - מרכז מסחרי</t>
  </si>
  <si>
    <t>גבעת המיבתר</t>
  </si>
  <si>
    <t>חנה וסע גבעת התחמושת</t>
  </si>
  <si>
    <t>גבעת התחמושת</t>
  </si>
  <si>
    <t>מעלות דפנה מזרח</t>
  </si>
  <si>
    <t>חנה וסע נחל צופים</t>
  </si>
  <si>
    <t>קרית בעלז</t>
  </si>
  <si>
    <t>רוממה - רח' פתח תקווה</t>
  </si>
  <si>
    <t>תנובה</t>
  </si>
  <si>
    <t>ישיבת רוז'ין</t>
  </si>
  <si>
    <t>רוממה דרום</t>
  </si>
  <si>
    <t>רוממה - משרד הבריאות</t>
  </si>
  <si>
    <t>רוממה צפון</t>
  </si>
  <si>
    <t>רוממה עלית</t>
  </si>
  <si>
    <t>קרית מטרסדוף</t>
  </si>
  <si>
    <t>קרית צאנז</t>
  </si>
  <si>
    <t>עזרת תורה</t>
  </si>
  <si>
    <t>מחניים</t>
  </si>
  <si>
    <t>שיכון חבד"</t>
  </si>
  <si>
    <t>רב שפע</t>
  </si>
  <si>
    <t>גבעת שאול - ישיבת נזר התורה</t>
  </si>
  <si>
    <t>גבעת שאול מזרח</t>
  </si>
  <si>
    <t>קרית משה</t>
  </si>
  <si>
    <t>גבעת שאול - בית יתומים</t>
  </si>
  <si>
    <t>גבעת שאול מערב</t>
  </si>
  <si>
    <t>גבעת שאול צפון</t>
  </si>
  <si>
    <t>ליפתא</t>
  </si>
  <si>
    <t>גבעת שאול - משרד החינוך</t>
  </si>
  <si>
    <t>מאפיית אנג'ל</t>
  </si>
  <si>
    <t>גבעת שאול - בית המשפט</t>
  </si>
  <si>
    <t>גבעת שאול - מרכז ספיר</t>
  </si>
  <si>
    <t>גבעת שאול - למס"</t>
  </si>
  <si>
    <t>הר המנוחות</t>
  </si>
  <si>
    <t>חניון תפעולי - עיריית ירושלים</t>
  </si>
  <si>
    <t>השוק הסיטונאי</t>
  </si>
  <si>
    <t>מעלה רומאים</t>
  </si>
  <si>
    <t>כפר שאול</t>
  </si>
  <si>
    <t>הר נוף - דרום</t>
  </si>
  <si>
    <t>פי גלילות</t>
  </si>
  <si>
    <t>הר נוף - דרום מערב</t>
  </si>
  <si>
    <t>הר נוף - צפון מערב</t>
  </si>
  <si>
    <t>הר נוף</t>
  </si>
  <si>
    <t>מצפה נפתוח</t>
  </si>
  <si>
    <t>עמק ליפתא</t>
  </si>
  <si>
    <t>עמק הארזים</t>
  </si>
  <si>
    <t>סיבוב מוצא</t>
  </si>
  <si>
    <t>רמת מוצא</t>
  </si>
  <si>
    <t>בית זית</t>
  </si>
  <si>
    <t>רמות - קויפמן</t>
  </si>
  <si>
    <t>רמות - מוסדות</t>
  </si>
  <si>
    <t>רמות - גן טכנולוגיה</t>
  </si>
  <si>
    <t>רמות - משעולים מזרח</t>
  </si>
  <si>
    <t>רמות - משעולים מערב</t>
  </si>
  <si>
    <t>רמות - גן העץ</t>
  </si>
  <si>
    <t>רמות - בנה ביתך</t>
  </si>
  <si>
    <t>רמות ג'</t>
  </si>
  <si>
    <t>רמות - סולם יעקב</t>
  </si>
  <si>
    <t>רמות - הדף היומי</t>
  </si>
  <si>
    <t>יער רמות - מערב</t>
  </si>
  <si>
    <t>רמות - מינהל קהילתי</t>
  </si>
  <si>
    <t>רמות - מרכז מסחרי</t>
  </si>
  <si>
    <t>רמות פולין</t>
  </si>
  <si>
    <t>רמות - בריכת מים</t>
  </si>
  <si>
    <t>רמת שלמה - פסגה</t>
  </si>
  <si>
    <t>רמת שלמה - דרום מזרח</t>
  </si>
  <si>
    <t>רמת שלמה - דרום מערב</t>
  </si>
  <si>
    <t>יער רמות - דרום</t>
  </si>
  <si>
    <t>יער רמות - צפון</t>
  </si>
  <si>
    <t>רמת שלמה - צפון</t>
  </si>
  <si>
    <t>רמת שלמה - הרחבה</t>
  </si>
  <si>
    <t>נוה יעקב - מוסדות חינוך</t>
  </si>
  <si>
    <t>נוה יעקב דרום</t>
  </si>
  <si>
    <t>נוה יעקב - דרום מערב</t>
  </si>
  <si>
    <t>פיקוד מרכז</t>
  </si>
  <si>
    <t>נוה יעקב - צפון מערב</t>
  </si>
  <si>
    <t>נוה יעקב - מרכז מסחרי</t>
  </si>
  <si>
    <t>נוה יעקב תחתון</t>
  </si>
  <si>
    <t>נוה יעקב - צפון</t>
  </si>
  <si>
    <t>קרית קמיניץ - תחתון</t>
  </si>
  <si>
    <t>קרית קמיניץ - עליון</t>
  </si>
  <si>
    <t>פסגת זאב מרכז - מזרח</t>
  </si>
  <si>
    <t>מחסום חיזמא</t>
  </si>
  <si>
    <t>פסגת זאב מרכז - דרום</t>
  </si>
  <si>
    <t>חנה וסע פסגת זאב</t>
  </si>
  <si>
    <t>פסגת זאב מרכז</t>
  </si>
  <si>
    <t>פסגת זאב צפון - דרום</t>
  </si>
  <si>
    <t>פסגת זאב צפון - צפון מערב</t>
  </si>
  <si>
    <t>שיכוני 700</t>
  </si>
  <si>
    <t>פסגת זאב צפון - צפון מזרח</t>
  </si>
  <si>
    <t>פסגת זאב צפון - דרום מזרח</t>
  </si>
  <si>
    <t>פסגת זאב מרכז - פארק</t>
  </si>
  <si>
    <t>פסגת זאב מזרח</t>
  </si>
  <si>
    <t>פסגת זאב מזרח - מזרח</t>
  </si>
  <si>
    <t>פסגת זאב מזרח - דרום מזרח</t>
  </si>
  <si>
    <t>פסגת זאב דרום</t>
  </si>
  <si>
    <t>פסגת זאב מזרח - פארק</t>
  </si>
  <si>
    <t>פסגת זאב מערב</t>
  </si>
  <si>
    <t>פסגת זאב - קניון</t>
  </si>
  <si>
    <t>פסגת זאב מזרח - בני עקיבא</t>
  </si>
  <si>
    <t>פסגת זאב מזרח - בהס תל"י"</t>
  </si>
  <si>
    <t>פסגת זאב מזרח - צפון</t>
  </si>
  <si>
    <t>מחנה פליטים שועפאת - מזרח</t>
  </si>
  <si>
    <t>arabs behined seperation wall</t>
  </si>
  <si>
    <t>שועפאת - אזור תעסוקה</t>
  </si>
  <si>
    <t>מחנה פליטים שועפאת - מערב</t>
  </si>
  <si>
    <t>חנה וסע שועפאת</t>
  </si>
  <si>
    <t>א שאבי</t>
  </si>
  <si>
    <t>ג'ולאני</t>
  </si>
  <si>
    <t>אל ג'יזה</t>
  </si>
  <si>
    <t>א סהל</t>
  </si>
  <si>
    <t>אחמד שאוקי</t>
  </si>
  <si>
    <t>אל פאראבי</t>
  </si>
  <si>
    <t>אל מאמון</t>
  </si>
  <si>
    <t>בדר</t>
  </si>
  <si>
    <t>ארמון המלך</t>
  </si>
  <si>
    <t>חברת חשמל מזרח</t>
  </si>
  <si>
    <t>שיכוני נוסייבה</t>
  </si>
  <si>
    <t>אל קינדי</t>
  </si>
  <si>
    <t>אל הילאל</t>
  </si>
  <si>
    <t>טאה חוסיין</t>
  </si>
  <si>
    <t>בית חנינא דרום</t>
  </si>
  <si>
    <t>בית חנינא צפון</t>
  </si>
  <si>
    <t>שיכוני נוסייבה מערב</t>
  </si>
  <si>
    <t>נחל עטרות</t>
  </si>
  <si>
    <t>ביסאן</t>
  </si>
  <si>
    <t>בית חנינא החדשה</t>
  </si>
  <si>
    <t>עטרות מזרח</t>
  </si>
  <si>
    <t>עטרות דרום</t>
  </si>
  <si>
    <t>את עטרות"</t>
  </si>
  <si>
    <t>קלנדיה הכפר</t>
  </si>
  <si>
    <t>עטרות הישנה</t>
  </si>
  <si>
    <t>כפר עקב מרכז</t>
  </si>
  <si>
    <t>כפר עקב מערב</t>
  </si>
  <si>
    <t>קלנדיה צפון</t>
  </si>
  <si>
    <t>שכונת עטרות א'</t>
  </si>
  <si>
    <t>שכונת עטרות ב'</t>
  </si>
  <si>
    <t>שכונת עטרות ג'</t>
  </si>
  <si>
    <t>שכונת עטרות ד'</t>
  </si>
  <si>
    <t>שכונת עטרות ה'</t>
  </si>
  <si>
    <t>שכונת עטרות ו'</t>
  </si>
  <si>
    <t>שכונת עטרות ז'</t>
  </si>
  <si>
    <t>שכונת עטרות ח'</t>
  </si>
  <si>
    <t>שכונת עטרות ט'</t>
  </si>
  <si>
    <t>שכונת עטרות י'</t>
  </si>
  <si>
    <t>מעלה אדומים הנחלים</t>
  </si>
  <si>
    <t>yosh</t>
  </si>
  <si>
    <t>מעלה אדומים</t>
  </si>
  <si>
    <t>מעלה אדומים אבני חושן</t>
  </si>
  <si>
    <t>מעלה אדומים מרכז</t>
  </si>
  <si>
    <t>מעלה אדומים קרית חינוך</t>
  </si>
  <si>
    <t>מעלה אדומים מצפה נבו</t>
  </si>
  <si>
    <t>מעלה אדומים כלי שיר</t>
  </si>
  <si>
    <t>מעלה אדומים המצדים</t>
  </si>
  <si>
    <t>מעלה אדומים כלי שיר דרום</t>
  </si>
  <si>
    <t>מעלה אדומים נופי סלע צפון</t>
  </si>
  <si>
    <t>מעלה אדומים נופי סלע מערב</t>
  </si>
  <si>
    <t>מעלה אדומים נופי סלע מזרח</t>
  </si>
  <si>
    <t>מעלה אדומים נופי סלע דרום</t>
  </si>
  <si>
    <t>מחנה ישי מגורים</t>
  </si>
  <si>
    <t>הרחבת נופי סלע צפון</t>
  </si>
  <si>
    <t>הרחבת נופי סלע מערב</t>
  </si>
  <si>
    <t>הרחבת נופי סלע מזרח</t>
  </si>
  <si>
    <t>מעלה אדומים מגדים צפון</t>
  </si>
  <si>
    <t>מעלה אדומים מגדים דרום</t>
  </si>
  <si>
    <t>מעלה אדומים משואה דרום</t>
  </si>
  <si>
    <t>מעלה אדומים משואה צפון</t>
  </si>
  <si>
    <t>מעלה אדומים משואה לא למגורים</t>
  </si>
  <si>
    <t>מעלה אדומים צמח השדה</t>
  </si>
  <si>
    <t>קדר</t>
  </si>
  <si>
    <t>מטה בנימין</t>
  </si>
  <si>
    <t>משעולי קידר</t>
  </si>
  <si>
    <t>קדר שטח ג'י</t>
  </si>
  <si>
    <t>מישור אדומים</t>
  </si>
  <si>
    <t>גבעת המייסדים</t>
  </si>
  <si>
    <t>מחנה ענתות</t>
  </si>
  <si>
    <t>מעלה אדומים שטח קיי</t>
  </si>
  <si>
    <t>מעלה אדומים אי-1 מלונות</t>
  </si>
  <si>
    <t>מטעמ מעלה אדומים"</t>
  </si>
  <si>
    <t>מעלה אדומים אי-1 מגורים</t>
  </si>
  <si>
    <t>כביש מעלה אדומים דרום</t>
  </si>
  <si>
    <t>א זעים</t>
  </si>
  <si>
    <t>Palestinian</t>
  </si>
  <si>
    <t>עזרייה</t>
  </si>
  <si>
    <t>אבו דיס</t>
  </si>
  <si>
    <t>דאר סלאח</t>
  </si>
  <si>
    <t>ג'והזם</t>
  </si>
  <si>
    <t>אל ולג'ה</t>
  </si>
  <si>
    <t>בתיר חוסאן</t>
  </si>
  <si>
    <t>נחאלין</t>
  </si>
  <si>
    <t>תוקוע</t>
  </si>
  <si>
    <t>זעתרה</t>
  </si>
  <si>
    <t>בית פג'אר</t>
  </si>
  <si>
    <t>בית ג'אלא מרכז</t>
  </si>
  <si>
    <t>מ.פ עאידא</t>
  </si>
  <si>
    <t>אוניברסיטת בית לחם</t>
  </si>
  <si>
    <t>קרקפה</t>
  </si>
  <si>
    <t>שיכוני בית סאחור</t>
  </si>
  <si>
    <t>בית סאחור</t>
  </si>
  <si>
    <t>איסטיח</t>
  </si>
  <si>
    <t>הנדאזה</t>
  </si>
  <si>
    <t>העיר העתיקה בית לחם</t>
  </si>
  <si>
    <t>מוקאטעה בית לחם</t>
  </si>
  <si>
    <t>ראס בית ג'אלא</t>
  </si>
  <si>
    <t>בית ג'אלא</t>
  </si>
  <si>
    <t>א-דוחא</t>
  </si>
  <si>
    <t>אל-ח'דר</t>
  </si>
  <si>
    <t>השוק המרכזי</t>
  </si>
  <si>
    <t>מ.פ דהיישה</t>
  </si>
  <si>
    <t>בריכות שלמה</t>
  </si>
  <si>
    <t>מרכז גוש עציון</t>
  </si>
  <si>
    <t>אפרת גוש עציון</t>
  </si>
  <si>
    <t>נווה דניאל אלעזר</t>
  </si>
  <si>
    <t>אפרתה עיטם</t>
  </si>
  <si>
    <t>אפרתה תמר ודגן</t>
  </si>
  <si>
    <t>אפרתה זית</t>
  </si>
  <si>
    <t>אפרתה הותיקה</t>
  </si>
  <si>
    <t>תקוע נוקדים</t>
  </si>
  <si>
    <t>מעלה עמוס / אספר</t>
  </si>
  <si>
    <t>הר גילה</t>
  </si>
  <si>
    <t>ביתר עילית כניסה</t>
  </si>
  <si>
    <t>ביתר עילית</t>
  </si>
  <si>
    <t>ביתר עילית האתרוג</t>
  </si>
  <si>
    <t>ביתר עילית הערבה</t>
  </si>
  <si>
    <t>ביתר עילית הדקל דרום</t>
  </si>
  <si>
    <t>ביתר עילית הדקל צפון</t>
  </si>
  <si>
    <t>ביתר עילית הדס</t>
  </si>
  <si>
    <t>ביתר עילית הגפן מזרח</t>
  </si>
  <si>
    <t>ביתר עילית הגפן צפון</t>
  </si>
  <si>
    <t>ביתר עילית הגפן דרום</t>
  </si>
  <si>
    <t>ביתר עילית התמר מרכז</t>
  </si>
  <si>
    <t>ביתר עילית התמר צפון</t>
  </si>
  <si>
    <t>ביתר עילית התמר דרום</t>
  </si>
  <si>
    <t>ביתר עילית גבעה ג</t>
  </si>
  <si>
    <t>ביתר עילית היער האנגלי</t>
  </si>
  <si>
    <t>גבעות</t>
  </si>
  <si>
    <t>צור הדסה ותיקה</t>
  </si>
  <si>
    <t>מטה יהודה- צור הדסה</t>
  </si>
  <si>
    <t>צור הדסה הר כיתרון</t>
  </si>
  <si>
    <t>צור הדסה סנסן</t>
  </si>
  <si>
    <t>צור הדסה מקב"ת</t>
  </si>
  <si>
    <t>נס הרים</t>
  </si>
  <si>
    <t>מטע</t>
  </si>
  <si>
    <t>הר רפאים</t>
  </si>
  <si>
    <t>מבוא ביתר"</t>
  </si>
  <si>
    <t>הר הטייסים</t>
  </si>
  <si>
    <t>שורש</t>
  </si>
  <si>
    <t>מבשרת הישנה מזרח</t>
  </si>
  <si>
    <t>מבשרת</t>
  </si>
  <si>
    <t>מבשרת ציון שכונה ג</t>
  </si>
  <si>
    <t>מבשרת הישנה מערב</t>
  </si>
  <si>
    <t>מבשרת ציון קניון הראל</t>
  </si>
  <si>
    <t>מבשרת ציון שכונה ב</t>
  </si>
  <si>
    <t>מבשרת ציון שכונה א</t>
  </si>
  <si>
    <t>מבשרת ציון רכס חלילים מזרח</t>
  </si>
  <si>
    <t>מבשרת ציון רכס חלילים מערב</t>
  </si>
  <si>
    <t>מבשרת ציון שכונה ה' ו'</t>
  </si>
  <si>
    <t>מבשרת ציון שכונה ד'</t>
  </si>
  <si>
    <t>מבשרת ציון - פיתחת חלילים</t>
  </si>
  <si>
    <t>מבשרת ציון מועצה</t>
  </si>
  <si>
    <t>מוצא הקטנה</t>
  </si>
  <si>
    <t>מוצא עילית</t>
  </si>
  <si>
    <t>מעוז ציון א'</t>
  </si>
  <si>
    <t>מבשרת ציון אזור תעשיה מזרח</t>
  </si>
  <si>
    <t>מבשרת ציון אזור תעשייה מערב</t>
  </si>
  <si>
    <t>מעוז ציון ב'</t>
  </si>
  <si>
    <t>מבשרת ציון שכונה יא'</t>
  </si>
  <si>
    <t>מחלף הראל</t>
  </si>
  <si>
    <t>הר אדר</t>
  </si>
  <si>
    <t>קרית ענבים</t>
  </si>
  <si>
    <t>נווה אילן</t>
  </si>
  <si>
    <t>אבו גוש</t>
  </si>
  <si>
    <t>עין רפה - עין נקובה</t>
  </si>
  <si>
    <t>קרית יערים</t>
  </si>
  <si>
    <t>גבעת זאב מרכז</t>
  </si>
  <si>
    <t>גבעת זאב</t>
  </si>
  <si>
    <t>גבעת זאב נווה מנחם</t>
  </si>
  <si>
    <t>גבעת זאב מורשת בנימין</t>
  </si>
  <si>
    <t>גבעת זאב גולדשטיין</t>
  </si>
  <si>
    <t>גבעון החדשה</t>
  </si>
  <si>
    <t>הר שמואל</t>
  </si>
  <si>
    <t>jewish</t>
  </si>
  <si>
    <t>גבעת זאב אגן האיילות</t>
  </si>
  <si>
    <t>בית חורון</t>
  </si>
  <si>
    <t>תל ציון</t>
  </si>
  <si>
    <t>פסגות / כוכב יעקב</t>
  </si>
  <si>
    <t>גבע בנימין</t>
  </si>
  <si>
    <t>עלמון</t>
  </si>
  <si>
    <t>כפר אדומים</t>
  </si>
  <si>
    <t>מעלה מכמש</t>
  </si>
  <si>
    <t>מצפה יריחו</t>
  </si>
  <si>
    <t>השומרוני הטוב</t>
  </si>
  <si>
    <t>מגילות</t>
  </si>
  <si>
    <t>בית אל</t>
  </si>
  <si>
    <t>עופרה</t>
  </si>
  <si>
    <t>כוכב השחר רימונים</t>
  </si>
  <si>
    <t>א ראם</t>
  </si>
  <si>
    <t>חיזמא</t>
  </si>
  <si>
    <t>ענתא</t>
  </si>
  <si>
    <t>נבי סמואל</t>
  </si>
  <si>
    <t>בידו</t>
  </si>
  <si>
    <t>אל-ארסאל צפון</t>
  </si>
  <si>
    <t>אל-סלאמייה</t>
  </si>
  <si>
    <t>אל-ארסאל דרום</t>
  </si>
  <si>
    <t>אל-מסאייף</t>
  </si>
  <si>
    <t>אל-ארסאל מרכז</t>
  </si>
  <si>
    <t>אל-באלוע</t>
  </si>
  <si>
    <t>מוקאטעה רמאללה</t>
  </si>
  <si>
    <t>א.ת אל-בירה</t>
  </si>
  <si>
    <t>ביה"ח אל-מוסתקבל</t>
  </si>
  <si>
    <t>אל-בירה מרכז</t>
  </si>
  <si>
    <t>העיר העתיקה אל-בירה</t>
  </si>
  <si>
    <t>אל-ג'נאין</t>
  </si>
  <si>
    <t>א-שרפה מזרח</t>
  </si>
  <si>
    <t>מ.פ אל-אמערי</t>
  </si>
  <si>
    <t>א-שרפה מערב</t>
  </si>
  <si>
    <t>ביה"ח רמאללה</t>
  </si>
  <si>
    <t>ביה"ס פרינדז</t>
  </si>
  <si>
    <t>קסר אל-חמרה</t>
  </si>
  <si>
    <t>עין מוסבאח</t>
  </si>
  <si>
    <t>כיכר א-סאעה</t>
  </si>
  <si>
    <t>מסייון מערב</t>
  </si>
  <si>
    <t>מסייון מרכז</t>
  </si>
  <si>
    <t>מסייון מזרח</t>
  </si>
  <si>
    <t>אום א-שראייט מערב</t>
  </si>
  <si>
    <t>אום א-שראייט מזרח</t>
  </si>
  <si>
    <t>עראבי</t>
  </si>
  <si>
    <t>סטח מרחבא</t>
  </si>
  <si>
    <t>כפר עקב מזרח</t>
  </si>
  <si>
    <t>מחנה פליטים קלנדיה</t>
  </si>
  <si>
    <t>דרך רפאת</t>
  </si>
  <si>
    <t>עין מונג'ד</t>
  </si>
  <si>
    <t>בטן אל-הווא</t>
  </si>
  <si>
    <t>א-טירה מרכז</t>
  </si>
  <si>
    <t>א-טירה מזרח</t>
  </si>
  <si>
    <t>א-טירה מערב</t>
  </si>
  <si>
    <t>ביתוניא צפון</t>
  </si>
  <si>
    <t>ביתוניא מזרח</t>
  </si>
  <si>
    <t>ביתוניא דרום</t>
  </si>
  <si>
    <t>קרית ארבע</t>
  </si>
  <si>
    <t>כרמי צור</t>
  </si>
  <si>
    <t>תלם-אדורה</t>
  </si>
  <si>
    <t>הר חברון</t>
  </si>
  <si>
    <t>נגוהות</t>
  </si>
  <si>
    <t>אשכולות</t>
  </si>
  <si>
    <t>כרמל סוסיה</t>
  </si>
  <si>
    <t>עותניאל</t>
  </si>
  <si>
    <t>חגי</t>
  </si>
  <si>
    <t>סעיר</t>
  </si>
  <si>
    <t>בני נעים</t>
  </si>
  <si>
    <t>סוריף / בית אומר</t>
  </si>
  <si>
    <t>חלחול</t>
  </si>
  <si>
    <t>תרקומיא / ח'ראס</t>
  </si>
  <si>
    <t>אידנא / בית עווא</t>
  </si>
  <si>
    <t>וואדי פוכין</t>
  </si>
  <si>
    <t>ביה"ח אל-אהלי</t>
  </si>
  <si>
    <t>ראס אל-ג'ורא</t>
  </si>
  <si>
    <t>ביר א-ראמה / ח'ירבת זיתא</t>
  </si>
  <si>
    <t>רח' אל-מדינה אל-מנוורה</t>
  </si>
  <si>
    <t>ואדי אל-הרייה</t>
  </si>
  <si>
    <t>גבעת האבות</t>
  </si>
  <si>
    <t>העיר העתיקה חברון</t>
  </si>
  <si>
    <t>מסגד אל-שוהדאא</t>
  </si>
  <si>
    <t>העירייה</t>
  </si>
  <si>
    <t>עין שרה</t>
  </si>
  <si>
    <t>אל-סלאם</t>
  </si>
  <si>
    <t>קרן אל-ת'ור</t>
  </si>
  <si>
    <t>אל-חאווז</t>
  </si>
  <si>
    <t>תל חברון</t>
  </si>
  <si>
    <t>אבו סנינא</t>
  </si>
  <si>
    <t>ג'בל אל-רחמה</t>
  </si>
  <si>
    <t>א.ת אל-פחס</t>
  </si>
  <si>
    <t>אוניברסיטת פוליטכניק</t>
  </si>
  <si>
    <t>דאחיית א-זייתון</t>
  </si>
  <si>
    <t>ג'בל שריף</t>
  </si>
  <si>
    <t>דווירבאן</t>
  </si>
  <si>
    <t>לוזה</t>
  </si>
  <si>
    <t>מוסקוביה</t>
  </si>
  <si>
    <t>אבו קתילה</t>
  </si>
  <si>
    <t>תפוח</t>
  </si>
  <si>
    <t>דורא</t>
  </si>
  <si>
    <t>דאהרייה</t>
  </si>
  <si>
    <t>יטא</t>
  </si>
  <si>
    <t>בית שמש - עציונה</t>
  </si>
  <si>
    <t>שריגים</t>
  </si>
  <si>
    <t>שדות מיכה</t>
  </si>
  <si>
    <t>בסיס שדות מיכה</t>
  </si>
  <si>
    <t>מע"ר ותיק</t>
  </si>
  <si>
    <t>בית שמש</t>
  </si>
  <si>
    <t>רמת לח"י</t>
  </si>
  <si>
    <t>ביאליק</t>
  </si>
  <si>
    <t>מתחם עלית</t>
  </si>
  <si>
    <t>רמב"ם צפון</t>
  </si>
  <si>
    <t>רמב"ם דרום</t>
  </si>
  <si>
    <t>פסגות השבע (מגדל המים) מזרח</t>
  </si>
  <si>
    <t>פסגות השבע (מגדל המים) מערב</t>
  </si>
  <si>
    <t>פארק קק"ל</t>
  </si>
  <si>
    <t>קנה בושם (חפציבה)</t>
  </si>
  <si>
    <t>ממזרח שמש</t>
  </si>
  <si>
    <t>הקריה החרדית צפון</t>
  </si>
  <si>
    <t>מושב זנוח</t>
  </si>
  <si>
    <t>נווה ספיר</t>
  </si>
  <si>
    <t>קרית אריה שיינפלד (יפת השמש)</t>
  </si>
  <si>
    <t>גבעת שרת</t>
  </si>
  <si>
    <t>גבעת סביון</t>
  </si>
  <si>
    <t>א"ת הרטוב 2</t>
  </si>
  <si>
    <t>יער ישעי</t>
  </si>
  <si>
    <t>אזור תעשיה מערבי (ברוש)</t>
  </si>
  <si>
    <t>מתחם ביג</t>
  </si>
  <si>
    <t>מע"ר צפון 2 מרכז</t>
  </si>
  <si>
    <t>מע"ר צפון 2 מזרח</t>
  </si>
  <si>
    <t>מע"ר צפון 1 מערב</t>
  </si>
  <si>
    <t>מע"ר צפון 1 מזרח</t>
  </si>
  <si>
    <t>מע"ר צפון 1 תעשיה</t>
  </si>
  <si>
    <t>מחצבות שורק-נחם</t>
  </si>
  <si>
    <t>מושב מחסיה</t>
  </si>
  <si>
    <t>קרית בעלז (מצפה בית שמש)</t>
  </si>
  <si>
    <t>רמת התנאים(רמת בית שמש ב') צפון</t>
  </si>
  <si>
    <t>רמת התנאים(רמת בית שמש ב') דרום</t>
  </si>
  <si>
    <t>משכנות השמש צפון</t>
  </si>
  <si>
    <t>משכנות השמש דרום</t>
  </si>
  <si>
    <t>בית ג'מאל</t>
  </si>
  <si>
    <t>רמת אברהם צפון</t>
  </si>
  <si>
    <t>רמת אברהם מערב</t>
  </si>
  <si>
    <t>רמת אברהם מזרח</t>
  </si>
  <si>
    <t>רמת הנחלים (רמת בית שמש א)מזרח</t>
  </si>
  <si>
    <t>רמת הנחלים (רמת בית שמש א)דרום</t>
  </si>
  <si>
    <t>רמת הנחלים (רמת בית שמש א)מערב</t>
  </si>
  <si>
    <t>רמת הנחלים (רמת בית שמש א)צפון</t>
  </si>
  <si>
    <t>שז"ר</t>
  </si>
  <si>
    <t>מע"ר דרום</t>
  </si>
  <si>
    <t>רמת הנביאים (ג'1)מזרח</t>
  </si>
  <si>
    <t>רמת הנביאים (ג'1)מערב</t>
  </si>
  <si>
    <t>רמת הנביאים (ג'1) דרום</t>
  </si>
  <si>
    <t>ד'1</t>
  </si>
  <si>
    <t>ד'2</t>
  </si>
  <si>
    <t>ד'3</t>
  </si>
  <si>
    <t>ד'4</t>
  </si>
  <si>
    <t>ד'5</t>
  </si>
  <si>
    <t>ד'6</t>
  </si>
  <si>
    <t>נחל האלה</t>
  </si>
  <si>
    <t>גבעת המשקפיים</t>
  </si>
  <si>
    <t>ג'2</t>
  </si>
  <si>
    <t>ה'1 צפון</t>
  </si>
  <si>
    <t>ה'1 דרום</t>
  </si>
  <si>
    <t>ה'2 צפון</t>
  </si>
  <si>
    <t>ה'2 דרום</t>
  </si>
  <si>
    <t>ח'</t>
  </si>
  <si>
    <t>ו' צפון</t>
  </si>
  <si>
    <t>ו' מרכז</t>
  </si>
  <si>
    <t>ו' דרום</t>
  </si>
  <si>
    <t>ט' צפון</t>
  </si>
  <si>
    <t>ט' דרום</t>
  </si>
  <si>
    <t>נווה שלום</t>
  </si>
  <si>
    <t>מסילת ציון</t>
  </si>
  <si>
    <t>הרטוב 3 וא"ת צרעה</t>
  </si>
  <si>
    <t>א"ת הר טוב 1</t>
  </si>
  <si>
    <t>נחם</t>
  </si>
  <si>
    <t>א"ת צפון מערב</t>
  </si>
  <si>
    <t>צרעה</t>
  </si>
  <si>
    <t>צומת שמשון</t>
  </si>
  <si>
    <t>מבוא חורון</t>
  </si>
  <si>
    <t>לטרון</t>
  </si>
  <si>
    <t>משמר איילון</t>
  </si>
  <si>
    <t>other</t>
  </si>
  <si>
    <t>גזר</t>
  </si>
  <si>
    <t>מודיעין מער"</t>
  </si>
  <si>
    <t>מודיעין</t>
  </si>
  <si>
    <t>מודיעין הפרחים מערב</t>
  </si>
  <si>
    <t>מודיעין הפרחים מזרח</t>
  </si>
  <si>
    <t>מודיעין הנחלים מזרח</t>
  </si>
  <si>
    <t>מודיעין הנחלים מערב</t>
  </si>
  <si>
    <t>מודיעין משואה מזרח</t>
  </si>
  <si>
    <t>מודיעין הכרמים</t>
  </si>
  <si>
    <t>מודיעין הנביאים</t>
  </si>
  <si>
    <t>מודיעין המזינים</t>
  </si>
  <si>
    <t>מודיעין אבני חן מערב</t>
  </si>
  <si>
    <t>מודיעין - אזור תעסוקה</t>
  </si>
  <si>
    <t>מודיעין משואה מערב</t>
  </si>
  <si>
    <t>מודיעין השבטים (בוכמן)</t>
  </si>
  <si>
    <t>מודיעין השבטים מערב</t>
  </si>
  <si>
    <t>מודיעין הציפורים מערב</t>
  </si>
  <si>
    <t>מודיעין הציפורים (קייזר דרום)</t>
  </si>
  <si>
    <t>מודיעין אבני חן מזרח</t>
  </si>
  <si>
    <t>מכבים</t>
  </si>
  <si>
    <t>רעות דרום</t>
  </si>
  <si>
    <t>רעות צפון</t>
  </si>
  <si>
    <t>מודיעין - מוריה</t>
  </si>
  <si>
    <t>מודיעין - מוריה דרום</t>
  </si>
  <si>
    <t>לפיד</t>
  </si>
  <si>
    <t>את שילת"</t>
  </si>
  <si>
    <t>חבל מודיעין</t>
  </si>
  <si>
    <t>שילת</t>
  </si>
  <si>
    <t>מודיעין עילית הגבעה הצפונית</t>
  </si>
  <si>
    <t>מודיעין עילית</t>
  </si>
  <si>
    <t>מודיעין עילית הגבעה הדרומית</t>
  </si>
  <si>
    <t>מודיעין עילית גרין פארק</t>
  </si>
  <si>
    <t>מודיעין עילית נאות הפסגה</t>
  </si>
  <si>
    <t>מודיעין עילית ברכפלד מזרח</t>
  </si>
  <si>
    <t>מודיעין עילית ברכפלד מערב</t>
  </si>
  <si>
    <t>מתתיהו</t>
  </si>
  <si>
    <t>מתתיהו אזור תעשייה</t>
  </si>
  <si>
    <t>חשמונאים</t>
  </si>
  <si>
    <t>גני מודיעין</t>
  </si>
  <si>
    <t>מודיעין - היי פארק</t>
  </si>
  <si>
    <t>מחלף ענבה</t>
  </si>
  <si>
    <t>ישפרו</t>
  </si>
  <si>
    <t>מודיעין פארק השבטים</t>
  </si>
  <si>
    <t>גוש טלמונים</t>
  </si>
  <si>
    <t>ניל"י- נעלה</t>
  </si>
  <si>
    <t>עטרת / חלמיש</t>
  </si>
  <si>
    <t>בית אריה</t>
  </si>
  <si>
    <t>דיר דיבוואן</t>
  </si>
  <si>
    <t>סינג'יל</t>
  </si>
  <si>
    <t>ביר זית</t>
  </si>
  <si>
    <t>כובר</t>
  </si>
  <si>
    <t>רואבי</t>
  </si>
  <si>
    <t>סענג'יל</t>
  </si>
  <si>
    <t>כפר ניעמה / בלעין</t>
  </si>
  <si>
    <t>בית ע'ור / בית ליקיא</t>
  </si>
  <si>
    <t>שוקבא / נעלין</t>
  </si>
  <si>
    <t>אל-אתחאד</t>
  </si>
  <si>
    <t>דיר אבו משעל</t>
  </si>
  <si>
    <t>בית רימא</t>
  </si>
  <si>
    <t>קראות בני זיד</t>
  </si>
  <si>
    <t>פדואל</t>
  </si>
  <si>
    <t>איזור השומרון</t>
  </si>
  <si>
    <t>מפעלי ברקן</t>
  </si>
  <si>
    <t>ברקן</t>
  </si>
  <si>
    <t>יקיר</t>
  </si>
  <si>
    <t>קרני שומרון</t>
  </si>
  <si>
    <t>עמנואל</t>
  </si>
  <si>
    <t>אריאל מערב</t>
  </si>
  <si>
    <t>אריאל</t>
  </si>
  <si>
    <t>אריאל רובע א-ב</t>
  </si>
  <si>
    <t>אריאל דרום</t>
  </si>
  <si>
    <t>רובע ב' מזרח/מוריה</t>
  </si>
  <si>
    <t>אוניברסיטת אריאל</t>
  </si>
  <si>
    <t>שערי תקווה</t>
  </si>
  <si>
    <t>אלפי מנשה</t>
  </si>
  <si>
    <t>סלעית</t>
  </si>
  <si>
    <t>אורנית</t>
  </si>
  <si>
    <t>קדומים</t>
  </si>
  <si>
    <t>בר אזור תעשייה</t>
  </si>
  <si>
    <t>שבי שומרון</t>
  </si>
  <si>
    <t>מבוא דתון</t>
  </si>
  <si>
    <t>חננית</t>
  </si>
  <si>
    <t>בקעת הירדן</t>
  </si>
  <si>
    <t>הבקעה</t>
  </si>
  <si>
    <t>מעלה אפרים</t>
  </si>
  <si>
    <t>גיתית</t>
  </si>
  <si>
    <t>צפון הבקעה</t>
  </si>
  <si>
    <t>איתמאר</t>
  </si>
  <si>
    <t>מעלה לבונה</t>
  </si>
  <si>
    <t>עלי / שילה</t>
  </si>
  <si>
    <t>עוגא</t>
  </si>
  <si>
    <t>יריחו</t>
  </si>
  <si>
    <t>פרוש בית דג'ן</t>
  </si>
  <si>
    <t>ברדלה</t>
  </si>
  <si>
    <t>סאוויה</t>
  </si>
  <si>
    <t>סלפית</t>
  </si>
  <si>
    <t>כפר דיכ</t>
  </si>
  <si>
    <t>דיר איסתיא</t>
  </si>
  <si>
    <t>א-זאוויה</t>
  </si>
  <si>
    <t>בידיה</t>
  </si>
  <si>
    <t>חבלה</t>
  </si>
  <si>
    <t>עזון</t>
  </si>
  <si>
    <t>ג'ינסאפוט</t>
  </si>
  <si>
    <t>קלקיליה</t>
  </si>
  <si>
    <t>דומא / מג'דל</t>
  </si>
  <si>
    <t>קוסרה</t>
  </si>
  <si>
    <t>ג'מאעין</t>
  </si>
  <si>
    <t>שכם</t>
  </si>
  <si>
    <t>סבסטיה</t>
  </si>
  <si>
    <t>עסירה א-שמאלייה</t>
  </si>
  <si>
    <t>בית פוריכ</t>
  </si>
  <si>
    <t>כפר ג'מאל</t>
  </si>
  <si>
    <t>בית ליד</t>
  </si>
  <si>
    <t>טולכרם</t>
  </si>
  <si>
    <t>ענבתא</t>
  </si>
  <si>
    <t>עילאר</t>
  </si>
  <si>
    <t>ברטעה</t>
  </si>
  <si>
    <t>סילת א-דאהר</t>
  </si>
  <si>
    <t>עראבה / כפר ראעי</t>
  </si>
  <si>
    <t>סאנור</t>
  </si>
  <si>
    <t>טובאס</t>
  </si>
  <si>
    <t>קבאטיה</t>
  </si>
  <si>
    <t>אום א-תות</t>
  </si>
  <si>
    <t>ג'לבוע</t>
  </si>
  <si>
    <t>ג'נין</t>
  </si>
  <si>
    <t>אלימון</t>
  </si>
  <si>
    <t>יעבד</t>
  </si>
  <si>
    <t>השוואת אוכלוסיה בין תחזיות מודל ירושלים V2  לבין תחזיות מועצה לאומית לכלכלה 2021</t>
  </si>
  <si>
    <t>תאריך עדכון</t>
  </si>
  <si>
    <t>סכום של תחזיות אוכלוסיה 2020</t>
  </si>
  <si>
    <t>סכום של תחזיות אוכלוסיה 2025</t>
  </si>
  <si>
    <t>סכום של תחזיות אוכלוסיה 2030</t>
  </si>
  <si>
    <t>סכום של תחזיות אוכלוסיה 2040</t>
  </si>
  <si>
    <t xml:space="preserve">תרחיש מודל - תרחיש המשך מגמות מועצה  </t>
  </si>
  <si>
    <t>נפה</t>
  </si>
  <si>
    <t>איו"ש</t>
  </si>
  <si>
    <t>חוץ מ25 כולם מהשכבה</t>
  </si>
  <si>
    <t xml:space="preserve">תרחיש  מודל - תרחיש תכנית אסטרטגית לדיור מועצה </t>
  </si>
  <si>
    <t>תחזית 3.2</t>
  </si>
  <si>
    <t>הפרשים אוכ' 2020</t>
  </si>
  <si>
    <t>מודל - למ"ס</t>
  </si>
  <si>
    <t>מועצה המשך מגמות פחות למ"ס</t>
  </si>
  <si>
    <t>מועצה אסטרטגיה לדיור פחות למ"ס</t>
  </si>
  <si>
    <t>מועצה לאומית לכלכלה_21</t>
  </si>
  <si>
    <t>המשך מגמות</t>
  </si>
  <si>
    <t>מחוז ירושלים</t>
  </si>
  <si>
    <t>v2-3.2</t>
  </si>
  <si>
    <t>אסטרטגיה לדיור</t>
  </si>
  <si>
    <t>למ"ס</t>
  </si>
  <si>
    <t>תחילת 2020</t>
  </si>
  <si>
    <t>סוף 2020</t>
  </si>
  <si>
    <t>TAZ in Jesru dustrict</t>
  </si>
  <si>
    <t>InJerDistrict</t>
  </si>
  <si>
    <t>Row Labels</t>
  </si>
  <si>
    <t>Grand Total</t>
  </si>
  <si>
    <t>מחוז י-ם</t>
  </si>
  <si>
    <t>ערכים</t>
  </si>
  <si>
    <t>0 Total</t>
  </si>
  <si>
    <t>1 Total</t>
  </si>
  <si>
    <t>(blank)</t>
  </si>
  <si>
    <t>hh2015</t>
  </si>
  <si>
    <t>newhh1520</t>
  </si>
  <si>
    <t>newhh2025</t>
  </si>
  <si>
    <t>newhh2530</t>
  </si>
  <si>
    <t>newhh1540</t>
  </si>
  <si>
    <t>newhh3540</t>
  </si>
  <si>
    <t>newhh3035</t>
  </si>
  <si>
    <t>hh20</t>
  </si>
  <si>
    <t>hh25</t>
  </si>
  <si>
    <t>hh30</t>
  </si>
  <si>
    <t>hh35</t>
  </si>
  <si>
    <t>hh40</t>
  </si>
  <si>
    <t>pop15</t>
  </si>
  <si>
    <t>pop20</t>
  </si>
  <si>
    <t>pop25</t>
  </si>
  <si>
    <t>pop30</t>
  </si>
  <si>
    <t>pop35</t>
  </si>
  <si>
    <t>pop40</t>
  </si>
  <si>
    <t>hhsize15</t>
  </si>
  <si>
    <t>hhsize20</t>
  </si>
  <si>
    <t>hhsize25</t>
  </si>
  <si>
    <t>hhsize30</t>
  </si>
  <si>
    <t>hhsize35</t>
  </si>
  <si>
    <t>hhsize40</t>
  </si>
  <si>
    <t>emp2hh</t>
  </si>
  <si>
    <t>empd15</t>
  </si>
  <si>
    <t>empd20</t>
  </si>
  <si>
    <t>empd25</t>
  </si>
  <si>
    <t>empd30</t>
  </si>
  <si>
    <t>empd35</t>
  </si>
  <si>
    <t>empd40</t>
  </si>
  <si>
    <t>empi40</t>
  </si>
  <si>
    <t>empi15</t>
  </si>
  <si>
    <t>empi20</t>
  </si>
  <si>
    <t>empi25</t>
  </si>
  <si>
    <t>empi30</t>
  </si>
  <si>
    <t>empi35</t>
  </si>
  <si>
    <t>empe40</t>
  </si>
  <si>
    <t>empe15</t>
  </si>
  <si>
    <t>empe20</t>
  </si>
  <si>
    <t>empe25</t>
  </si>
  <si>
    <t>empe30</t>
  </si>
  <si>
    <t>empe35</t>
  </si>
  <si>
    <t>emp15</t>
  </si>
  <si>
    <t>emp20</t>
  </si>
  <si>
    <t>emp25</t>
  </si>
  <si>
    <t>emp30</t>
  </si>
  <si>
    <t>emp35</t>
  </si>
  <si>
    <t>emp40</t>
  </si>
  <si>
    <t>yeshiva20</t>
  </si>
  <si>
    <t>yeshiva25</t>
  </si>
  <si>
    <t>yeshiva30</t>
  </si>
  <si>
    <t>yeshiva35</t>
  </si>
  <si>
    <t>yeshiva40</t>
  </si>
  <si>
    <t>yeshiva15</t>
  </si>
  <si>
    <t>college15</t>
  </si>
  <si>
    <t>college20</t>
  </si>
  <si>
    <t>college25</t>
  </si>
  <si>
    <t>college30</t>
  </si>
  <si>
    <t>college35</t>
  </si>
  <si>
    <t>college40</t>
  </si>
  <si>
    <t>pub30</t>
  </si>
  <si>
    <t>ind30</t>
  </si>
  <si>
    <t>ind40</t>
  </si>
  <si>
    <t>htl30</t>
  </si>
  <si>
    <t>htl40</t>
  </si>
  <si>
    <t>bsn30</t>
  </si>
  <si>
    <t>edu30</t>
  </si>
  <si>
    <t>edu40</t>
  </si>
  <si>
    <t>agr30</t>
  </si>
  <si>
    <t>bsn40</t>
  </si>
  <si>
    <t>pub40</t>
  </si>
  <si>
    <t>agr40</t>
  </si>
  <si>
    <t>school16</t>
  </si>
  <si>
    <t>school20</t>
  </si>
  <si>
    <t>school25</t>
  </si>
  <si>
    <t>school30</t>
  </si>
  <si>
    <t>school35</t>
  </si>
  <si>
    <t>school40</t>
  </si>
  <si>
    <t>ID</t>
  </si>
  <si>
    <t>Z_Min</t>
  </si>
  <si>
    <t>Z_Max</t>
  </si>
  <si>
    <t>TAZ</t>
  </si>
  <si>
    <t>TAZ_NUM</t>
  </si>
  <si>
    <t>AGG_TAZ_NU</t>
  </si>
  <si>
    <t>SUPER_TAZ_</t>
  </si>
  <si>
    <t>IN_JERUSAL</t>
  </si>
  <si>
    <t>POP_TYPE</t>
  </si>
  <si>
    <t>NAME_HEBRE</t>
  </si>
  <si>
    <t>METROPOLIN</t>
  </si>
  <si>
    <t>DISTRICT</t>
  </si>
  <si>
    <t>RASUT</t>
  </si>
  <si>
    <t>SHAPE_LENG</t>
  </si>
  <si>
    <t>SHAPE_AREA</t>
  </si>
  <si>
    <t>TOTAL_APRT</t>
  </si>
  <si>
    <t>AXTRA_APRT</t>
  </si>
  <si>
    <t>AXTRA_AP_1</t>
  </si>
  <si>
    <t>AXTRA_AP_2</t>
  </si>
  <si>
    <t>AXTRA_AP_3</t>
  </si>
  <si>
    <t>TOTAL_AP_1</t>
  </si>
  <si>
    <t>TOTAL_AP_2</t>
  </si>
  <si>
    <t>TOTAL_AP_3</t>
  </si>
  <si>
    <t>TOTAL_AP_4</t>
  </si>
  <si>
    <t>AVERAGE202</t>
  </si>
  <si>
    <t>AVERAGE2_1</t>
  </si>
  <si>
    <t>AVERAGE203</t>
  </si>
  <si>
    <t>AVERAGE2_2</t>
  </si>
  <si>
    <t>AVERAGE204</t>
  </si>
  <si>
    <t>POP_FORECA</t>
  </si>
  <si>
    <t>POP_FORE_1</t>
  </si>
  <si>
    <t>POP_FORE_2</t>
  </si>
  <si>
    <t>POP_FORE_3</t>
  </si>
  <si>
    <t>POP_FORE_4</t>
  </si>
  <si>
    <t>TOTAL_STUD</t>
  </si>
  <si>
    <t>TOTAL_ST_1</t>
  </si>
  <si>
    <t>TOTAL_ST_2</t>
  </si>
  <si>
    <t>TOTAL_ST_3</t>
  </si>
  <si>
    <t>TOTAL_ST_4</t>
  </si>
  <si>
    <t>EMPLOYEDED</t>
  </si>
  <si>
    <t>EMPLOYED_1</t>
  </si>
  <si>
    <t>EMPLOYED_2</t>
  </si>
  <si>
    <t>EMPLOYED_3</t>
  </si>
  <si>
    <t>EMPLOYED_4</t>
  </si>
  <si>
    <t>INDUSTRY_2</t>
  </si>
  <si>
    <t>COMMERCE_H</t>
  </si>
  <si>
    <t>BUSINESS_2</t>
  </si>
  <si>
    <t>PUBLIC_204</t>
  </si>
  <si>
    <t>EDUCATION_</t>
  </si>
  <si>
    <t>AGRICULTUR</t>
  </si>
  <si>
    <t>TOTAL_EMP_</t>
  </si>
  <si>
    <t>TOTAL_EM_1</t>
  </si>
  <si>
    <t>TOTAL_EM_2</t>
  </si>
  <si>
    <t>TOTAL_EM_3</t>
  </si>
  <si>
    <t>TOTAL_EM_4</t>
  </si>
  <si>
    <t>YESHIVA_ST</t>
  </si>
  <si>
    <t>YESHIVA__1</t>
  </si>
  <si>
    <t>YESHIVA__2</t>
  </si>
  <si>
    <t>YESHIVA__3</t>
  </si>
  <si>
    <t>YESHIVA__4</t>
  </si>
  <si>
    <t>STUDENTS_H</t>
  </si>
  <si>
    <t>STUDENTS_1</t>
  </si>
  <si>
    <t>STUDENTS_2</t>
  </si>
  <si>
    <t>STUDENTS_3</t>
  </si>
  <si>
    <t>STUDENTS_4</t>
  </si>
  <si>
    <t>UPDATE_DAT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</si>
</sst>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 * #,##0.00_ ;_ * \-#,##0.00_ ;_ * &quot;-&quot;??_ ;_ @_ "/>
    <numFmt numFmtId="165" formatCode="_(* #,##0.00_);_(* \(#,##0.00\);_(* &quot;-&quot;??_);_(@_)"/>
    <numFmt numFmtId="166" formatCode="_ * #,##0_ ;_ * \-#,##0_ ;_ * &quot;-&quot;??_ ;_ @_ "/>
    <numFmt numFmtId="167" formatCode="_ * #,##0.0_ ;_ * \-#,##0.0_ ;_ * &quot;-&quot;??_ ;_ @_ "/>
    <numFmt numFmtId="168" formatCode="_ * #,##0_ ;_ * \-#,##0_ ;_ * &quot;-&quot;?_ ;_ @_ "/>
    <numFmt numFmtId="169" formatCode="General_)"/>
    <numFmt numFmtId="170" formatCode="###0;\-###0"/>
    <numFmt numFmtId="171" formatCode="_-* #,##0_-;\-* #,##0_-;_-* &quot;-&quot;??_-;_-@_-"/>
  </numFmts>
  <fonts count="37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sz val="11"/>
      <name val="Calibri"/>
      <family val="2"/>
      <charset val="177"/>
      <scheme val="minor"/>
    </font>
    <font>
      <b/>
      <sz val="11"/>
      <name val="Calibri"/>
      <family val="2"/>
      <charset val="177"/>
      <scheme val="minor"/>
    </font>
    <font>
      <b/>
      <sz val="11"/>
      <color rgb="FFFF0000"/>
      <name val="Calibri"/>
      <family val="2"/>
      <charset val="177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7"/>
      <name val="Switzerland"/>
      <family val="2"/>
      <charset val="177"/>
    </font>
    <font>
      <sz val="10"/>
      <color indexed="8"/>
      <name val="Arial"/>
      <family val="2"/>
    </font>
    <font>
      <sz val="10"/>
      <color indexed="8"/>
      <name val="Arial"/>
      <family val="2"/>
      <charset val="177"/>
    </font>
    <font>
      <sz val="10"/>
      <color theme="1"/>
      <name val="Arial"/>
      <family val="2"/>
      <charset val="177"/>
    </font>
    <font>
      <sz val="12"/>
      <name val="David"/>
      <family val="2"/>
      <charset val="177"/>
    </font>
    <font>
      <sz val="12"/>
      <color theme="1"/>
      <name val="Arial"/>
      <family val="2"/>
      <charset val="177"/>
    </font>
    <font>
      <sz val="10"/>
      <name val="MS Sans Serif"/>
      <family val="2"/>
      <charset val="177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7"/>
      <name val="Switzerland"/>
      <family val="2"/>
      <charset val="177"/>
    </font>
    <font>
      <sz val="6"/>
      <name val="Switzerland"/>
      <family val="2"/>
      <charset val="177"/>
    </font>
    <font>
      <b/>
      <sz val="11"/>
      <color theme="9"/>
      <name val="Calibri"/>
      <family val="2"/>
      <scheme val="minor"/>
    </font>
    <font>
      <sz val="11"/>
      <color theme="3" tint="0.39997558519241921"/>
      <name val="Calibri"/>
      <family val="2"/>
      <charset val="177"/>
      <scheme val="minor"/>
    </font>
    <font>
      <b/>
      <sz val="11"/>
      <color rgb="FFFFC000"/>
      <name val="Calibri"/>
      <family val="2"/>
      <scheme val="minor"/>
    </font>
    <font>
      <b/>
      <sz val="11"/>
      <color theme="1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theme="3"/>
      <name val="Calibri"/>
      <family val="2"/>
      <charset val="177"/>
      <scheme val="minor"/>
    </font>
    <font>
      <sz val="14"/>
      <color rgb="FF002060"/>
      <name val="Calibri"/>
      <family val="2"/>
      <charset val="177"/>
      <scheme val="minor"/>
    </font>
    <font>
      <sz val="11"/>
      <color rgb="FF000000"/>
      <name val="Calibri"/>
      <family val="2"/>
      <charset val="177"/>
      <scheme val="minor"/>
    </font>
    <font>
      <b/>
      <sz val="11"/>
      <color rgb="FF000000"/>
      <name val="Calibri"/>
      <family val="2"/>
      <charset val="177"/>
      <scheme val="minor"/>
    </font>
    <font>
      <sz val="14"/>
      <color theme="9" tint="-0.249977111117893"/>
      <name val="Calibri"/>
      <family val="2"/>
      <charset val="177"/>
      <scheme val="minor"/>
    </font>
    <font>
      <b/>
      <sz val="11"/>
      <color rgb="FF000000"/>
      <name val="Calibri"/>
      <family val="2"/>
      <scheme val="minor"/>
    </font>
    <font>
      <sz val="18"/>
      <color theme="1"/>
      <name val="Calibri"/>
      <family val="2"/>
      <charset val="177"/>
      <scheme val="minor"/>
    </font>
    <font>
      <sz val="8"/>
      <name val="Calibri"/>
      <family val="2"/>
      <charset val="177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theme="6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1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9" fontId="9" fillId="0" borderId="0" applyNumberFormat="0" applyFill="0" applyBorder="0" applyProtection="0">
      <alignment horizontal="center"/>
    </xf>
    <xf numFmtId="165" fontId="10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2" fillId="0" borderId="0"/>
    <xf numFmtId="0" fontId="13" fillId="0" borderId="0"/>
    <xf numFmtId="0" fontId="14" fillId="0" borderId="0"/>
    <xf numFmtId="0" fontId="15" fillId="0" borderId="0"/>
    <xf numFmtId="0" fontId="16" fillId="0" borderId="0"/>
    <xf numFmtId="0" fontId="15" fillId="0" borderId="0"/>
    <xf numFmtId="0" fontId="2" fillId="0" borderId="0"/>
    <xf numFmtId="0" fontId="10" fillId="0" borderId="0"/>
    <xf numFmtId="0" fontId="16" fillId="0" borderId="0"/>
    <xf numFmtId="0" fontId="16" fillId="0" borderId="0"/>
    <xf numFmtId="0" fontId="14" fillId="0" borderId="0"/>
    <xf numFmtId="0" fontId="17" fillId="0" borderId="0"/>
    <xf numFmtId="0" fontId="1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5" fillId="0" borderId="0"/>
    <xf numFmtId="0" fontId="13" fillId="0" borderId="0"/>
    <xf numFmtId="169" fontId="18" fillId="0" borderId="0" applyNumberFormat="0" applyFill="0" applyBorder="0" applyProtection="0"/>
    <xf numFmtId="170" fontId="19" fillId="0" borderId="1" applyFill="0" applyProtection="0">
      <alignment horizontal="center" vertical="center"/>
    </xf>
    <xf numFmtId="0" fontId="34" fillId="18" borderId="0" applyNumberFormat="0" applyBorder="0" applyAlignment="0" applyProtection="0"/>
    <xf numFmtId="0" fontId="35" fillId="19" borderId="0" applyNumberFormat="0" applyBorder="0" applyAlignment="0" applyProtection="0"/>
  </cellStyleXfs>
  <cellXfs count="231">
    <xf numFmtId="0" fontId="0" fillId="0" borderId="0" xfId="0"/>
    <xf numFmtId="0" fontId="4" fillId="0" borderId="0" xfId="3" applyFont="1"/>
    <xf numFmtId="166" fontId="5" fillId="0" borderId="0" xfId="1" applyNumberFormat="1" applyFont="1" applyFill="1" applyAlignment="1">
      <alignment wrapText="1"/>
    </xf>
    <xf numFmtId="0" fontId="4" fillId="0" borderId="0" xfId="0" applyFont="1"/>
    <xf numFmtId="0" fontId="4" fillId="0" borderId="0" xfId="0" applyFont="1" applyAlignment="1">
      <alignment horizontal="center"/>
    </xf>
    <xf numFmtId="166" fontId="5" fillId="0" borderId="0" xfId="1" applyNumberFormat="1" applyFont="1" applyFill="1"/>
    <xf numFmtId="0" fontId="3" fillId="0" borderId="0" xfId="3" applyFont="1"/>
    <xf numFmtId="0" fontId="3" fillId="0" borderId="0" xfId="0" applyFont="1"/>
    <xf numFmtId="0" fontId="3" fillId="0" borderId="0" xfId="0" applyFont="1" applyAlignment="1">
      <alignment horizontal="center"/>
    </xf>
    <xf numFmtId="166" fontId="3" fillId="0" borderId="0" xfId="1" applyNumberFormat="1" applyFont="1" applyFill="1"/>
    <xf numFmtId="166" fontId="3" fillId="0" borderId="0" xfId="0" applyNumberFormat="1" applyFont="1"/>
    <xf numFmtId="167" fontId="3" fillId="0" borderId="0" xfId="1" applyNumberFormat="1" applyFont="1" applyFill="1"/>
    <xf numFmtId="166" fontId="6" fillId="0" borderId="0" xfId="1" applyNumberFormat="1" applyFont="1" applyFill="1"/>
    <xf numFmtId="0" fontId="4" fillId="2" borderId="0" xfId="3" applyFont="1" applyFill="1"/>
    <xf numFmtId="0" fontId="4" fillId="2" borderId="0" xfId="0" applyFont="1" applyFill="1"/>
    <xf numFmtId="0" fontId="4" fillId="2" borderId="0" xfId="0" applyFont="1" applyFill="1" applyAlignment="1">
      <alignment horizontal="center"/>
    </xf>
    <xf numFmtId="166" fontId="4" fillId="2" borderId="0" xfId="1" applyNumberFormat="1" applyFont="1" applyFill="1"/>
    <xf numFmtId="166" fontId="4" fillId="2" borderId="0" xfId="0" applyNumberFormat="1" applyFont="1" applyFill="1"/>
    <xf numFmtId="167" fontId="4" fillId="2" borderId="0" xfId="1" applyNumberFormat="1" applyFont="1" applyFill="1"/>
    <xf numFmtId="166" fontId="5" fillId="2" borderId="0" xfId="1" applyNumberFormat="1" applyFont="1" applyFill="1"/>
    <xf numFmtId="166" fontId="4" fillId="0" borderId="0" xfId="1" applyNumberFormat="1" applyFont="1" applyFill="1" applyAlignment="1"/>
    <xf numFmtId="166" fontId="4" fillId="0" borderId="0" xfId="1" applyNumberFormat="1" applyFont="1" applyFill="1" applyAlignment="1">
      <alignment horizontal="center"/>
    </xf>
    <xf numFmtId="9" fontId="4" fillId="0" borderId="0" xfId="2" applyFont="1" applyFill="1"/>
    <xf numFmtId="0" fontId="7" fillId="0" borderId="0" xfId="3" applyFont="1"/>
    <xf numFmtId="0" fontId="7" fillId="0" borderId="0" xfId="0" applyFont="1"/>
    <xf numFmtId="0" fontId="7" fillId="0" borderId="0" xfId="0" applyFont="1" applyAlignment="1">
      <alignment horizontal="center"/>
    </xf>
    <xf numFmtId="166" fontId="7" fillId="0" borderId="0" xfId="1" applyNumberFormat="1" applyFont="1" applyFill="1"/>
    <xf numFmtId="166" fontId="7" fillId="0" borderId="0" xfId="0" applyNumberFormat="1" applyFont="1"/>
    <xf numFmtId="167" fontId="7" fillId="0" borderId="0" xfId="1" applyNumberFormat="1" applyFont="1" applyFill="1"/>
    <xf numFmtId="166" fontId="5" fillId="0" borderId="0" xfId="0" applyNumberFormat="1" applyFont="1"/>
    <xf numFmtId="166" fontId="4" fillId="3" borderId="0" xfId="1" applyNumberFormat="1" applyFont="1" applyFill="1"/>
    <xf numFmtId="166" fontId="4" fillId="4" borderId="0" xfId="1" applyNumberFormat="1" applyFont="1" applyFill="1"/>
    <xf numFmtId="0" fontId="5" fillId="0" borderId="0" xfId="0" applyFont="1"/>
    <xf numFmtId="0" fontId="5" fillId="0" borderId="0" xfId="0" applyFont="1" applyAlignment="1">
      <alignment horizontal="center"/>
    </xf>
    <xf numFmtId="168" fontId="4" fillId="0" borderId="0" xfId="0" applyNumberFormat="1" applyFont="1"/>
    <xf numFmtId="166" fontId="3" fillId="3" borderId="0" xfId="1" applyNumberFormat="1" applyFont="1" applyFill="1"/>
    <xf numFmtId="0" fontId="5" fillId="2" borderId="0" xfId="0" applyFont="1" applyFill="1"/>
    <xf numFmtId="0" fontId="5" fillId="2" borderId="0" xfId="0" applyFont="1" applyFill="1" applyAlignment="1">
      <alignment horizontal="center"/>
    </xf>
    <xf numFmtId="167" fontId="5" fillId="0" borderId="0" xfId="1" applyNumberFormat="1" applyFont="1" applyFill="1"/>
    <xf numFmtId="0" fontId="8" fillId="0" borderId="0" xfId="0" applyFont="1"/>
    <xf numFmtId="164" fontId="4" fillId="0" borderId="0" xfId="0" applyNumberFormat="1" applyFont="1"/>
    <xf numFmtId="166" fontId="8" fillId="0" borderId="0" xfId="1" applyNumberFormat="1" applyFont="1" applyFill="1"/>
    <xf numFmtId="0" fontId="5" fillId="0" borderId="0" xfId="3" applyFont="1"/>
    <xf numFmtId="0" fontId="5" fillId="2" borderId="0" xfId="3" applyFont="1" applyFill="1"/>
    <xf numFmtId="167" fontId="5" fillId="2" borderId="0" xfId="1" applyNumberFormat="1" applyFont="1" applyFill="1"/>
    <xf numFmtId="164" fontId="5" fillId="0" borderId="0" xfId="1" applyFont="1" applyFill="1"/>
    <xf numFmtId="0" fontId="7" fillId="2" borderId="0" xfId="0" applyFont="1" applyFill="1"/>
    <xf numFmtId="0" fontId="0" fillId="5" borderId="0" xfId="0" applyFill="1"/>
    <xf numFmtId="0" fontId="0" fillId="6" borderId="0" xfId="0" applyFill="1"/>
    <xf numFmtId="166" fontId="20" fillId="0" borderId="0" xfId="1" applyNumberFormat="1" applyFont="1" applyFill="1"/>
    <xf numFmtId="0" fontId="4" fillId="7" borderId="0" xfId="3" applyFont="1" applyFill="1"/>
    <xf numFmtId="0" fontId="4" fillId="7" borderId="0" xfId="0" applyFont="1" applyFill="1"/>
    <xf numFmtId="0" fontId="4" fillId="7" borderId="0" xfId="0" applyFont="1" applyFill="1" applyAlignment="1">
      <alignment horizontal="center"/>
    </xf>
    <xf numFmtId="166" fontId="4" fillId="7" borderId="0" xfId="1" applyNumberFormat="1" applyFont="1" applyFill="1"/>
    <xf numFmtId="166" fontId="4" fillId="7" borderId="0" xfId="0" applyNumberFormat="1" applyFont="1" applyFill="1"/>
    <xf numFmtId="167" fontId="4" fillId="7" borderId="0" xfId="1" applyNumberFormat="1" applyFont="1" applyFill="1"/>
    <xf numFmtId="166" fontId="5" fillId="7" borderId="0" xfId="1" applyNumberFormat="1" applyFont="1" applyFill="1"/>
    <xf numFmtId="166" fontId="4" fillId="0" borderId="0" xfId="1" applyNumberFormat="1" applyFont="1" applyFill="1"/>
    <xf numFmtId="166" fontId="4" fillId="0" borderId="0" xfId="0" applyNumberFormat="1" applyFont="1"/>
    <xf numFmtId="167" fontId="4" fillId="0" borderId="0" xfId="1" applyNumberFormat="1" applyFont="1" applyFill="1"/>
    <xf numFmtId="166" fontId="4" fillId="6" borderId="0" xfId="1" applyNumberFormat="1" applyFont="1" applyFill="1"/>
    <xf numFmtId="166" fontId="8" fillId="0" borderId="0" xfId="0" applyNumberFormat="1" applyFont="1"/>
    <xf numFmtId="166" fontId="8" fillId="2" borderId="0" xfId="0" applyNumberFormat="1" applyFont="1" applyFill="1"/>
    <xf numFmtId="166" fontId="8" fillId="7" borderId="0" xfId="0" applyNumberFormat="1" applyFont="1" applyFill="1"/>
    <xf numFmtId="0" fontId="6" fillId="0" borderId="0" xfId="0" applyFont="1"/>
    <xf numFmtId="166" fontId="21" fillId="0" borderId="0" xfId="1" applyNumberFormat="1" applyFont="1" applyFill="1"/>
    <xf numFmtId="166" fontId="22" fillId="0" borderId="0" xfId="1" applyNumberFormat="1" applyFont="1" applyFill="1"/>
    <xf numFmtId="0" fontId="4" fillId="8" borderId="0" xfId="3" applyFont="1" applyFill="1"/>
    <xf numFmtId="0" fontId="4" fillId="8" borderId="0" xfId="0" applyFont="1" applyFill="1"/>
    <xf numFmtId="0" fontId="4" fillId="8" borderId="0" xfId="0" applyFont="1" applyFill="1" applyAlignment="1">
      <alignment horizontal="center"/>
    </xf>
    <xf numFmtId="166" fontId="4" fillId="8" borderId="0" xfId="1" applyNumberFormat="1" applyFont="1" applyFill="1"/>
    <xf numFmtId="166" fontId="4" fillId="8" borderId="0" xfId="0" applyNumberFormat="1" applyFont="1" applyFill="1"/>
    <xf numFmtId="166" fontId="8" fillId="8" borderId="0" xfId="0" applyNumberFormat="1" applyFont="1" applyFill="1"/>
    <xf numFmtId="167" fontId="4" fillId="8" borderId="0" xfId="1" applyNumberFormat="1" applyFont="1" applyFill="1"/>
    <xf numFmtId="166" fontId="5" fillId="8" borderId="0" xfId="1" applyNumberFormat="1" applyFont="1" applyFill="1"/>
    <xf numFmtId="0" fontId="4" fillId="3" borderId="0" xfId="3" applyFont="1" applyFill="1"/>
    <xf numFmtId="0" fontId="4" fillId="3" borderId="0" xfId="0" applyFont="1" applyFill="1"/>
    <xf numFmtId="0" fontId="4" fillId="3" borderId="0" xfId="0" applyFont="1" applyFill="1" applyAlignment="1">
      <alignment horizontal="center"/>
    </xf>
    <xf numFmtId="166" fontId="4" fillId="3" borderId="0" xfId="0" applyNumberFormat="1" applyFont="1" applyFill="1"/>
    <xf numFmtId="166" fontId="8" fillId="3" borderId="0" xfId="0" applyNumberFormat="1" applyFont="1" applyFill="1"/>
    <xf numFmtId="167" fontId="4" fillId="3" borderId="0" xfId="1" applyNumberFormat="1" applyFont="1" applyFill="1"/>
    <xf numFmtId="0" fontId="0" fillId="9" borderId="0" xfId="0" applyFill="1"/>
    <xf numFmtId="0" fontId="4" fillId="9" borderId="0" xfId="0" applyFont="1" applyFill="1" applyAlignment="1">
      <alignment horizontal="center"/>
    </xf>
    <xf numFmtId="166" fontId="4" fillId="9" borderId="0" xfId="1" applyNumberFormat="1" applyFont="1" applyFill="1"/>
    <xf numFmtId="0" fontId="4" fillId="9" borderId="0" xfId="0" applyFont="1" applyFill="1"/>
    <xf numFmtId="167" fontId="4" fillId="9" borderId="0" xfId="1" applyNumberFormat="1" applyFont="1" applyFill="1"/>
    <xf numFmtId="164" fontId="8" fillId="0" borderId="0" xfId="1" applyFont="1" applyFill="1"/>
    <xf numFmtId="166" fontId="4" fillId="9" borderId="0" xfId="0" applyNumberFormat="1" applyFont="1" applyFill="1"/>
    <xf numFmtId="166" fontId="8" fillId="9" borderId="0" xfId="0" applyNumberFormat="1" applyFont="1" applyFill="1"/>
    <xf numFmtId="0" fontId="4" fillId="0" borderId="0" xfId="3" applyFont="1" applyAlignment="1">
      <alignment vertical="center"/>
    </xf>
    <xf numFmtId="166" fontId="5" fillId="0" borderId="0" xfId="1" applyNumberFormat="1" applyFont="1" applyFill="1" applyAlignment="1">
      <alignment vertical="center" wrapText="1"/>
    </xf>
    <xf numFmtId="49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167" fontId="5" fillId="0" borderId="0" xfId="1" applyNumberFormat="1" applyFont="1" applyFill="1" applyAlignment="1">
      <alignment vertical="center" wrapText="1"/>
    </xf>
    <xf numFmtId="167" fontId="4" fillId="10" borderId="0" xfId="1" applyNumberFormat="1" applyFont="1" applyFill="1"/>
    <xf numFmtId="0" fontId="3" fillId="10" borderId="0" xfId="0" applyFont="1" applyFill="1"/>
    <xf numFmtId="166" fontId="5" fillId="10" borderId="0" xfId="1" applyNumberFormat="1" applyFont="1" applyFill="1"/>
    <xf numFmtId="167" fontId="5" fillId="10" borderId="0" xfId="1" applyNumberFormat="1" applyFont="1" applyFill="1"/>
    <xf numFmtId="167" fontId="3" fillId="10" borderId="0" xfId="1" applyNumberFormat="1" applyFont="1" applyFill="1"/>
    <xf numFmtId="0" fontId="4" fillId="11" borderId="0" xfId="3" applyFont="1" applyFill="1"/>
    <xf numFmtId="0" fontId="4" fillId="11" borderId="0" xfId="0" applyFont="1" applyFill="1"/>
    <xf numFmtId="0" fontId="4" fillId="11" borderId="0" xfId="0" applyFont="1" applyFill="1" applyAlignment="1">
      <alignment horizontal="center"/>
    </xf>
    <xf numFmtId="166" fontId="4" fillId="11" borderId="0" xfId="1" applyNumberFormat="1" applyFont="1" applyFill="1"/>
    <xf numFmtId="166" fontId="8" fillId="11" borderId="0" xfId="1" applyNumberFormat="1" applyFont="1" applyFill="1"/>
    <xf numFmtId="167" fontId="4" fillId="11" borderId="0" xfId="1" applyNumberFormat="1" applyFont="1" applyFill="1"/>
    <xf numFmtId="166" fontId="4" fillId="11" borderId="0" xfId="0" applyNumberFormat="1" applyFont="1" applyFill="1"/>
    <xf numFmtId="0" fontId="5" fillId="11" borderId="0" xfId="0" applyFont="1" applyFill="1"/>
    <xf numFmtId="0" fontId="0" fillId="11" borderId="0" xfId="0" applyFill="1"/>
    <xf numFmtId="166" fontId="8" fillId="11" borderId="0" xfId="0" applyNumberFormat="1" applyFont="1" applyFill="1"/>
    <xf numFmtId="166" fontId="3" fillId="11" borderId="0" xfId="1" applyNumberFormat="1" applyFont="1" applyFill="1"/>
    <xf numFmtId="0" fontId="4" fillId="12" borderId="0" xfId="3" applyFont="1" applyFill="1"/>
    <xf numFmtId="0" fontId="5" fillId="12" borderId="0" xfId="0" applyFont="1" applyFill="1"/>
    <xf numFmtId="0" fontId="3" fillId="12" borderId="0" xfId="3" applyFont="1" applyFill="1"/>
    <xf numFmtId="0" fontId="6" fillId="12" borderId="0" xfId="0" applyFont="1" applyFill="1"/>
    <xf numFmtId="0" fontId="0" fillId="12" borderId="0" xfId="0" applyFill="1"/>
    <xf numFmtId="0" fontId="5" fillId="12" borderId="0" xfId="3" applyFont="1" applyFill="1"/>
    <xf numFmtId="166" fontId="0" fillId="0" borderId="0" xfId="1" applyNumberFormat="1" applyFont="1"/>
    <xf numFmtId="166" fontId="4" fillId="11" borderId="0" xfId="1" applyNumberFormat="1" applyFont="1" applyFill="1" applyAlignment="1">
      <alignment horizontal="center"/>
    </xf>
    <xf numFmtId="166" fontId="4" fillId="9" borderId="0" xfId="1" applyNumberFormat="1" applyFont="1" applyFill="1" applyAlignment="1">
      <alignment horizontal="center"/>
    </xf>
    <xf numFmtId="166" fontId="5" fillId="3" borderId="0" xfId="1" applyNumberFormat="1" applyFont="1" applyFill="1" applyAlignment="1">
      <alignment vertical="center" wrapText="1"/>
    </xf>
    <xf numFmtId="166" fontId="7" fillId="3" borderId="0" xfId="1" applyNumberFormat="1" applyFont="1" applyFill="1"/>
    <xf numFmtId="166" fontId="5" fillId="3" borderId="0" xfId="1" applyNumberFormat="1" applyFont="1" applyFill="1"/>
    <xf numFmtId="166" fontId="5" fillId="13" borderId="0" xfId="1" applyNumberFormat="1" applyFont="1" applyFill="1" applyAlignment="1">
      <alignment vertical="center" wrapText="1"/>
    </xf>
    <xf numFmtId="166" fontId="4" fillId="13" borderId="0" xfId="1" applyNumberFormat="1" applyFont="1" applyFill="1"/>
    <xf numFmtId="166" fontId="3" fillId="13" borderId="0" xfId="1" applyNumberFormat="1" applyFont="1" applyFill="1"/>
    <xf numFmtId="166" fontId="7" fillId="13" borderId="0" xfId="1" applyNumberFormat="1" applyFont="1" applyFill="1"/>
    <xf numFmtId="164" fontId="4" fillId="13" borderId="0" xfId="1" applyFont="1" applyFill="1"/>
    <xf numFmtId="166" fontId="5" fillId="13" borderId="0" xfId="1" applyNumberFormat="1" applyFont="1" applyFill="1"/>
    <xf numFmtId="166" fontId="8" fillId="2" borderId="0" xfId="1" applyNumberFormat="1" applyFont="1" applyFill="1"/>
    <xf numFmtId="166" fontId="4" fillId="10" borderId="0" xfId="1" applyNumberFormat="1" applyFont="1" applyFill="1"/>
    <xf numFmtId="0" fontId="2" fillId="0" borderId="0" xfId="3"/>
    <xf numFmtId="166" fontId="23" fillId="0" borderId="0" xfId="1" applyNumberFormat="1" applyFont="1" applyFill="1" applyAlignment="1">
      <alignment wrapText="1"/>
    </xf>
    <xf numFmtId="0" fontId="2" fillId="0" borderId="0" xfId="0" applyFont="1"/>
    <xf numFmtId="0" fontId="2" fillId="0" borderId="0" xfId="0" applyFont="1" applyAlignment="1">
      <alignment horizontal="center"/>
    </xf>
    <xf numFmtId="166" fontId="2" fillId="0" borderId="0" xfId="1" applyNumberFormat="1" applyFont="1" applyFill="1"/>
    <xf numFmtId="166" fontId="23" fillId="0" borderId="0" xfId="0" applyNumberFormat="1" applyFont="1"/>
    <xf numFmtId="167" fontId="2" fillId="0" borderId="0" xfId="1" applyNumberFormat="1" applyFont="1" applyFill="1"/>
    <xf numFmtId="166" fontId="23" fillId="0" borderId="0" xfId="1" applyNumberFormat="1" applyFont="1" applyFill="1"/>
    <xf numFmtId="0" fontId="23" fillId="0" borderId="0" xfId="0" applyFont="1"/>
    <xf numFmtId="167" fontId="23" fillId="0" borderId="0" xfId="1" applyNumberFormat="1" applyFont="1" applyFill="1"/>
    <xf numFmtId="166" fontId="6" fillId="0" borderId="0" xfId="0" applyNumberFormat="1" applyFont="1"/>
    <xf numFmtId="167" fontId="6" fillId="0" borderId="0" xfId="1" applyNumberFormat="1" applyFont="1" applyFill="1"/>
    <xf numFmtId="166" fontId="6" fillId="0" borderId="0" xfId="1" applyNumberFormat="1" applyFont="1" applyFill="1" applyAlignment="1">
      <alignment wrapText="1"/>
    </xf>
    <xf numFmtId="0" fontId="2" fillId="6" borderId="0" xfId="3" applyFill="1"/>
    <xf numFmtId="0" fontId="3" fillId="6" borderId="0" xfId="3" applyFont="1" applyFill="1"/>
    <xf numFmtId="0" fontId="24" fillId="0" borderId="0" xfId="0" applyFont="1"/>
    <xf numFmtId="0" fontId="25" fillId="6" borderId="0" xfId="3" applyFont="1" applyFill="1"/>
    <xf numFmtId="0" fontId="25" fillId="0" borderId="0" xfId="0" applyFont="1"/>
    <xf numFmtId="166" fontId="24" fillId="0" borderId="0" xfId="1" applyNumberFormat="1" applyFont="1" applyFill="1" applyAlignment="1">
      <alignment wrapText="1"/>
    </xf>
    <xf numFmtId="0" fontId="25" fillId="0" borderId="0" xfId="0" applyFont="1" applyAlignment="1">
      <alignment horizontal="center"/>
    </xf>
    <xf numFmtId="166" fontId="25" fillId="0" borderId="0" xfId="1" applyNumberFormat="1" applyFont="1" applyFill="1"/>
    <xf numFmtId="166" fontId="24" fillId="0" borderId="0" xfId="1" applyNumberFormat="1" applyFont="1" applyFill="1"/>
    <xf numFmtId="166" fontId="24" fillId="0" borderId="0" xfId="0" applyNumberFormat="1" applyFont="1"/>
    <xf numFmtId="167" fontId="25" fillId="0" borderId="0" xfId="1" applyNumberFormat="1" applyFont="1" applyFill="1"/>
    <xf numFmtId="167" fontId="25" fillId="2" borderId="0" xfId="1" applyNumberFormat="1" applyFont="1" applyFill="1"/>
    <xf numFmtId="0" fontId="25" fillId="0" borderId="0" xfId="3" applyFont="1"/>
    <xf numFmtId="0" fontId="7" fillId="14" borderId="0" xfId="0" applyFont="1" applyFill="1"/>
    <xf numFmtId="0" fontId="4" fillId="14" borderId="0" xfId="3" applyFont="1" applyFill="1"/>
    <xf numFmtId="0" fontId="4" fillId="14" borderId="0" xfId="0" applyFont="1" applyFill="1"/>
    <xf numFmtId="0" fontId="4" fillId="14" borderId="0" xfId="0" applyFont="1" applyFill="1" applyAlignment="1">
      <alignment horizontal="center"/>
    </xf>
    <xf numFmtId="166" fontId="4" fillId="14" borderId="0" xfId="1" applyNumberFormat="1" applyFont="1" applyFill="1"/>
    <xf numFmtId="166" fontId="4" fillId="14" borderId="0" xfId="0" applyNumberFormat="1" applyFont="1" applyFill="1"/>
    <xf numFmtId="166" fontId="8" fillId="14" borderId="0" xfId="0" applyNumberFormat="1" applyFont="1" applyFill="1"/>
    <xf numFmtId="167" fontId="4" fillId="14" borderId="0" xfId="1" applyNumberFormat="1" applyFont="1" applyFill="1"/>
    <xf numFmtId="166" fontId="5" fillId="14" borderId="0" xfId="1" applyNumberFormat="1" applyFont="1" applyFill="1"/>
    <xf numFmtId="0" fontId="7" fillId="14" borderId="2" xfId="0" applyFont="1" applyFill="1" applyBorder="1"/>
    <xf numFmtId="166" fontId="4" fillId="14" borderId="2" xfId="1" applyNumberFormat="1" applyFont="1" applyFill="1" applyBorder="1"/>
    <xf numFmtId="166" fontId="4" fillId="15" borderId="0" xfId="1" applyNumberFormat="1" applyFont="1" applyFill="1"/>
    <xf numFmtId="166" fontId="7" fillId="0" borderId="0" xfId="1" applyNumberFormat="1" applyFont="1" applyFill="1" applyAlignment="1">
      <alignment horizontal="center"/>
    </xf>
    <xf numFmtId="166" fontId="7" fillId="2" borderId="0" xfId="0" applyNumberFormat="1" applyFont="1" applyFill="1"/>
    <xf numFmtId="166" fontId="7" fillId="10" borderId="0" xfId="1" applyNumberFormat="1" applyFont="1" applyFill="1"/>
    <xf numFmtId="0" fontId="26" fillId="2" borderId="0" xfId="3" applyFont="1" applyFill="1"/>
    <xf numFmtId="166" fontId="4" fillId="3" borderId="0" xfId="1" applyNumberFormat="1" applyFont="1" applyFill="1" applyBorder="1"/>
    <xf numFmtId="166" fontId="4" fillId="13" borderId="0" xfId="1" applyNumberFormat="1" applyFont="1" applyFill="1" applyBorder="1"/>
    <xf numFmtId="0" fontId="26" fillId="0" borderId="0" xfId="3" applyFont="1"/>
    <xf numFmtId="0" fontId="26" fillId="8" borderId="0" xfId="3" applyFont="1" applyFill="1"/>
    <xf numFmtId="0" fontId="4" fillId="16" borderId="0" xfId="3" applyFont="1" applyFill="1"/>
    <xf numFmtId="0" fontId="4" fillId="16" borderId="0" xfId="0" applyFont="1" applyFill="1"/>
    <xf numFmtId="0" fontId="4" fillId="16" borderId="0" xfId="0" applyFont="1" applyFill="1" applyAlignment="1">
      <alignment horizontal="center"/>
    </xf>
    <xf numFmtId="166" fontId="4" fillId="16" borderId="0" xfId="1" applyNumberFormat="1" applyFont="1" applyFill="1"/>
    <xf numFmtId="166" fontId="4" fillId="16" borderId="0" xfId="0" applyNumberFormat="1" applyFont="1" applyFill="1"/>
    <xf numFmtId="166" fontId="8" fillId="16" borderId="0" xfId="0" applyNumberFormat="1" applyFont="1" applyFill="1"/>
    <xf numFmtId="167" fontId="4" fillId="16" borderId="0" xfId="1" applyNumberFormat="1" applyFont="1" applyFill="1"/>
    <xf numFmtId="166" fontId="0" fillId="16" borderId="0" xfId="1" applyNumberFormat="1" applyFont="1" applyFill="1"/>
    <xf numFmtId="166" fontId="5" fillId="16" borderId="0" xfId="1" applyNumberFormat="1" applyFont="1" applyFill="1"/>
    <xf numFmtId="0" fontId="2" fillId="2" borderId="0" xfId="3" applyFill="1"/>
    <xf numFmtId="0" fontId="23" fillId="2" borderId="0" xfId="0" applyFont="1" applyFill="1"/>
    <xf numFmtId="0" fontId="0" fillId="2" borderId="0" xfId="0" applyFill="1"/>
    <xf numFmtId="166" fontId="23" fillId="2" borderId="0" xfId="1" applyNumberFormat="1" applyFont="1" applyFill="1" applyAlignment="1">
      <alignment wrapText="1"/>
    </xf>
    <xf numFmtId="0" fontId="2" fillId="2" borderId="0" xfId="0" applyFont="1" applyFill="1"/>
    <xf numFmtId="166" fontId="2" fillId="2" borderId="0" xfId="1" applyNumberFormat="1" applyFont="1" applyFill="1"/>
    <xf numFmtId="166" fontId="23" fillId="2" borderId="0" xfId="0" applyNumberFormat="1" applyFont="1" applyFill="1"/>
    <xf numFmtId="166" fontId="3" fillId="2" borderId="0" xfId="1" applyNumberFormat="1" applyFont="1" applyFill="1"/>
    <xf numFmtId="167" fontId="2" fillId="2" borderId="0" xfId="1" applyNumberFormat="1" applyFont="1" applyFill="1"/>
    <xf numFmtId="167" fontId="23" fillId="2" borderId="0" xfId="1" applyNumberFormat="1" applyFont="1" applyFill="1"/>
    <xf numFmtId="166" fontId="0" fillId="2" borderId="0" xfId="1" applyNumberFormat="1" applyFont="1" applyFill="1"/>
    <xf numFmtId="0" fontId="0" fillId="0" borderId="0" xfId="0" pivotButton="1"/>
    <xf numFmtId="0" fontId="0" fillId="0" borderId="0" xfId="0" applyAlignment="1">
      <alignment horizontal="right"/>
    </xf>
    <xf numFmtId="0" fontId="27" fillId="0" borderId="0" xfId="0" applyFont="1" applyAlignment="1">
      <alignment readingOrder="2"/>
    </xf>
    <xf numFmtId="0" fontId="28" fillId="17" borderId="0" xfId="0" applyFont="1" applyFill="1" applyAlignment="1">
      <alignment readingOrder="2"/>
    </xf>
    <xf numFmtId="0" fontId="28" fillId="17" borderId="0" xfId="0" applyFont="1" applyFill="1" applyAlignment="1">
      <alignment readingOrder="1"/>
    </xf>
    <xf numFmtId="3" fontId="27" fillId="0" borderId="0" xfId="0" applyNumberFormat="1" applyFont="1" applyAlignment="1">
      <alignment readingOrder="1"/>
    </xf>
    <xf numFmtId="0" fontId="27" fillId="0" borderId="0" xfId="0" applyFont="1" applyAlignment="1">
      <alignment readingOrder="1"/>
    </xf>
    <xf numFmtId="0" fontId="29" fillId="0" borderId="0" xfId="0" applyFont="1" applyAlignment="1">
      <alignment readingOrder="2"/>
    </xf>
    <xf numFmtId="0" fontId="30" fillId="0" borderId="0" xfId="0" applyFont="1" applyAlignment="1">
      <alignment readingOrder="2"/>
    </xf>
    <xf numFmtId="0" fontId="28" fillId="17" borderId="0" xfId="0" applyFont="1" applyFill="1" applyAlignment="1">
      <alignment horizontal="right" vertical="top" wrapText="1" readingOrder="1"/>
    </xf>
    <xf numFmtId="3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  <xf numFmtId="3" fontId="27" fillId="0" borderId="0" xfId="0" applyNumberFormat="1" applyFont="1" applyAlignment="1">
      <alignment horizontal="right" readingOrder="1"/>
    </xf>
    <xf numFmtId="166" fontId="0" fillId="0" borderId="0" xfId="0" applyNumberFormat="1"/>
    <xf numFmtId="9" fontId="0" fillId="0" borderId="0" xfId="2" applyFont="1"/>
    <xf numFmtId="0" fontId="31" fillId="0" borderId="0" xfId="0" applyFont="1"/>
    <xf numFmtId="14" fontId="0" fillId="0" borderId="0" xfId="0" applyNumberFormat="1"/>
    <xf numFmtId="171" fontId="0" fillId="0" borderId="0" xfId="0" applyNumberFormat="1"/>
    <xf numFmtId="0" fontId="0" fillId="0" borderId="0" xfId="0" applyAlignment="1">
      <alignment vertical="center" wrapText="1"/>
    </xf>
    <xf numFmtId="0" fontId="33" fillId="0" borderId="0" xfId="0" applyFont="1"/>
    <xf numFmtId="0" fontId="5" fillId="0" borderId="0" xfId="0" applyFont="1" applyAlignment="1">
      <alignment horizontal="center" vertical="center" wrapText="1"/>
    </xf>
    <xf numFmtId="166" fontId="34" fillId="18" borderId="0" xfId="29" applyNumberFormat="1" applyAlignment="1">
      <alignment vertical="center" wrapText="1"/>
    </xf>
    <xf numFmtId="0" fontId="1" fillId="0" borderId="0" xfId="0" applyFont="1" applyAlignment="1">
      <alignment horizontal="right"/>
    </xf>
    <xf numFmtId="0" fontId="36" fillId="0" borderId="0" xfId="3" applyFont="1" applyAlignment="1">
      <alignment horizontal="right" vertical="center"/>
    </xf>
    <xf numFmtId="0" fontId="0" fillId="0" borderId="0" xfId="0" applyAlignment="1"/>
    <xf numFmtId="166" fontId="36" fillId="0" borderId="0" xfId="1" applyNumberFormat="1" applyFont="1" applyFill="1" applyAlignment="1">
      <alignment horizontal="right" vertical="center"/>
    </xf>
    <xf numFmtId="49" fontId="36" fillId="0" borderId="0" xfId="0" applyNumberFormat="1" applyFont="1" applyAlignment="1">
      <alignment horizontal="right" vertical="center"/>
    </xf>
    <xf numFmtId="0" fontId="36" fillId="0" borderId="0" xfId="0" applyFont="1" applyAlignment="1">
      <alignment horizontal="right" vertical="center"/>
    </xf>
    <xf numFmtId="166" fontId="34" fillId="18" borderId="0" xfId="29" applyNumberFormat="1" applyFont="1" applyAlignment="1">
      <alignment horizontal="right" vertical="center"/>
    </xf>
    <xf numFmtId="167" fontId="36" fillId="0" borderId="0" xfId="1" applyNumberFormat="1" applyFont="1" applyFill="1" applyAlignment="1">
      <alignment horizontal="right" vertical="center"/>
    </xf>
    <xf numFmtId="166" fontId="36" fillId="3" borderId="0" xfId="1" applyNumberFormat="1" applyFont="1" applyFill="1" applyAlignment="1">
      <alignment horizontal="right" vertical="center"/>
    </xf>
    <xf numFmtId="166" fontId="36" fillId="13" borderId="0" xfId="1" applyNumberFormat="1" applyFont="1" applyFill="1" applyAlignment="1">
      <alignment horizontal="right" vertical="center"/>
    </xf>
    <xf numFmtId="0" fontId="35" fillId="19" borderId="0" xfId="30" applyAlignment="1">
      <alignment horizontal="right" vertical="center"/>
    </xf>
  </cellXfs>
  <cellStyles count="31">
    <cellStyle name="Accent3" xfId="29" builtinId="37"/>
    <cellStyle name="Bad" xfId="30" builtinId="27"/>
    <cellStyle name="Col_head" xfId="4" xr:uid="{00000000-0005-0000-0000-000000000000}"/>
    <cellStyle name="Comma" xfId="1" builtinId="3"/>
    <cellStyle name="Comma 2" xfId="5" xr:uid="{00000000-0005-0000-0000-000002000000}"/>
    <cellStyle name="Comma 3" xfId="6" xr:uid="{00000000-0005-0000-0000-000003000000}"/>
    <cellStyle name="Normal" xfId="0" builtinId="0"/>
    <cellStyle name="Normal 10" xfId="7" xr:uid="{00000000-0005-0000-0000-000005000000}"/>
    <cellStyle name="Normal 10 2" xfId="8" xr:uid="{00000000-0005-0000-0000-000006000000}"/>
    <cellStyle name="Normal 2" xfId="3" xr:uid="{00000000-0005-0000-0000-000007000000}"/>
    <cellStyle name="Normal 2 2" xfId="9" xr:uid="{00000000-0005-0000-0000-000008000000}"/>
    <cellStyle name="Normal 2 3" xfId="10" xr:uid="{00000000-0005-0000-0000-000009000000}"/>
    <cellStyle name="Normal 2 3 2" xfId="11" xr:uid="{00000000-0005-0000-0000-00000A000000}"/>
    <cellStyle name="Normal 2 4" xfId="12" xr:uid="{00000000-0005-0000-0000-00000B000000}"/>
    <cellStyle name="Normal 2 5" xfId="13" xr:uid="{00000000-0005-0000-0000-00000C000000}"/>
    <cellStyle name="Normal 3" xfId="14" xr:uid="{00000000-0005-0000-0000-00000D000000}"/>
    <cellStyle name="Normal 3 2" xfId="15" xr:uid="{00000000-0005-0000-0000-00000E000000}"/>
    <cellStyle name="Normal 3 3" xfId="16" xr:uid="{00000000-0005-0000-0000-00000F000000}"/>
    <cellStyle name="Normal 3 4" xfId="17" xr:uid="{00000000-0005-0000-0000-000010000000}"/>
    <cellStyle name="Normal 3 5" xfId="18" xr:uid="{00000000-0005-0000-0000-000011000000}"/>
    <cellStyle name="Normal 3 6" xfId="19" xr:uid="{00000000-0005-0000-0000-000012000000}"/>
    <cellStyle name="Normal 4" xfId="20" xr:uid="{00000000-0005-0000-0000-000013000000}"/>
    <cellStyle name="Normal 5" xfId="21" xr:uid="{00000000-0005-0000-0000-000014000000}"/>
    <cellStyle name="Normal 6" xfId="22" xr:uid="{00000000-0005-0000-0000-000015000000}"/>
    <cellStyle name="Normal 7" xfId="23" xr:uid="{00000000-0005-0000-0000-000016000000}"/>
    <cellStyle name="Normal 8" xfId="24" xr:uid="{00000000-0005-0000-0000-000017000000}"/>
    <cellStyle name="Normal 9" xfId="25" xr:uid="{00000000-0005-0000-0000-000018000000}"/>
    <cellStyle name="Normal 9 2" xfId="26" xr:uid="{00000000-0005-0000-0000-000019000000}"/>
    <cellStyle name="Percent" xfId="2" builtinId="5"/>
    <cellStyle name="Sub_head" xfId="27" xr:uid="{00000000-0005-0000-0000-00001B000000}"/>
    <cellStyle name="Text" xfId="28" xr:uid="{00000000-0005-0000-0000-00001C000000}"/>
  </cellStyles>
  <dxfs count="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vertical="center"/>
    </dxf>
    <dxf>
      <alignment vertical="center"/>
    </dxf>
    <dxf>
      <alignment vertical="center"/>
    </dxf>
    <dxf>
      <alignment vertical="bottom"/>
    </dxf>
    <dxf>
      <alignment wrapText="1"/>
    </dxf>
    <dxf>
      <numFmt numFmtId="166" formatCode="_ * #,##0_ ;_ * \-#,##0_ ;_ * &quot;-&quot;??_ ;_ @_ "/>
    </dxf>
    <dxf>
      <alignment wrapText="1"/>
    </dxf>
    <dxf>
      <alignment vertical="center"/>
    </dxf>
    <dxf>
      <alignment vertical="center"/>
    </dxf>
    <dxf>
      <alignment vertical="center"/>
    </dxf>
    <dxf>
      <alignment vertical="bottom"/>
    </dxf>
    <dxf>
      <alignment wrapText="1"/>
    </dxf>
    <dxf>
      <numFmt numFmtId="166" formatCode="_ * #,##0_ ;_ * \-#,##0_ ;_ * &quot;-&quot;??_ ;_ @_ "/>
    </dxf>
    <dxf>
      <alignment wrapText="1"/>
    </dxf>
    <dxf>
      <alignment vertical="center"/>
    </dxf>
    <dxf>
      <alignment vertical="center"/>
    </dxf>
    <dxf>
      <alignment vertical="center"/>
    </dxf>
    <dxf>
      <alignment vertical="bottom"/>
    </dxf>
    <dxf>
      <alignment wrapText="1"/>
    </dxf>
    <dxf>
      <numFmt numFmtId="166" formatCode="_ * #,##0_ ;_ * \-#,##0_ ;_ * &quot;-&quot;??_ ;_ @_ "/>
    </dxf>
    <dxf>
      <alignment wrapText="1"/>
    </dxf>
    <dxf>
      <alignment vertical="center"/>
    </dxf>
    <dxf>
      <alignment vertical="center"/>
    </dxf>
    <dxf>
      <alignment vertical="center"/>
    </dxf>
    <dxf>
      <alignment vertical="bottom"/>
    </dxf>
    <dxf>
      <alignment wrapText="1"/>
    </dxf>
    <dxf>
      <numFmt numFmtId="166" formatCode="_ * #,##0_ ;_ * \-#,##0_ ;_ * &quot;-&quot;??_ ;_ @_ 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tlerh/AppData/Local/Microsoft/Windows/Temporary%20Internet%20Files/Content.Outlook/G0QHMLXY/15%2011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מאוחד טבלאות רמי משהבש וחלט"/>
      <sheetName val="סיכום לפי שנה"/>
      <sheetName val="גיליון2"/>
      <sheetName val="גיליון1"/>
      <sheetName val="תכניות בתוך ירושלים מאוחד - חדש"/>
      <sheetName val="סיכום מחוץ לי-ם"/>
      <sheetName val="תכניות מחוץ לעיר ירושלים  "/>
      <sheetName val="מתחמים בתכנית מתאר"/>
      <sheetName val="גרפים"/>
      <sheetName val="גרפים מסודר"/>
      <sheetName val="2006+2011"/>
      <sheetName val="טבלה מסכמת"/>
      <sheetName val="פרויקטים בירושלים רבתי"/>
      <sheetName val="תמא 38"/>
      <sheetName val="רשימת תכניות ביוזמה ציבורית"/>
      <sheetName val="גמר בנייה"/>
      <sheetName val="Vlookup"/>
      <sheetName val="PGL"/>
      <sheetName val="PGL1"/>
      <sheetName val="פורמט טבלה"/>
      <sheetName val="מיון מתוך PGL - תכניות שלא נכלל"/>
      <sheetName val="סטטוסים"/>
      <sheetName val="מינהל התכנון ענבר גולשני"/>
      <sheetName val="מצארלס קון"/>
      <sheetName val="מינהל התכנון אוקטובר"/>
      <sheetName val="תכניות אב יח&quot;ד מקוריות"/>
      <sheetName val="קורדינטות בלי אזורי תנועה"/>
      <sheetName val="רישוי מטופס 4 מצארלס"/>
      <sheetName val="GIS"/>
      <sheetName val="פינוי בינוי "/>
      <sheetName val="גיליון4"/>
      <sheetName val="גיליון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s Szeinuk" refreshedDate="44636.523823611111" createdVersion="7" refreshedVersion="7" minRefreshableVersion="3" recordCount="757" xr:uid="{6806A21F-DED7-4F80-BA19-B25D5202215A}">
  <cacheSource type="worksheet">
    <worksheetSource ref="A1:CM758" sheet="15.7.2020 "/>
  </cacheSource>
  <cacheFields count="91">
    <cacheField name="taz_2020" numFmtId="0">
      <sharedItems containsSemiMixedTypes="0" containsString="0" containsNumber="1" containsInteger="1" minValue="1" maxValue="8512"/>
    </cacheField>
    <cacheField name="Agg_taz_nu" numFmtId="0">
      <sharedItems containsSemiMixedTypes="0" containsString="0" containsNumber="1" containsInteger="1" minValue="0" maxValue="851"/>
    </cacheField>
    <cacheField name="super_taz" numFmtId="0">
      <sharedItems containsString="0" containsBlank="1" containsNumber="1" containsInteger="1" minValue="0" maxValue="85"/>
    </cacheField>
    <cacheField name="שם איזור 2020" numFmtId="0">
      <sharedItems/>
    </cacheField>
    <cacheField name="similar" numFmtId="0">
      <sharedItems containsBlank="1" containsMixedTypes="1" containsNumber="1" containsInteger="1" minValue="203" maxValue="8641"/>
    </cacheField>
    <cacheField name="sector" numFmtId="0">
      <sharedItems containsBlank="1"/>
    </cacheField>
    <cacheField name="in_jerusalem_metropolin" numFmtId="0">
      <sharedItems containsBlank="1"/>
    </cacheField>
    <cacheField name="jerusalem district" numFmtId="0">
      <sharedItems containsBlank="1" count="5">
        <s v="jerusalem"/>
        <m/>
        <s v="yosh"/>
        <s v="Palestinian"/>
        <s v="yes"/>
      </sharedItems>
    </cacheField>
    <cacheField name="in jerusalem" numFmtId="0">
      <sharedItems containsBlank="1"/>
    </cacheField>
    <cacheField name="city" numFmtId="0">
      <sharedItems/>
    </cacheField>
    <cacheField name="סך יח&quot;ד 2015 כולל תוספות " numFmtId="166">
      <sharedItems containsString="0" containsBlank="1" containsNumber="1" minValue="0" maxValue="4927.0199327324717"/>
    </cacheField>
    <cacheField name="סך תוספת יח&quot;ד 2015- 2020 " numFmtId="166">
      <sharedItems containsString="0" containsBlank="1" containsNumber="1" minValue="-72.369907205320544" maxValue="1110"/>
    </cacheField>
    <cacheField name="סך תוספת יח&quot;ד 2020- 2025 " numFmtId="0">
      <sharedItems containsString="0" containsBlank="1" containsNumber="1" minValue="0" maxValue="1100"/>
    </cacheField>
    <cacheField name="סך תוספת יח&quot;ד 2025- 2030 " numFmtId="0">
      <sharedItems containsString="0" containsBlank="1" containsNumber="1" minValue="0" maxValue="1550"/>
    </cacheField>
    <cacheField name="סך תוספת יח&quot;ד 2030- 2035 " numFmtId="166">
      <sharedItems containsString="0" containsBlank="1" containsNumber="1" minValue="0" maxValue="1500"/>
    </cacheField>
    <cacheField name="סך תוספת יח&quot;ד 2035- 2040 " numFmtId="166">
      <sharedItems containsString="0" containsBlank="1" containsNumber="1" minValue="0" maxValue="1200"/>
    </cacheField>
    <cacheField name="סך תוספת יח&quot;ד עד 2040 " numFmtId="0">
      <sharedItems containsString="0" containsBlank="1" containsNumber="1" minValue="0" maxValue="3450"/>
    </cacheField>
    <cacheField name="סה&quot;כ יח&quot;ד עד 2020" numFmtId="0">
      <sharedItems containsString="0" containsBlank="1" containsNumber="1" minValue="0" maxValue="5189.6436406305402"/>
    </cacheField>
    <cacheField name="סה&quot;כ יח&quot;ד עד 2025" numFmtId="0">
      <sharedItems containsString="0" containsBlank="1" containsNumber="1" minValue="0" maxValue="6325.4308110188567"/>
    </cacheField>
    <cacheField name="סה&quot;כ יח&quot;ד עד 2030" numFmtId="0">
      <sharedItems containsString="0" containsBlank="1" containsNumber="1" minValue="0" maxValue="7309.5483368599525"/>
    </cacheField>
    <cacheField name="סה&quot;כ יח&quot;ד עד 2035" numFmtId="0">
      <sharedItems containsString="0" containsBlank="1" containsNumber="1" minValue="0" maxValue="8287.945542062469"/>
    </cacheField>
    <cacheField name="סה&quot;כ יח&quot;ד עד 2040" numFmtId="0">
      <sharedItems containsString="0" containsBlank="1" containsNumber="1" minValue="0" maxValue="9220.3720221124604"/>
    </cacheField>
    <cacheField name="תחזיות אוכלוסיה 2015 מעודכן" numFmtId="0">
      <sharedItems containsString="0" containsBlank="1" containsNumber="1" minValue="0" maxValue="130862.60474938755"/>
    </cacheField>
    <cacheField name="תחזיות אוכלוסיה 2020" numFmtId="166">
      <sharedItems containsString="0" containsBlank="1" containsNumber="1" minValue="0" maxValue="148866.75094413938"/>
    </cacheField>
    <cacheField name="תחזיות אוכלוסיה 2025" numFmtId="166">
      <sharedItems containsString="0" containsBlank="1" containsNumber="1" minValue="0" maxValue="169316.32759119011"/>
    </cacheField>
    <cacheField name="תחזיות אוכלוסיה 2030" numFmtId="166">
      <sharedItems containsString="0" containsBlank="1" containsNumber="1" minValue="0" maxValue="190389.15160953536"/>
    </cacheField>
    <cacheField name="תחזיות אוכלוסיה 2035" numFmtId="166">
      <sharedItems containsString="0" containsBlank="1" containsNumber="1" minValue="0" maxValue="211922.85425320468"/>
    </cacheField>
    <cacheField name="תחזיות אוכלוסיה 2040" numFmtId="166">
      <sharedItems containsString="0" containsBlank="1" containsNumber="1" minValue="0" maxValue="233917.38721299541"/>
    </cacheField>
    <cacheField name="גמ&quot;ב ממוצע 2015" numFmtId="0">
      <sharedItems containsString="0" containsBlank="1" containsNumber="1" minValue="0" maxValue="7.3"/>
    </cacheField>
    <cacheField name="גמ&quot;ב ממוצע 2020" numFmtId="0">
      <sharedItems containsString="0" containsBlank="1" containsNumber="1" minValue="0" maxValue="8"/>
    </cacheField>
    <cacheField name="גמ&quot;ב ממוצע 2025" numFmtId="0">
      <sharedItems containsString="0" containsBlank="1" containsNumber="1" minValue="0" maxValue="7.8"/>
    </cacheField>
    <cacheField name="גמ&quot;ב ממוצע 2030" numFmtId="0">
      <sharedItems containsString="0" containsBlank="1" containsNumber="1" minValue="0" maxValue="8.018439035085521"/>
    </cacheField>
    <cacheField name="גמ&quot;ב ממוצע 2035" numFmtId="0">
      <sharedItems containsString="0" containsBlank="1" containsNumber="1" minValue="0" maxValue="8.018439035085521"/>
    </cacheField>
    <cacheField name="גמ&quot;ב ממוצע 2040" numFmtId="0">
      <sharedItems containsString="0" containsBlank="1" containsNumber="1" minValue="0" maxValue="8.018439035085521"/>
    </cacheField>
    <cacheField name="תעסוקה תלויית אוכלוסיה- מועסק למ&quot;ב" numFmtId="0">
      <sharedItems containsString="0" containsBlank="1" containsNumber="1" containsInteger="1" minValue="3" maxValue="5"/>
    </cacheField>
    <cacheField name="מועסקים תלויי אוכלוסיה 2015" numFmtId="0">
      <sharedItems containsString="0" containsBlank="1" containsNumber="1" minValue="0" maxValue="324.82968310986018"/>
    </cacheField>
    <cacheField name="מועסקים תלויי אוכלוסיה 2020" numFmtId="0">
      <sharedItems containsString="0" containsBlank="1" containsNumber="1" minValue="0" maxValue="352.82968310986018"/>
    </cacheField>
    <cacheField name="מועסקים תלויי אוכלוסיה 2025" numFmtId="0">
      <sharedItems containsString="0" containsBlank="1" containsNumber="1" minValue="0" maxValue="392.82968310986018"/>
    </cacheField>
    <cacheField name="מועסקים תלויי אוכלוסיה 2030" numFmtId="0">
      <sharedItems containsString="0" containsBlank="1" containsNumber="1" minValue="0" maxValue="437.59564092253441"/>
    </cacheField>
    <cacheField name="מועסקים תלויי אוכלוסיה 2035" numFmtId="0">
      <sharedItems containsString="0" containsBlank="1" containsNumber="1" minValue="0" maxValue="531.10029926920492"/>
    </cacheField>
    <cacheField name="מועסקים תלויי אוכלוסיה 2040" numFmtId="0">
      <sharedItems containsString="0" containsBlank="1" containsNumber="1" minValue="0" maxValue="629.13581436535844"/>
    </cacheField>
    <cacheField name="מועסקים לא תלויי אוכלוסיה 2015" numFmtId="0">
      <sharedItems containsString="0" containsBlank="1" containsNumber="1" containsInteger="1" minValue="50" maxValue="600"/>
    </cacheField>
    <cacheField name="מועסקים לא תלויי אוכלוסיה 2020" numFmtId="0">
      <sharedItems containsString="0" containsBlank="1" containsNumber="1" minValue="50" maxValue="720"/>
    </cacheField>
    <cacheField name="מועסקים לא תלויי אוכלוסיה 2025" numFmtId="0">
      <sharedItems containsString="0" containsBlank="1" containsNumber="1" minValue="50" maxValue="864"/>
    </cacheField>
    <cacheField name="מועסקים לא תלויי אוכלוסיה 2030" numFmtId="0">
      <sharedItems containsString="0" containsBlank="1" containsNumber="1" minValue="50" maxValue="1036.8"/>
    </cacheField>
    <cacheField name="מועסקים לא תלויי אוכלוסיה 2035" numFmtId="0">
      <sharedItems containsString="0" containsBlank="1" containsNumber="1" minValue="50" maxValue="2000"/>
    </cacheField>
    <cacheField name="מועסקים לא תלויי אוכלוסיה 2040" numFmtId="0">
      <sharedItems containsString="0" containsBlank="1" containsNumber="1" minValue="50" maxValue="3500"/>
    </cacheField>
    <cacheField name="מועסקים בחינוך 2015" numFmtId="0">
      <sharedItems containsString="0" containsBlank="1" containsNumber="1" minValue="0" maxValue="280.92088533379308"/>
    </cacheField>
    <cacheField name="מועסקים בחינוך 2020" numFmtId="0">
      <sharedItems containsString="0" containsBlank="1" containsNumber="1" minValue="0" maxValue="275.7644123752923"/>
    </cacheField>
    <cacheField name="מועסקים בחינוך 2025" numFmtId="0">
      <sharedItems containsString="0" containsBlank="1" containsNumber="1" minValue="0" maxValue="287.38815519604844"/>
    </cacheField>
    <cacheField name="מועסקים בחינוך 2030" numFmtId="0">
      <sharedItems containsString="0" containsBlank="1" containsNumber="1" minValue="0" maxValue="365.83751497626622"/>
    </cacheField>
    <cacheField name="מועסקים בחינוך 2035" numFmtId="0">
      <sharedItems containsString="0" containsBlank="1" containsNumber="1" minValue="0" maxValue="478.44512615760482"/>
    </cacheField>
    <cacheField name="מועסקים בחינוך 2040" numFmtId="0">
      <sharedItems containsString="0" containsBlank="1" containsNumber="1" minValue="0" maxValue="619.22578846226611"/>
    </cacheField>
    <cacheField name="סה&quot;כ מועסקים 2015 מעודכן" numFmtId="0">
      <sharedItems containsString="0" containsBlank="1" containsNumber="1" minValue="0" maxValue="9957.8052000000007"/>
    </cacheField>
    <cacheField name="סה&quot;כ מועסקים 2020 מעודכן" numFmtId="0">
      <sharedItems containsString="0" containsBlank="1" containsNumber="1" minValue="-0.35171043088294257" maxValue="11280.648853322098"/>
    </cacheField>
    <cacheField name="סה&quot;כ מועסקים 2025  מעודכן" numFmtId="0">
      <sharedItems containsString="0" containsBlank="1" containsNumber="1" minValue="-0.84081731371547563" maxValue="15751.701830786518"/>
    </cacheField>
    <cacheField name="סה&quot;כ מועסקים 2030  מעודכן" numFmtId="0">
      <sharedItems containsString="0" containsBlank="1" containsNumber="1" minValue="-1.2584173622125638" maxValue="17248.09259742322"/>
    </cacheField>
    <cacheField name="סה&quot;כ מועסקים 2035  מעודכן" numFmtId="0">
      <sharedItems containsString="0" containsBlank="1" containsNumber="1" minValue="-1.771912587935268" maxValue="18054.247006741574"/>
    </cacheField>
    <cacheField name="סה&quot;כ מועסקים 2040  מעודכן" numFmtId="0">
      <sharedItems containsString="0" containsBlank="1" containsNumber="1" minValue="0" maxValue="18154.384486000003"/>
    </cacheField>
    <cacheField name="taz_20202" numFmtId="0">
      <sharedItems containsString="0" containsBlank="1" containsNumber="1" containsInteger="1" minValue="1" maxValue="8512"/>
    </cacheField>
    <cacheField name="תלמידים 2016" numFmtId="0">
      <sharedItems containsString="0" containsBlank="1" containsNumber="1" minValue="0" maxValue="6892"/>
    </cacheField>
    <cacheField name="סה&quot;כ תלמידים 2020 מעודכן" numFmtId="0">
      <sharedItems containsString="0" containsBlank="1" containsNumber="1" minValue="0" maxValue="6892"/>
    </cacheField>
    <cacheField name="סה&quot;כ תלמידים 2025 מעודכן" numFmtId="0">
      <sharedItems containsString="0" containsBlank="1" containsNumber="1" minValue="0" maxValue="6900.5799677621753"/>
    </cacheField>
    <cacheField name="סה&quot;כ תלמידים 2030 מעודכן" numFmtId="0">
      <sharedItems containsString="0" containsBlank="1" containsNumber="1" minValue="0" maxValue="7256.8699516432644"/>
    </cacheField>
    <cacheField name="סה&quot;כ תלמידים 2035 מעודכן" numFmtId="0">
      <sharedItems containsString="0" containsBlank="1" containsNumber="1" minValue="-21.195432736945534" maxValue="7613.1599355243516"/>
    </cacheField>
    <cacheField name="סה&quot;כ תלמידים 2040 מעודכן" numFmtId="0">
      <sharedItems containsString="0" containsBlank="1" containsNumber="1" minValue="-1.4113771873246179" maxValue="9288.386826933991"/>
    </cacheField>
    <cacheField name="סה&quot;כ תלמידי ישיבות וכוללים 2015" numFmtId="0">
      <sharedItems containsString="0" containsBlank="1" containsNumber="1" minValue="0" maxValue="7118"/>
    </cacheField>
    <cacheField name="סה&quot;כ תלמידי ישיבות וכוללים 2020" numFmtId="0">
      <sharedItems containsString="0" containsBlank="1" containsNumber="1" minValue="0" maxValue="7572.3055566028979"/>
    </cacheField>
    <cacheField name="סה&quot;כ תלמידי ישיבות וכוללים 2025" numFmtId="0">
      <sharedItems containsString="0" containsBlank="1" containsNumber="1" minValue="0" maxValue="7662.8361831680095"/>
    </cacheField>
    <cacheField name="סה&quot;כ תלמידי ישיבות וכוללים 2030" numFmtId="0">
      <sharedItems containsString="0" containsBlank="1" containsNumber="1" minValue="0" maxValue="7667.7167668185393"/>
    </cacheField>
    <cacheField name="סה&quot;כ תלמידי ישיבות וכוללים 2035" numFmtId="0">
      <sharedItems containsString="0" containsBlank="1" containsNumber="1" minValue="0" maxValue="7708.0189759932264"/>
    </cacheField>
    <cacheField name="סה&quot;כ תלמידי ישיבות וכוללים 2040" numFmtId="0">
      <sharedItems containsString="0" containsBlank="1" containsNumber="1" minValue="0" maxValue="7720.6175138900135"/>
    </cacheField>
    <cacheField name="סטודנטים השכלה גבוהה 2015" numFmtId="0">
      <sharedItems containsString="0" containsBlank="1" containsNumber="1" containsInteger="1" minValue="104" maxValue="20186"/>
    </cacheField>
    <cacheField name="סטודנטים השכלה גבוהה 2020" numFmtId="0">
      <sharedItems containsString="0" containsBlank="1" containsNumber="1" minValue="135.20000000000002" maxValue="20965.91"/>
    </cacheField>
    <cacheField name="סטודנטים השכלה גבוהה 2025" numFmtId="0">
      <sharedItems containsString="0" containsBlank="1" containsNumber="1" minValue="170.60249999999999" maxValue="21778.62185"/>
    </cacheField>
    <cacheField name="סטודנטים השכלה גבוהה 2030" numFmtId="0">
      <sharedItems containsString="0" containsBlank="1" containsNumber="1" minValue="196.19287499999999" maxValue="22625.696489749997"/>
    </cacheField>
    <cacheField name="סטודנטים השכלה גבוהה 2035" numFmtId="0">
      <sharedItems containsString="0" containsBlank="1" containsNumber="1" minValue="225.62180624999996" maxValue="23508.780457516244"/>
    </cacheField>
    <cacheField name="סטודנטים השכלה גבוהה 2040" numFmtId="0">
      <sharedItems containsString="0" containsBlank="1" containsNumber="1" minValue="259.46507718749996" maxValue="24429.611208451184"/>
    </cacheField>
    <cacheField name="Indus 2030 updated" numFmtId="0">
      <sharedItems containsString="0" containsBlank="1" containsNumber="1" minValue="0" maxValue="7589.4096328971773"/>
    </cacheField>
    <cacheField name="Com_hotel 2030 updated" numFmtId="0">
      <sharedItems containsString="0" containsBlank="1" containsNumber="1" minValue="0" maxValue="3660"/>
    </cacheField>
    <cacheField name="Business 2030 updated" numFmtId="0">
      <sharedItems containsString="0" containsBlank="1" containsNumber="1" minValue="0" maxValue="12641.50999887326"/>
    </cacheField>
    <cacheField name="Public 2030 updated" numFmtId="0">
      <sharedItems containsString="0" containsBlank="1" containsNumber="1" minValue="0" maxValue="4153.2898164226954"/>
    </cacheField>
    <cacheField name="Education 2030 updated" numFmtId="0">
      <sharedItems containsString="0" containsBlank="1" containsNumber="1" minValue="0" maxValue="2291.8714167209159"/>
    </cacheField>
    <cacheField name="Agri 2030 updated" numFmtId="0">
      <sharedItems containsString="0" containsBlank="1" containsNumber="1" minValue="0" maxValue="209.41001225833068"/>
    </cacheField>
    <cacheField name="Indus 2040" numFmtId="166">
      <sharedItems containsString="0" containsBlank="1" containsNumber="1" minValue="0" maxValue="8750.8591463978009"/>
    </cacheField>
    <cacheField name="Com_hotel 2040" numFmtId="0">
      <sharedItems containsString="0" containsBlank="1" containsNumber="1" minValue="0" maxValue="3660"/>
    </cacheField>
    <cacheField name="Business 2040" numFmtId="0">
      <sharedItems containsString="0" containsBlank="1" containsNumber="1" minValue="0" maxValue="13305.751445087013"/>
    </cacheField>
    <cacheField name="Public 2040" numFmtId="0">
      <sharedItems containsString="0" containsBlank="1" containsNumber="1" minValue="0" maxValue="5963"/>
    </cacheField>
    <cacheField name="Education 2040" numFmtId="0">
      <sharedItems containsString="0" containsBlank="1" containsNumber="1" minValue="0" maxValue="2367.0891918781663"/>
    </cacheField>
    <cacheField name="Agri 2040" numFmtId="166">
      <sharedItems containsString="0" containsBlank="1" containsNumber="1" minValue="0" maxValue="245.18262099326014"/>
    </cacheField>
    <cacheField name="InJerDistrict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s Szeinuk" refreshedDate="44636.532930439818" createdVersion="7" refreshedVersion="7" minRefreshableVersion="3" recordCount="879" xr:uid="{193B04BB-2307-4BA5-B53E-2C125E5DE6E2}">
  <cacheSource type="worksheet">
    <worksheetSource ref="A1:AB880" sheet="15.7.2020 "/>
  </cacheSource>
  <cacheFields count="28">
    <cacheField name="taz_2020" numFmtId="0">
      <sharedItems containsSemiMixedTypes="0" containsString="0" containsNumber="1" containsInteger="1" minValue="1" maxValue="8979"/>
    </cacheField>
    <cacheField name="Agg_taz_nu" numFmtId="0">
      <sharedItems containsSemiMixedTypes="0" containsString="0" containsNumber="1" containsInteger="1" minValue="0" maxValue="897"/>
    </cacheField>
    <cacheField name="super_taz" numFmtId="0">
      <sharedItems containsString="0" containsBlank="1" containsNumber="1" containsInteger="1" minValue="0" maxValue="89"/>
    </cacheField>
    <cacheField name="שם איזור 2020" numFmtId="0">
      <sharedItems/>
    </cacheField>
    <cacheField name="similar" numFmtId="0">
      <sharedItems containsBlank="1" containsMixedTypes="1" containsNumber="1" containsInteger="1" minValue="203" maxValue="8666"/>
    </cacheField>
    <cacheField name="sector" numFmtId="0">
      <sharedItems containsBlank="1"/>
    </cacheField>
    <cacheField name="in_jerusalem_metropolin" numFmtId="0">
      <sharedItems containsBlank="1"/>
    </cacheField>
    <cacheField name="jerusalem district" numFmtId="0">
      <sharedItems containsBlank="1" count="6">
        <s v="jerusalem"/>
        <m/>
        <s v="yosh"/>
        <s v="Palestinian"/>
        <s v="yes"/>
        <s v="other"/>
      </sharedItems>
    </cacheField>
    <cacheField name="in jerusalem" numFmtId="0">
      <sharedItems containsBlank="1"/>
    </cacheField>
    <cacheField name="city" numFmtId="0">
      <sharedItems/>
    </cacheField>
    <cacheField name="סך יח&quot;ד 2015 כולל תוספות " numFmtId="166">
      <sharedItems containsString="0" containsBlank="1" containsNumber="1" minValue="0" maxValue="4927.0199327324717"/>
    </cacheField>
    <cacheField name="סך תוספת יח&quot;ד 2015- 2020 " numFmtId="166">
      <sharedItems containsString="0" containsBlank="1" containsNumber="1" minValue="-72.369907205320544" maxValue="1110"/>
    </cacheField>
    <cacheField name="סך תוספת יח&quot;ד 2020- 2025 " numFmtId="0">
      <sharedItems containsString="0" containsBlank="1" containsNumber="1" minValue="0" maxValue="1845"/>
    </cacheField>
    <cacheField name="סך תוספת יח&quot;ד 2025- 2030 " numFmtId="0">
      <sharedItems containsString="0" containsBlank="1" containsNumber="1" minValue="0" maxValue="2000"/>
    </cacheField>
    <cacheField name="סך תוספת יח&quot;ד 2030- 2035 " numFmtId="166">
      <sharedItems containsString="0" containsBlank="1" containsNumber="1" minValue="0" maxValue="2867"/>
    </cacheField>
    <cacheField name="סך תוספת יח&quot;ד 2035- 2040 " numFmtId="166">
      <sharedItems containsString="0" containsBlank="1" containsNumber="1" minValue="0" maxValue="3500"/>
    </cacheField>
    <cacheField name="סך תוספת יח&quot;ד עד 2040 " numFmtId="0">
      <sharedItems containsString="0" containsBlank="1" containsNumber="1" minValue="0" maxValue="5000"/>
    </cacheField>
    <cacheField name="סה&quot;כ יח&quot;ד עד 2020" numFmtId="0">
      <sharedItems containsString="0" containsBlank="1" containsNumber="1" minValue="0" maxValue="5189.6436406305402"/>
    </cacheField>
    <cacheField name="סה&quot;כ יח&quot;ד עד 2025" numFmtId="0">
      <sharedItems containsString="0" containsBlank="1" containsNumber="1" minValue="0" maxValue="6325.4308110188567"/>
    </cacheField>
    <cacheField name="סה&quot;כ יח&quot;ד עד 2030" numFmtId="0">
      <sharedItems containsString="0" containsBlank="1" containsNumber="1" minValue="0" maxValue="7309.5483368599525"/>
    </cacheField>
    <cacheField name="סה&quot;כ יח&quot;ד עד 2035" numFmtId="0">
      <sharedItems containsString="0" containsBlank="1" containsNumber="1" minValue="0" maxValue="8287.945542062469"/>
    </cacheField>
    <cacheField name="סה&quot;כ יח&quot;ד עד 2040" numFmtId="0">
      <sharedItems containsString="0" containsBlank="1" containsNumber="1" minValue="0" maxValue="9220.3720221124604"/>
    </cacheField>
    <cacheField name="תחזיות אוכלוסיה 2015 מעודכן" numFmtId="0">
      <sharedItems containsString="0" containsBlank="1" containsNumber="1" minValue="0" maxValue="210744.82349262334"/>
    </cacheField>
    <cacheField name="תחזיות אוכלוסיה 2020" numFmtId="166">
      <sharedItems containsString="0" containsBlank="1" containsNumber="1" minValue="0" maxValue="228553.46407544147"/>
    </cacheField>
    <cacheField name="תחזיות אוכלוסיה 2025" numFmtId="166">
      <sharedItems containsString="0" containsBlank="1" containsNumber="1" minValue="0" maxValue="244677.40832290007"/>
    </cacheField>
    <cacheField name="תחזיות אוכלוסיה 2030" numFmtId="166">
      <sharedItems containsString="0" containsBlank="1" containsNumber="1" minValue="0" maxValue="259541.68857075123"/>
    </cacheField>
    <cacheField name="תחזיות אוכלוסיה 2035" numFmtId="166">
      <sharedItems containsString="0" containsBlank="1" containsNumber="1" minValue="0" maxValue="272488.6285193949"/>
    </cacheField>
    <cacheField name="תחזיות אוכלוסיה 2040" numFmtId="166">
      <sharedItems containsString="0" containsBlank="1" containsNumber="1" minValue="0" maxValue="283235.617050828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s Szeinuk" refreshedDate="44636.53316770833" createdVersion="7" refreshedVersion="7" minRefreshableVersion="3" recordCount="879" xr:uid="{891E2E5E-E6A9-4934-9A26-CBB279454C65}">
  <cacheSource type="worksheet">
    <worksheetSource ref="A1:CM880" sheet="15.7.2020 "/>
  </cacheSource>
  <cacheFields count="91">
    <cacheField name="taz_2020" numFmtId="0">
      <sharedItems containsSemiMixedTypes="0" containsString="0" containsNumber="1" containsInteger="1" minValue="1" maxValue="8979"/>
    </cacheField>
    <cacheField name="Agg_taz_nu" numFmtId="0">
      <sharedItems containsSemiMixedTypes="0" containsString="0" containsNumber="1" containsInteger="1" minValue="0" maxValue="897"/>
    </cacheField>
    <cacheField name="super_taz" numFmtId="0">
      <sharedItems containsString="0" containsBlank="1" containsNumber="1" containsInteger="1" minValue="0" maxValue="89"/>
    </cacheField>
    <cacheField name="שם איזור 2020" numFmtId="0">
      <sharedItems/>
    </cacheField>
    <cacheField name="similar" numFmtId="0">
      <sharedItems containsBlank="1" containsMixedTypes="1" containsNumber="1" containsInteger="1" minValue="203" maxValue="8666"/>
    </cacheField>
    <cacheField name="sector" numFmtId="0">
      <sharedItems containsBlank="1"/>
    </cacheField>
    <cacheField name="in_jerusalem_metropolin" numFmtId="0">
      <sharedItems containsBlank="1"/>
    </cacheField>
    <cacheField name="jerusalem district" numFmtId="0">
      <sharedItems containsBlank="1" count="6">
        <s v="jerusalem"/>
        <m/>
        <s v="yosh"/>
        <s v="Palestinian"/>
        <s v="yes"/>
        <s v="other"/>
      </sharedItems>
    </cacheField>
    <cacheField name="in jerusalem" numFmtId="0">
      <sharedItems containsBlank="1"/>
    </cacheField>
    <cacheField name="city" numFmtId="0">
      <sharedItems/>
    </cacheField>
    <cacheField name="סך יח&quot;ד 2015 כולל תוספות " numFmtId="166">
      <sharedItems containsString="0" containsBlank="1" containsNumber="1" minValue="0" maxValue="4927.0199327324717"/>
    </cacheField>
    <cacheField name="סך תוספת יח&quot;ד 2015- 2020 " numFmtId="166">
      <sharedItems containsString="0" containsBlank="1" containsNumber="1" minValue="-72.369907205320544" maxValue="1110"/>
    </cacheField>
    <cacheField name="סך תוספת יח&quot;ד 2020- 2025 " numFmtId="0">
      <sharedItems containsString="0" containsBlank="1" containsNumber="1" minValue="0" maxValue="1845"/>
    </cacheField>
    <cacheField name="סך תוספת יח&quot;ד 2025- 2030 " numFmtId="0">
      <sharedItems containsString="0" containsBlank="1" containsNumber="1" minValue="0" maxValue="2000"/>
    </cacheField>
    <cacheField name="סך תוספת יח&quot;ד 2030- 2035 " numFmtId="166">
      <sharedItems containsString="0" containsBlank="1" containsNumber="1" minValue="0" maxValue="2867"/>
    </cacheField>
    <cacheField name="סך תוספת יח&quot;ד 2035- 2040 " numFmtId="166">
      <sharedItems containsString="0" containsBlank="1" containsNumber="1" minValue="0" maxValue="3500"/>
    </cacheField>
    <cacheField name="סך תוספת יח&quot;ד עד 2040 " numFmtId="0">
      <sharedItems containsString="0" containsBlank="1" containsNumber="1" minValue="0" maxValue="5000"/>
    </cacheField>
    <cacheField name="סה&quot;כ יח&quot;ד עד 2020" numFmtId="0">
      <sharedItems containsString="0" containsBlank="1" containsNumber="1" minValue="0" maxValue="5189.6436406305402"/>
    </cacheField>
    <cacheField name="סה&quot;כ יח&quot;ד עד 2025" numFmtId="0">
      <sharedItems containsString="0" containsBlank="1" containsNumber="1" minValue="0" maxValue="6325.4308110188567"/>
    </cacheField>
    <cacheField name="סה&quot;כ יח&quot;ד עד 2030" numFmtId="0">
      <sharedItems containsString="0" containsBlank="1" containsNumber="1" minValue="0" maxValue="7309.5483368599525"/>
    </cacheField>
    <cacheField name="סה&quot;כ יח&quot;ד עד 2035" numFmtId="0">
      <sharedItems containsString="0" containsBlank="1" containsNumber="1" minValue="0" maxValue="8287.945542062469"/>
    </cacheField>
    <cacheField name="סה&quot;כ יח&quot;ד עד 2040" numFmtId="0">
      <sharedItems containsString="0" containsBlank="1" containsNumber="1" minValue="0" maxValue="9220.3720221124604"/>
    </cacheField>
    <cacheField name="תחזיות אוכלוסיה 2015 מעודכן" numFmtId="0">
      <sharedItems containsString="0" containsBlank="1" containsNumber="1" minValue="0" maxValue="210744.82349262334"/>
    </cacheField>
    <cacheField name="תחזיות אוכלוסיה 2020" numFmtId="166">
      <sharedItems containsString="0" containsBlank="1" containsNumber="1" minValue="0" maxValue="228553.46407544147"/>
    </cacheField>
    <cacheField name="תחזיות אוכלוסיה 2025" numFmtId="166">
      <sharedItems containsString="0" containsBlank="1" containsNumber="1" minValue="0" maxValue="244677.40832290007"/>
    </cacheField>
    <cacheField name="תחזיות אוכלוסיה 2030" numFmtId="166">
      <sharedItems containsString="0" containsBlank="1" containsNumber="1" minValue="0" maxValue="259541.68857075123"/>
    </cacheField>
    <cacheField name="תחזיות אוכלוסיה 2035" numFmtId="166">
      <sharedItems containsString="0" containsBlank="1" containsNumber="1" minValue="0" maxValue="272488.6285193949"/>
    </cacheField>
    <cacheField name="תחזיות אוכלוסיה 2040" numFmtId="166">
      <sharedItems containsString="0" containsBlank="1" containsNumber="1" minValue="0" maxValue="283235.61705082882"/>
    </cacheField>
    <cacheField name="גמ&quot;ב ממוצע 2015" numFmtId="0">
      <sharedItems containsString="0" containsBlank="1" containsNumber="1" minValue="0" maxValue="7.4"/>
    </cacheField>
    <cacheField name="גמ&quot;ב ממוצע 2020" numFmtId="0">
      <sharedItems containsString="0" containsBlank="1" containsNumber="1" minValue="0" maxValue="8"/>
    </cacheField>
    <cacheField name="גמ&quot;ב ממוצע 2025" numFmtId="0">
      <sharedItems containsString="0" containsBlank="1" containsNumber="1" minValue="0" maxValue="7.8"/>
    </cacheField>
    <cacheField name="גמ&quot;ב ממוצע 2030" numFmtId="0">
      <sharedItems containsString="0" containsBlank="1" containsNumber="1" minValue="0" maxValue="8.018439035085521"/>
    </cacheField>
    <cacheField name="גמ&quot;ב ממוצע 2035" numFmtId="0">
      <sharedItems containsString="0" containsBlank="1" containsNumber="1" minValue="0" maxValue="8.018439035085521"/>
    </cacheField>
    <cacheField name="גמ&quot;ב ממוצע 2040" numFmtId="0">
      <sharedItems containsString="0" containsBlank="1" containsNumber="1" minValue="0" maxValue="8.018439035085521"/>
    </cacheField>
    <cacheField name="תעסוקה תלויית אוכלוסיה- מועסק למ&quot;ב" numFmtId="0">
      <sharedItems containsString="0" containsBlank="1" containsNumber="1" containsInteger="1" minValue="3" maxValue="5"/>
    </cacheField>
    <cacheField name="מועסקים תלויי אוכלוסיה 2015" numFmtId="0">
      <sharedItems containsString="0" containsBlank="1" containsNumber="1" minValue="0" maxValue="640"/>
    </cacheField>
    <cacheField name="מועסקים תלויי אוכלוסיה 2020" numFmtId="0">
      <sharedItems containsString="0" containsBlank="1" containsNumber="1" minValue="0" maxValue="670"/>
    </cacheField>
    <cacheField name="מועסקים תלויי אוכלוסיה 2025" numFmtId="0">
      <sharedItems containsString="0" containsBlank="1" containsNumber="1" minValue="0" maxValue="690"/>
    </cacheField>
    <cacheField name="מועסקים תלויי אוכלוסיה 2030" numFmtId="0">
      <sharedItems containsString="0" containsBlank="1" containsNumber="1" minValue="0" maxValue="710"/>
    </cacheField>
    <cacheField name="מועסקים תלויי אוכלוסיה 2035" numFmtId="0">
      <sharedItems containsString="0" containsBlank="1" containsNumber="1" minValue="0" maxValue="826.36508028220703"/>
    </cacheField>
    <cacheField name="מועסקים תלויי אוכלוסיה 2040" numFmtId="0">
      <sharedItems containsString="0" containsBlank="1" containsNumber="1" minValue="0" maxValue="949.21002264841115"/>
    </cacheField>
    <cacheField name="מועסקים לא תלויי אוכלוסיה 2015" numFmtId="0">
      <sharedItems containsString="0" containsBlank="1" containsNumber="1" containsInteger="1" minValue="50" maxValue="7500"/>
    </cacheField>
    <cacheField name="מועסקים לא תלויי אוכלוסיה 2020" numFmtId="0">
      <sharedItems containsString="0" containsBlank="1" containsNumber="1" minValue="50" maxValue="7875"/>
    </cacheField>
    <cacheField name="מועסקים לא תלויי אוכלוסיה 2025" numFmtId="0">
      <sharedItems containsString="0" containsBlank="1" containsNumber="1" minValue="50" maxValue="8268.75"/>
    </cacheField>
    <cacheField name="מועסקים לא תלויי אוכלוסיה 2030" numFmtId="0">
      <sharedItems containsString="0" containsBlank="1" containsNumber="1" minValue="50" maxValue="8682.1875"/>
    </cacheField>
    <cacheField name="מועסקים לא תלויי אוכלוסיה 2035" numFmtId="0">
      <sharedItems containsString="0" containsBlank="1" containsNumber="1" minValue="50" maxValue="9116.296875"/>
    </cacheField>
    <cacheField name="מועסקים לא תלויי אוכלוסיה 2040" numFmtId="0">
      <sharedItems containsString="0" containsBlank="1" containsNumber="1" minValue="50" maxValue="9572.1117187500004"/>
    </cacheField>
    <cacheField name="מועסקים בחינוך 2015" numFmtId="0">
      <sharedItems containsString="0" containsBlank="1" containsNumber="1" minValue="0" maxValue="711.95196199186819"/>
    </cacheField>
    <cacheField name="מועסקים בחינוך 2020" numFmtId="0">
      <sharedItems containsString="0" containsBlank="1" containsNumber="1" minValue="0" maxValue="662.50001423816525"/>
    </cacheField>
    <cacheField name="מועסקים בחינוך 2025" numFmtId="0">
      <sharedItems containsString="0" containsBlank="1" containsNumber="1" minValue="0" maxValue="590.44524100631997"/>
    </cacheField>
    <cacheField name="מועסקים בחינוך 2030" numFmtId="0">
      <sharedItems containsString="0" containsBlank="1" containsNumber="1" minValue="0" maxValue="573.60896631120488"/>
    </cacheField>
    <cacheField name="מועסקים בחינוך 2035" numFmtId="0">
      <sharedItems containsString="0" containsBlank="1" containsNumber="1" minValue="0" maxValue="595.83550905397499"/>
    </cacheField>
    <cacheField name="מועסקים בחינוך 2040" numFmtId="0">
      <sharedItems containsString="0" containsBlank="1" containsNumber="1" minValue="0" maxValue="619.22578846226611"/>
    </cacheField>
    <cacheField name="סה&quot;כ מועסקים 2015 מעודכן" numFmtId="0">
      <sharedItems containsString="0" containsBlank="1" containsNumber="1" minValue="0" maxValue="9957.8052000000007"/>
    </cacheField>
    <cacheField name="סה&quot;כ מועסקים 2020 מעודכן" numFmtId="0">
      <sharedItems containsString="0" containsBlank="1" containsNumber="1" minValue="-0.35171043088294257" maxValue="11280.648853322098"/>
    </cacheField>
    <cacheField name="סה&quot;כ מועסקים 2025  מעודכן" numFmtId="0">
      <sharedItems containsString="0" containsBlank="1" containsNumber="1" minValue="-0.84081731371547563" maxValue="15751.701830786518"/>
    </cacheField>
    <cacheField name="סה&quot;כ מועסקים 2030  מעודכן" numFmtId="0">
      <sharedItems containsString="0" containsBlank="1" containsNumber="1" minValue="-1.2584173622125638" maxValue="17248.09259742322"/>
    </cacheField>
    <cacheField name="סה&quot;כ מועסקים 2035  מעודכן" numFmtId="0">
      <sharedItems containsString="0" containsBlank="1" containsNumber="1" minValue="-1.771912587935268" maxValue="18054.247006741574"/>
    </cacheField>
    <cacheField name="סה&quot;כ מועסקים 2040  מעודכן" numFmtId="0">
      <sharedItems containsString="0" containsBlank="1" containsNumber="1" minValue="0" maxValue="18154.384486000003"/>
    </cacheField>
    <cacheField name="taz_20202" numFmtId="0">
      <sharedItems containsString="0" containsBlank="1" containsNumber="1" containsInteger="1" minValue="1" maxValue="8979"/>
    </cacheField>
    <cacheField name="תלמידים 2016" numFmtId="0">
      <sharedItems containsString="0" containsBlank="1" containsNumber="1" minValue="0" maxValue="10679.279429878023"/>
    </cacheField>
    <cacheField name="סה&quot;כ תלמידים 2020 מעודכן" numFmtId="0">
      <sharedItems containsString="0" containsBlank="1" containsNumber="1" minValue="0" maxValue="9937.500213572479"/>
    </cacheField>
    <cacheField name="סה&quot;כ תלמידים 2025 מעודכן" numFmtId="0">
      <sharedItems containsString="0" containsBlank="1" containsNumber="1" minValue="0" maxValue="8856.6786150947992"/>
    </cacheField>
    <cacheField name="סה&quot;כ תלמידים 2030 מעודכן" numFmtId="0">
      <sharedItems containsString="0" containsBlank="1" containsNumber="1" minValue="0" maxValue="8604.1344946680729"/>
    </cacheField>
    <cacheField name="סה&quot;כ תלמידים 2035 מעודכן" numFmtId="0">
      <sharedItems containsString="0" containsBlank="1" containsNumber="1" minValue="-21.195432736945534" maxValue="8937.5326358096245"/>
    </cacheField>
    <cacheField name="סה&quot;כ תלמידים 2040 מעודכן" numFmtId="0">
      <sharedItems containsString="0" containsBlank="1" containsNumber="1" minValue="-1.4113771873246179" maxValue="9288.386826933991"/>
    </cacheField>
    <cacheField name="סה&quot;כ תלמידי ישיבות וכוללים 2015" numFmtId="0">
      <sharedItems containsString="0" containsBlank="1" containsNumber="1" minValue="0" maxValue="7118"/>
    </cacheField>
    <cacheField name="סה&quot;כ תלמידי ישיבות וכוללים 2020" numFmtId="0">
      <sharedItems containsString="0" containsBlank="1" containsNumber="1" minValue="0" maxValue="7572.3055566028979"/>
    </cacheField>
    <cacheField name="סה&quot;כ תלמידי ישיבות וכוללים 2025" numFmtId="0">
      <sharedItems containsString="0" containsBlank="1" containsNumber="1" minValue="0" maxValue="7662.8361831680095"/>
    </cacheField>
    <cacheField name="סה&quot;כ תלמידי ישיבות וכוללים 2030" numFmtId="0">
      <sharedItems containsString="0" containsBlank="1" containsNumber="1" minValue="0" maxValue="7667.7167668185393"/>
    </cacheField>
    <cacheField name="סה&quot;כ תלמידי ישיבות וכוללים 2035" numFmtId="0">
      <sharedItems containsString="0" containsBlank="1" containsNumber="1" minValue="0" maxValue="7708.0189759932264"/>
    </cacheField>
    <cacheField name="סה&quot;כ תלמידי ישיבות וכוללים 2040" numFmtId="0">
      <sharedItems containsString="0" containsBlank="1" containsNumber="1" minValue="0" maxValue="7720.6175138900135"/>
    </cacheField>
    <cacheField name="סטודנטים השכלה גבוהה 2015" numFmtId="0">
      <sharedItems containsString="0" containsBlank="1" containsNumber="1" containsInteger="1" minValue="104" maxValue="20186"/>
    </cacheField>
    <cacheField name="סטודנטים השכלה גבוהה 2020" numFmtId="0">
      <sharedItems containsString="0" containsBlank="1" containsNumber="1" minValue="135.20000000000002" maxValue="20965.91"/>
    </cacheField>
    <cacheField name="סטודנטים השכלה גבוהה 2025" numFmtId="0">
      <sharedItems containsString="0" containsBlank="1" containsNumber="1" minValue="170.60249999999999" maxValue="21778.62185"/>
    </cacheField>
    <cacheField name="סטודנטים השכלה גבוהה 2030" numFmtId="0">
      <sharedItems containsString="0" containsBlank="1" containsNumber="1" minValue="196.19287499999999" maxValue="22625.696489749997"/>
    </cacheField>
    <cacheField name="סטודנטים השכלה גבוהה 2035" numFmtId="0">
      <sharedItems containsString="0" containsBlank="1" containsNumber="1" minValue="225.62180624999996" maxValue="23508.780457516244"/>
    </cacheField>
    <cacheField name="סטודנטים השכלה גבוהה 2040" numFmtId="0">
      <sharedItems containsString="0" containsBlank="1" containsNumber="1" minValue="259.46507718749996" maxValue="24429.611208451184"/>
    </cacheField>
    <cacheField name="Indus 2030 updated" numFmtId="0">
      <sharedItems containsString="0" containsBlank="1" containsNumber="1" minValue="0" maxValue="7589.4096328971773"/>
    </cacheField>
    <cacheField name="Com_hotel 2030 updated" numFmtId="0">
      <sharedItems containsString="0" containsBlank="1" containsNumber="1" minValue="0" maxValue="3660"/>
    </cacheField>
    <cacheField name="Business 2030 updated" numFmtId="0">
      <sharedItems containsString="0" containsBlank="1" containsNumber="1" minValue="0" maxValue="12641.50999887326"/>
    </cacheField>
    <cacheField name="Public 2030 updated" numFmtId="0">
      <sharedItems containsString="0" containsBlank="1" containsNumber="1" minValue="0" maxValue="4153.2898164226954"/>
    </cacheField>
    <cacheField name="Education 2030 updated" numFmtId="0">
      <sharedItems containsString="0" containsBlank="1" containsNumber="1" minValue="0" maxValue="2291.8714167209159"/>
    </cacheField>
    <cacheField name="Agri 2030 updated" numFmtId="0">
      <sharedItems containsString="0" containsBlank="1" containsNumber="1" minValue="0" maxValue="209.41001225833068"/>
    </cacheField>
    <cacheField name="Indus 2040" numFmtId="166">
      <sharedItems containsString="0" containsBlank="1" containsNumber="1" minValue="0" maxValue="8750.8591463978009"/>
    </cacheField>
    <cacheField name="Com_hotel 2040" numFmtId="0">
      <sharedItems containsString="0" containsBlank="1" containsNumber="1" minValue="0" maxValue="3660"/>
    </cacheField>
    <cacheField name="Business 2040" numFmtId="0">
      <sharedItems containsString="0" containsBlank="1" containsNumber="1" minValue="0" maxValue="13305.751445087013"/>
    </cacheField>
    <cacheField name="Public 2040" numFmtId="0">
      <sharedItems containsString="0" containsBlank="1" containsNumber="1" minValue="0" maxValue="5963"/>
    </cacheField>
    <cacheField name="Education 2040" numFmtId="0">
      <sharedItems containsString="0" containsBlank="1" containsNumber="1" minValue="0" maxValue="2367.0891918781663"/>
    </cacheField>
    <cacheField name="Agri 2040" numFmtId="166">
      <sharedItems containsString="0" containsBlank="1" containsNumber="1" minValue="0" maxValue="245.18262099326014"/>
    </cacheField>
    <cacheField name="InJerDistrict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7">
  <r>
    <n v="1"/>
    <n v="0"/>
    <n v="0"/>
    <s v="המשולש"/>
    <m/>
    <s v="Jewish"/>
    <s v="yes"/>
    <x v="0"/>
    <s v="yes"/>
    <s v="ירושלים"/>
    <n v="421.14565466580666"/>
    <n v="54"/>
    <n v="112.70000000000002"/>
    <n v="161.60000000000002"/>
    <n v="37.5"/>
    <n v="63.9"/>
    <n v="429.70000000000005"/>
    <n v="475.14565466580666"/>
    <n v="587.84565466580671"/>
    <n v="749.44565466580673"/>
    <n v="786.94565466580673"/>
    <n v="850.84565466580671"/>
    <n v="775.21515688527427"/>
    <n v="864.1462599012267"/>
    <n v="1116.2698104454371"/>
    <n v="1505.2043765500662"/>
    <n v="1556.081013345625"/>
    <n v="1684.0605834234336"/>
    <n v="1.8407293255831731"/>
    <n v="1.8186975960224729"/>
    <n v="1.8989164954873099"/>
    <n v="2.0084236491053749"/>
    <n v="1.9773678196449893"/>
    <n v="1.9792785850036401"/>
    <m/>
    <m/>
    <m/>
    <m/>
    <m/>
    <m/>
    <m/>
    <m/>
    <m/>
    <m/>
    <m/>
    <m/>
    <m/>
    <m/>
    <m/>
    <m/>
    <m/>
    <m/>
    <m/>
    <n v="4776.6619000000001"/>
    <n v="4890.7620584271563"/>
    <n v="4997.3078813965321"/>
    <n v="6021.1574876108107"/>
    <n v="6148.637880830247"/>
    <n v="6544.9665244390017"/>
    <n v="1"/>
    <n v="111"/>
    <n v="111"/>
    <n v="111"/>
    <n v="111"/>
    <n v="111"/>
    <n v="111"/>
    <n v="0"/>
    <n v="0"/>
    <n v="0"/>
    <n v="0"/>
    <n v="0"/>
    <n v="0"/>
    <m/>
    <m/>
    <m/>
    <m/>
    <m/>
    <m/>
    <n v="0"/>
    <n v="2172.8983576082751"/>
    <n v="3526.3922625814967"/>
    <n v="321.86686742103905"/>
    <n v="0"/>
    <n v="0"/>
    <n v="0"/>
    <n v="2361.929087690703"/>
    <n v="3833.1698445234942"/>
    <n v="349.86759222480435"/>
    <n v="0"/>
    <n v="0"/>
    <x v="0"/>
  </r>
  <r>
    <n v="2"/>
    <n v="0"/>
    <n v="0"/>
    <s v="נחלת שבעה"/>
    <m/>
    <s v="Jewish"/>
    <s v="yes"/>
    <x v="0"/>
    <s v="yes"/>
    <s v="ירושלים"/>
    <n v="151.57760439109489"/>
    <n v="66.599999999999994"/>
    <n v="12.5"/>
    <n v="12.5"/>
    <n v="12.5"/>
    <n v="12.5"/>
    <n v="116.6"/>
    <n v="218.17760439109489"/>
    <n v="230.67760439109489"/>
    <n v="243.17760439109489"/>
    <n v="255.67760439109489"/>
    <n v="268.17760439109486"/>
    <n v="266.71836818560348"/>
    <n v="375.29917096998219"/>
    <n v="387.902360561759"/>
    <n v="405.42746342633603"/>
    <n v="426.25940101493984"/>
    <n v="446.06520055659223"/>
    <n v="1.7596159357250869"/>
    <n v="1.7201544219783373"/>
    <n v="1.6815778956335201"/>
    <n v="1.66720724320608"/>
    <n v="1.6671753555814615"/>
    <n v="1.6633201029944182"/>
    <m/>
    <m/>
    <m/>
    <m/>
    <m/>
    <m/>
    <m/>
    <m/>
    <m/>
    <m/>
    <m/>
    <m/>
    <m/>
    <m/>
    <m/>
    <m/>
    <m/>
    <m/>
    <m/>
    <n v="785.92570000000001"/>
    <n v="1419.862102670066"/>
    <n v="1473.0045945066956"/>
    <n v="1482.9791172443183"/>
    <n v="1492.2580886978192"/>
    <n v="1500.7556728132822"/>
    <n v="2"/>
    <m/>
    <n v="0"/>
    <n v="0"/>
    <n v="0"/>
    <n v="0"/>
    <n v="0"/>
    <n v="0"/>
    <n v="0"/>
    <n v="0"/>
    <n v="0"/>
    <n v="0"/>
    <n v="0"/>
    <m/>
    <m/>
    <m/>
    <m/>
    <m/>
    <m/>
    <n v="0"/>
    <n v="621.28598884371593"/>
    <n v="740.45056436483696"/>
    <n v="121.24256403576554"/>
    <n v="0"/>
    <n v="0"/>
    <n v="0"/>
    <n v="628.73337955641978"/>
    <n v="749.32638766568095"/>
    <n v="122.69590559118163"/>
    <n v="0"/>
    <n v="0"/>
    <x v="0"/>
  </r>
  <r>
    <n v="3"/>
    <n v="0"/>
    <n v="0"/>
    <s v="בית אגרון"/>
    <m/>
    <s v="Jewish"/>
    <s v="yes"/>
    <x v="0"/>
    <s v="yes"/>
    <s v="ירושלים"/>
    <n v="138.57043959847709"/>
    <n v="154.80000000000001"/>
    <n v="0"/>
    <n v="10.799999999999999"/>
    <n v="0"/>
    <n v="0"/>
    <n v="165.60000000000002"/>
    <n v="293.37043959847711"/>
    <n v="293.37043959847711"/>
    <n v="304.17043959847712"/>
    <n v="304.17043959847712"/>
    <n v="304.17043959847712"/>
    <n v="330.86927626474255"/>
    <n v="747.29624557232046"/>
    <n v="729.92287697534948"/>
    <n v="743.66261198292671"/>
    <n v="730.56738611108096"/>
    <n v="709.25107369346063"/>
    <n v="2.3877334677112394"/>
    <n v="2.5472786099209968"/>
    <n v="2.4880587082132815"/>
    <n v="2.4448878496036799"/>
    <n v="2.401835586243926"/>
    <n v="2.3317554284029498"/>
    <m/>
    <m/>
    <m/>
    <m/>
    <m/>
    <m/>
    <m/>
    <m/>
    <m/>
    <m/>
    <m/>
    <m/>
    <m/>
    <m/>
    <m/>
    <m/>
    <m/>
    <m/>
    <m/>
    <n v="2449.9789999999998"/>
    <n v="2701.0829119158207"/>
    <n v="2758.0655191187543"/>
    <n v="2787.7926412949514"/>
    <n v="2814.2375920394429"/>
    <n v="2838.0084722251727"/>
    <n v="3"/>
    <m/>
    <n v="0"/>
    <n v="0"/>
    <n v="0"/>
    <n v="0"/>
    <n v="0"/>
    <n v="0"/>
    <n v="0"/>
    <n v="0"/>
    <n v="0"/>
    <n v="0"/>
    <n v="0"/>
    <m/>
    <m/>
    <m/>
    <m/>
    <m/>
    <m/>
    <n v="0"/>
    <n v="711.25990314907926"/>
    <n v="1526.6321606493934"/>
    <n v="549.90057749647917"/>
    <n v="0"/>
    <n v="0"/>
    <n v="0"/>
    <n v="724.07165482491018"/>
    <n v="1554.1310145226137"/>
    <n v="559.8058028776494"/>
    <n v="0"/>
    <n v="0"/>
    <x v="0"/>
  </r>
  <r>
    <n v="4"/>
    <n v="0"/>
    <n v="0"/>
    <s v="גן העצמאות"/>
    <m/>
    <s v="Jewish"/>
    <s v="yes"/>
    <x v="0"/>
    <s v="yes"/>
    <s v="ירושלים"/>
    <n v="88.321440789473868"/>
    <n v="0"/>
    <n v="58.4"/>
    <n v="0"/>
    <n v="0"/>
    <n v="0"/>
    <n v="58.4"/>
    <n v="88.321440789473868"/>
    <n v="146.72144078947386"/>
    <n v="146.72144078947386"/>
    <n v="146.72144078947386"/>
    <n v="146.72144078947386"/>
    <n v="191.37998736400019"/>
    <n v="178.67540298981152"/>
    <n v="324.72319319971183"/>
    <n v="312.14532429178456"/>
    <n v="301.62541496349718"/>
    <n v="293.97392404934783"/>
    <n v="2.1668576243018989"/>
    <n v="2.023012774618437"/>
    <n v="2.2131952320836823"/>
    <n v="2.1274690502778828"/>
    <n v="2.0557691727979304"/>
    <n v="2.0036193924183316"/>
    <m/>
    <m/>
    <m/>
    <m/>
    <m/>
    <m/>
    <m/>
    <m/>
    <m/>
    <m/>
    <m/>
    <m/>
    <m/>
    <m/>
    <m/>
    <m/>
    <m/>
    <m/>
    <m/>
    <n v="687.97522500000002"/>
    <n v="694.99561868155524"/>
    <n v="1472.8062785125512"/>
    <n v="1603.7858195484437"/>
    <n v="1611.0456798023029"/>
    <n v="1617.7345376184176"/>
    <n v="4"/>
    <m/>
    <n v="0"/>
    <n v="0"/>
    <n v="0"/>
    <n v="0"/>
    <n v="0"/>
    <n v="33"/>
    <n v="33"/>
    <n v="33"/>
    <n v="33"/>
    <n v="33"/>
    <n v="33"/>
    <m/>
    <m/>
    <m/>
    <m/>
    <m/>
    <m/>
    <n v="0"/>
    <n v="642.4304924585424"/>
    <n v="825.8810364827699"/>
    <n v="65.500149483876015"/>
    <n v="69.974141123255251"/>
    <n v="0"/>
    <n v="0"/>
    <n v="648.01794790903512"/>
    <n v="833.06402912232295"/>
    <n v="66.06982849434948"/>
    <n v="70.58273209271006"/>
    <n v="0"/>
    <x v="0"/>
  </r>
  <r>
    <n v="5"/>
    <n v="0"/>
    <n v="0"/>
    <s v="בה'ס ניסויי"/>
    <m/>
    <s v="Jewish"/>
    <s v="yes"/>
    <x v="0"/>
    <s v="yes"/>
    <s v="ירושלים"/>
    <n v="200.35882401315726"/>
    <n v="180"/>
    <n v="168"/>
    <n v="0"/>
    <n v="0"/>
    <n v="0"/>
    <n v="348"/>
    <n v="380.35882401315723"/>
    <n v="548.35882401315723"/>
    <n v="548.35882401315723"/>
    <n v="548.35882401315723"/>
    <n v="548.35882401315723"/>
    <n v="437.17941088008752"/>
    <n v="891.08615114825784"/>
    <n v="1228.5539420805039"/>
    <n v="1187.4600292264763"/>
    <n v="1155.9316305148789"/>
    <n v="1119.0383472460901"/>
    <n v="2.181982316143853"/>
    <n v="2.3427513571170198"/>
    <n v="2.2404197548775584"/>
    <n v="2.1654799325304275"/>
    <n v="2.1079840059018431"/>
    <n v="2.0407045500907999"/>
    <m/>
    <m/>
    <m/>
    <m/>
    <m/>
    <m/>
    <m/>
    <m/>
    <m/>
    <m/>
    <m/>
    <m/>
    <m/>
    <m/>
    <m/>
    <m/>
    <m/>
    <m/>
    <m/>
    <n v="2521.4336000000003"/>
    <n v="2585.4274614440005"/>
    <n v="2612.3780138545758"/>
    <n v="2641.8367578027983"/>
    <n v="3823.5947856262651"/>
    <n v="4448.1830651585224"/>
    <n v="5"/>
    <n v="1062"/>
    <n v="1062"/>
    <n v="1531.0728563032585"/>
    <n v="1531.0728563032583"/>
    <n v="1531.072856303258"/>
    <n v="1531.0728563032583"/>
    <n v="0"/>
    <n v="0"/>
    <n v="0"/>
    <n v="0"/>
    <n v="0"/>
    <n v="0"/>
    <m/>
    <m/>
    <m/>
    <m/>
    <m/>
    <m/>
    <n v="0"/>
    <n v="486.96028812970201"/>
    <n v="1899.6474300548045"/>
    <n v="100.13306140402756"/>
    <n v="155.09597821426419"/>
    <n v="0"/>
    <n v="0"/>
    <n v="819.9176200670247"/>
    <n v="3198.5244747557731"/>
    <n v="168.59867918951932"/>
    <n v="261.1422911462052"/>
    <n v="0"/>
    <x v="0"/>
  </r>
  <r>
    <n v="6"/>
    <n v="0"/>
    <n v="0"/>
    <s v="המעלות"/>
    <m/>
    <s v="Jewish"/>
    <s v="yes"/>
    <x v="0"/>
    <s v="yes"/>
    <s v="ירושלים"/>
    <n v="208.53673519736768"/>
    <n v="0"/>
    <n v="12"/>
    <n v="58.199999999999996"/>
    <n v="0"/>
    <n v="86.1"/>
    <n v="156.29999999999998"/>
    <n v="208.53673519736768"/>
    <n v="220.53673519736768"/>
    <n v="278.73673519736769"/>
    <n v="278.73673519736769"/>
    <n v="364.83673519736772"/>
    <n v="448.25889141417628"/>
    <n v="418.24877333953799"/>
    <n v="415.82797677884008"/>
    <n v="522.59688268191189"/>
    <n v="500.59694785837439"/>
    <n v="729.49414650136771"/>
    <n v="2.149544016740867"/>
    <n v="2.005635951592367"/>
    <n v="1.8855270366032126"/>
    <n v="1.8748762423147127"/>
    <n v="1.7959489534234234"/>
    <n v="1.9995084818055102"/>
    <m/>
    <m/>
    <m/>
    <m/>
    <m/>
    <m/>
    <m/>
    <m/>
    <m/>
    <m/>
    <m/>
    <m/>
    <m/>
    <m/>
    <m/>
    <m/>
    <m/>
    <m/>
    <m/>
    <n v="1117.8183000000001"/>
    <n v="1128.9439629998958"/>
    <n v="1140.6581073783248"/>
    <n v="1155.1609644087546"/>
    <n v="1166.9281551354318"/>
    <n v="1184.7301029044622"/>
    <n v="6"/>
    <m/>
    <n v="0"/>
    <n v="0"/>
    <n v="0"/>
    <n v="0"/>
    <n v="0"/>
    <n v="0"/>
    <n v="0"/>
    <n v="0"/>
    <n v="0"/>
    <n v="0"/>
    <n v="0"/>
    <m/>
    <m/>
    <m/>
    <m/>
    <m/>
    <m/>
    <n v="0"/>
    <n v="404.3063375430641"/>
    <n v="635.33853042481508"/>
    <n v="115.51609644087544"/>
    <n v="0"/>
    <n v="0"/>
    <n v="0"/>
    <n v="414.65553601656177"/>
    <n v="651.60155659745431"/>
    <n v="118.47301029044621"/>
    <n v="0"/>
    <n v="0"/>
    <x v="0"/>
  </r>
  <r>
    <n v="7"/>
    <n v="0"/>
    <n v="0"/>
    <s v="המשביר לצרכן"/>
    <m/>
    <s v="Jewish"/>
    <s v="yes"/>
    <x v="0"/>
    <s v="yes"/>
    <s v="ירושלים"/>
    <n v="388.84539796577428"/>
    <n v="0"/>
    <n v="253.4"/>
    <n v="136.1"/>
    <n v="50.4"/>
    <n v="13.5"/>
    <n v="453.4"/>
    <n v="388.84539796577428"/>
    <n v="642.24539796577426"/>
    <n v="778.34539796577428"/>
    <n v="828.74539796577426"/>
    <n v="842.24539796577426"/>
    <n v="715.7591271536603"/>
    <n v="664.88326526716776"/>
    <n v="1280.9757877383017"/>
    <n v="1493.4238857406319"/>
    <n v="1585.6419827608117"/>
    <n v="1581.3702271097529"/>
    <n v="1.8407293255831731"/>
    <n v="1.7098910485901906"/>
    <n v="1.9945270013543419"/>
    <n v="1.9187161504953119"/>
    <n v="1.9133041180716106"/>
    <n v="1.8775646989928867"/>
    <m/>
    <m/>
    <m/>
    <m/>
    <m/>
    <m/>
    <m/>
    <m/>
    <m/>
    <m/>
    <m/>
    <m/>
    <m/>
    <m/>
    <m/>
    <m/>
    <m/>
    <m/>
    <m/>
    <n v="2651.6525999999999"/>
    <n v="2678.6539349804839"/>
    <n v="3211.8714933302349"/>
    <n v="3290.842438227512"/>
    <n v="3322.8325903851469"/>
    <n v="3349.5392305909818"/>
    <n v="7"/>
    <m/>
    <n v="0"/>
    <n v="0"/>
    <n v="0"/>
    <n v="0"/>
    <n v="0"/>
    <n v="0"/>
    <n v="0"/>
    <n v="0"/>
    <n v="0"/>
    <n v="0"/>
    <n v="0"/>
    <m/>
    <m/>
    <m/>
    <m/>
    <m/>
    <m/>
    <n v="0"/>
    <n v="1197.9200499150784"/>
    <n v="1957.6428862733014"/>
    <n v="115.60906583384565"/>
    <n v="19.670436205286652"/>
    <n v="0"/>
    <n v="0"/>
    <n v="1219.2866348421205"/>
    <n v="1992.5601939762184"/>
    <n v="117.67111573746817"/>
    <n v="20.021286035174729"/>
    <n v="0"/>
    <x v="0"/>
  </r>
  <r>
    <n v="8"/>
    <n v="0"/>
    <n v="0"/>
    <s v="מרכז כלל"/>
    <m/>
    <s v="Jewish"/>
    <s v="yes"/>
    <x v="0"/>
    <s v="yes"/>
    <s v="ירושלים"/>
    <n v="136.28278125000054"/>
    <n v="42"/>
    <n v="73.599999999999994"/>
    <n v="47.8"/>
    <n v="16"/>
    <n v="8"/>
    <n v="187.39999999999998"/>
    <n v="178.28278125000054"/>
    <n v="251.88278125000053"/>
    <n v="299.68278125000052"/>
    <n v="315.68278125000052"/>
    <n v="323.68278125000052"/>
    <n v="326.95811592479896"/>
    <n v="419.75022767218348"/>
    <n v="619.99768137764977"/>
    <n v="737.86727388778934"/>
    <n v="770.38359837215239"/>
    <n v="777.26155116018924"/>
    <n v="2.3991153755881958"/>
    <n v="2.3544069972948227"/>
    <n v="2.4614532136767426"/>
    <n v="2.4621610584701821"/>
    <n v="2.4403725642611405"/>
    <n v="2.4013064524425887"/>
    <m/>
    <m/>
    <m/>
    <m/>
    <m/>
    <m/>
    <m/>
    <m/>
    <m/>
    <m/>
    <m/>
    <m/>
    <m/>
    <m/>
    <m/>
    <m/>
    <m/>
    <m/>
    <m/>
    <n v="2712.7282000000005"/>
    <n v="2741.7300987549315"/>
    <n v="2789.2827070058461"/>
    <n v="2849.0012712597709"/>
    <n v="2891.3240624411869"/>
    <n v="2930.32514728564"/>
    <n v="8"/>
    <n v="117"/>
    <n v="153.05737977261879"/>
    <n v="140.41306881266607"/>
    <n v="155.22602126739122"/>
    <n v="152.69745624462462"/>
    <n v="151.55460178891371"/>
    <n v="18"/>
    <n v="18"/>
    <n v="18"/>
    <n v="18"/>
    <n v="18"/>
    <n v="18"/>
    <m/>
    <m/>
    <m/>
    <m/>
    <m/>
    <m/>
    <n v="0"/>
    <n v="662.47359918543032"/>
    <n v="1842.678561733793"/>
    <n v="279.19372147481715"/>
    <n v="64.6553888657306"/>
    <n v="0"/>
    <n v="0"/>
    <n v="681.3837068761668"/>
    <n v="1895.2772616437105"/>
    <n v="287.16322146116829"/>
    <n v="66.500957304594806"/>
    <n v="0"/>
    <x v="0"/>
  </r>
  <r>
    <n v="9"/>
    <n v="0"/>
    <n v="0"/>
    <s v="בי''ח ביקור חולים"/>
    <m/>
    <s v="Jewish"/>
    <s v="yes"/>
    <x v="0"/>
    <s v="yes"/>
    <s v="ירושלים"/>
    <n v="233.62725450901857"/>
    <n v="0"/>
    <n v="187.8"/>
    <n v="92.399999999999991"/>
    <n v="70"/>
    <n v="0"/>
    <n v="350.2"/>
    <n v="233.62725450901857"/>
    <n v="421.42725450901855"/>
    <n v="513.82725450901853"/>
    <n v="583.82725450901853"/>
    <n v="583.82725450901853"/>
    <n v="334.67805619628223"/>
    <n v="325.98671128849816"/>
    <n v="767.17454247963042"/>
    <n v="969.08613394434985"/>
    <n v="1121.9438017606656"/>
    <n v="1092.7421524315073"/>
    <n v="1.4325300226620727"/>
    <n v="1.3953282632780941"/>
    <n v="1.8204198572145573"/>
    <n v="1.8860154369786175"/>
    <n v="1.9217050815899082"/>
    <n v="1.8716874623307387"/>
    <m/>
    <m/>
    <m/>
    <m/>
    <m/>
    <m/>
    <m/>
    <m/>
    <m/>
    <m/>
    <m/>
    <m/>
    <m/>
    <m/>
    <m/>
    <m/>
    <m/>
    <m/>
    <m/>
    <n v="1063.6549000000002"/>
    <n v="1522.7874132117554"/>
    <n v="1545.8857719560656"/>
    <n v="1607.0956499059864"/>
    <n v="1752.1283786435897"/>
    <n v="1762.0896837432842"/>
    <n v="9"/>
    <m/>
    <n v="0"/>
    <n v="0"/>
    <n v="0"/>
    <n v="0"/>
    <n v="0"/>
    <n v="0"/>
    <n v="0"/>
    <n v="0"/>
    <n v="0"/>
    <n v="0"/>
    <n v="0"/>
    <m/>
    <m/>
    <m/>
    <m/>
    <m/>
    <m/>
    <n v="0"/>
    <n v="553.61869152203235"/>
    <n v="641.92711293349669"/>
    <n v="411.54984545045744"/>
    <n v="0"/>
    <n v="0"/>
    <n v="0"/>
    <n v="607.01165180522776"/>
    <n v="703.83685220067321"/>
    <n v="451.24117973738333"/>
    <n v="0"/>
    <n v="0"/>
    <x v="0"/>
  </r>
  <r>
    <n v="10"/>
    <n v="0"/>
    <n v="0"/>
    <s v="גוש 50"/>
    <m/>
    <s v="Jewish"/>
    <s v="yes"/>
    <x v="0"/>
    <s v="yes"/>
    <s v="ירושלים"/>
    <n v="210"/>
    <n v="0"/>
    <n v="0"/>
    <n v="108"/>
    <n v="0"/>
    <n v="0"/>
    <n v="108"/>
    <n v="210"/>
    <n v="210"/>
    <n v="318"/>
    <n v="318"/>
    <n v="318"/>
    <n v="554.4"/>
    <n v="738"/>
    <n v="774.9"/>
    <n v="1232.0909999999999"/>
    <n v="1293.6955499999999"/>
    <n v="1358.3142857142857"/>
    <n v="2.64"/>
    <n v="3.5142857142857142"/>
    <n v="3.69"/>
    <n v="3.8744999999999998"/>
    <n v="4.068225"/>
    <n v="4.2714285714285714"/>
    <m/>
    <m/>
    <m/>
    <m/>
    <m/>
    <m/>
    <m/>
    <m/>
    <m/>
    <m/>
    <m/>
    <m/>
    <m/>
    <m/>
    <m/>
    <m/>
    <m/>
    <m/>
    <m/>
    <n v="1423.2069999999999"/>
    <n v="1454.7184685674156"/>
    <n v="1471.6966252808988"/>
    <n v="1489.969441460674"/>
    <n v="1506.8611770505618"/>
    <n v="1522.4533849999998"/>
    <n v="10"/>
    <m/>
    <n v="0"/>
    <n v="0"/>
    <n v="0"/>
    <n v="0"/>
    <n v="0"/>
    <n v="0"/>
    <n v="0"/>
    <n v="0"/>
    <n v="0"/>
    <n v="0"/>
    <n v="0"/>
    <m/>
    <m/>
    <m/>
    <m/>
    <m/>
    <m/>
    <n v="0"/>
    <n v="446.99083243820218"/>
    <n v="446.99083243820218"/>
    <n v="595.98777658426968"/>
    <n v="0"/>
    <n v="0"/>
    <n v="0"/>
    <n v="456.73601549999995"/>
    <n v="456.73601549999995"/>
    <n v="608.9813539999999"/>
    <n v="0"/>
    <n v="0"/>
    <x v="0"/>
  </r>
  <r>
    <n v="11"/>
    <n v="0"/>
    <n v="0"/>
    <s v="מכללת הדסה"/>
    <m/>
    <s v="Jewish"/>
    <s v="yes"/>
    <x v="0"/>
    <s v="yes"/>
    <s v="ירושלים"/>
    <n v="241.68336673346752"/>
    <n v="12.6"/>
    <n v="0"/>
    <n v="25"/>
    <n v="29.8"/>
    <n v="75"/>
    <n v="142.4"/>
    <n v="254.28336673346752"/>
    <n v="254.28336673346752"/>
    <n v="279.28336673346752"/>
    <n v="309.08336673346753"/>
    <n v="384.08336673346753"/>
    <n v="377.22864936221663"/>
    <n v="392.98529253743226"/>
    <n v="379.31840446744405"/>
    <n v="428.78141259615728"/>
    <n v="491.74035879981284"/>
    <n v="671.38590664988578"/>
    <n v="1.5608382755534465"/>
    <n v="1.5454620472653569"/>
    <n v="1.491715362039526"/>
    <n v="1.5352916201606892"/>
    <n v="1.5909635125200907"/>
    <n v="1.7480213016248376"/>
    <m/>
    <m/>
    <m/>
    <m/>
    <m/>
    <m/>
    <m/>
    <m/>
    <m/>
    <m/>
    <m/>
    <m/>
    <m/>
    <m/>
    <m/>
    <m/>
    <m/>
    <m/>
    <m/>
    <n v="2256.6941999999999"/>
    <n v="2418.2453790312115"/>
    <n v="2477.3413161363028"/>
    <n v="2781.5276775808061"/>
    <n v="3165.6654382815227"/>
    <n v="3218.7485272900585"/>
    <n v="11"/>
    <m/>
    <n v="0"/>
    <n v="0"/>
    <n v="0"/>
    <n v="0"/>
    <n v="0"/>
    <n v="0"/>
    <n v="0"/>
    <n v="0"/>
    <n v="0"/>
    <n v="0"/>
    <n v="0"/>
    <n v="2909"/>
    <n v="3054.4500000000003"/>
    <n v="3207.1725000000006"/>
    <n v="3367.5311250000009"/>
    <n v="3535.9076812500011"/>
    <n v="3712.7030653125012"/>
    <n v="0"/>
    <n v="1134.8058575124689"/>
    <n v="1129.7599615435211"/>
    <n v="211.8361571998413"/>
    <n v="305.12570132497456"/>
    <n v="0"/>
    <n v="0"/>
    <n v="1313.1829361501216"/>
    <n v="1307.3438893738421"/>
    <n v="245.13411263511188"/>
    <n v="353.08758913098268"/>
    <n v="0"/>
    <x v="0"/>
  </r>
  <r>
    <n v="12"/>
    <n v="0"/>
    <n v="0"/>
    <s v="גינות נביאים"/>
    <m/>
    <s v="Jewish"/>
    <s v="yes"/>
    <x v="0"/>
    <s v="yes"/>
    <s v="ירושלים"/>
    <n v="151.84057971014494"/>
    <n v="100"/>
    <n v="0"/>
    <n v="0"/>
    <n v="0"/>
    <n v="0"/>
    <n v="100"/>
    <n v="251.84057971014494"/>
    <n v="251.84057971014494"/>
    <n v="251.84057971014494"/>
    <n v="251.84057971014494"/>
    <n v="251.84057971014494"/>
    <n v="852.10351201478761"/>
    <n v="1288.8059149722737"/>
    <n v="1327.4700924214419"/>
    <n v="1367.2941951940852"/>
    <n v="1408.3130210499078"/>
    <n v="1450.5624116814051"/>
    <n v="5.6118299445471358"/>
    <n v="5.1175466497719331"/>
    <n v="5.271073049265091"/>
    <n v="5.4292052407430438"/>
    <n v="5.5920813979653357"/>
    <n v="5.7598438399042964"/>
    <m/>
    <m/>
    <m/>
    <m/>
    <m/>
    <m/>
    <m/>
    <m/>
    <m/>
    <m/>
    <m/>
    <m/>
    <m/>
    <m/>
    <m/>
    <m/>
    <m/>
    <m/>
    <m/>
    <n v="391.9624"/>
    <n v="523.3893002692655"/>
    <n v="530.85429337231903"/>
    <n v="538.8464195025"/>
    <n v="546.30264314365286"/>
    <n v="553.25580311219255"/>
    <n v="12"/>
    <m/>
    <n v="0"/>
    <n v="0"/>
    <n v="0"/>
    <n v="0"/>
    <n v="0"/>
    <n v="0"/>
    <n v="0"/>
    <n v="0"/>
    <n v="0"/>
    <n v="0"/>
    <n v="0"/>
    <m/>
    <m/>
    <m/>
    <m/>
    <m/>
    <m/>
    <n v="0"/>
    <n v="142.80126630373684"/>
    <n v="176.02006808833914"/>
    <n v="44.005017022084786"/>
    <n v="176.02006808833914"/>
    <n v="0"/>
    <n v="0"/>
    <n v="146.61993921617858"/>
    <n v="180.72705062045063"/>
    <n v="45.181762655112657"/>
    <n v="180.72705062045063"/>
    <n v="0"/>
    <x v="0"/>
  </r>
  <r>
    <n v="13"/>
    <n v="0"/>
    <n v="0"/>
    <s v="מוסררה"/>
    <m/>
    <s v="Jewish"/>
    <s v="yes"/>
    <x v="0"/>
    <s v="yes"/>
    <s v="ירושלים"/>
    <n v="414"/>
    <n v="0"/>
    <n v="165"/>
    <n v="9"/>
    <n v="9"/>
    <n v="9"/>
    <n v="192"/>
    <n v="414"/>
    <n v="579"/>
    <n v="588"/>
    <n v="597"/>
    <n v="606"/>
    <n v="1392.3545858578498"/>
    <n v="1479.6212279771544"/>
    <n v="2047.2759755602656"/>
    <n v="2199.905463054286"/>
    <n v="2326.1171001232124"/>
    <n v="2429.180228732811"/>
    <n v="3.3631753281590573"/>
    <n v="3.5739643187853969"/>
    <n v="3.5358825139210115"/>
    <n v="3.7413358215208943"/>
    <n v="3.8963435512951632"/>
    <n v="4.0085482322323616"/>
    <m/>
    <m/>
    <m/>
    <m/>
    <m/>
    <m/>
    <m/>
    <m/>
    <m/>
    <m/>
    <m/>
    <m/>
    <m/>
    <m/>
    <m/>
    <m/>
    <m/>
    <m/>
    <m/>
    <n v="1044.9914250000002"/>
    <n v="1062.7901010624914"/>
    <n v="1109.8106794305388"/>
    <n v="1194.0157287492332"/>
    <n v="1213.2612678591465"/>
    <n v="1229.1880152732881"/>
    <n v="13"/>
    <n v="452"/>
    <n v="436.45748842513154"/>
    <n v="692.71561189168108"/>
    <n v="646.27470402921051"/>
    <n v="657.01387109859547"/>
    <n v="648.83858573043858"/>
    <n v="17"/>
    <n v="17"/>
    <n v="17"/>
    <n v="17"/>
    <n v="17"/>
    <n v="17"/>
    <m/>
    <m/>
    <m/>
    <m/>
    <m/>
    <m/>
    <n v="0"/>
    <n v="293.20303703028611"/>
    <n v="278.27634614114135"/>
    <n v="222.62107691291308"/>
    <n v="399.91526866489249"/>
    <n v="0"/>
    <n v="0"/>
    <n v="301.83995945923527"/>
    <n v="286.47357097133363"/>
    <n v="229.1788567770669"/>
    <n v="411.69562806565222"/>
    <n v="0"/>
    <x v="0"/>
  </r>
  <r>
    <n v="14"/>
    <n v="0"/>
    <n v="0"/>
    <s v="מגרש הרוסים"/>
    <m/>
    <s v="Jewish"/>
    <s v="yes"/>
    <x v="0"/>
    <s v="yes"/>
    <s v="ירושלים"/>
    <n v="16.112841813776392"/>
    <n v="10.8"/>
    <n v="45"/>
    <n v="0"/>
    <n v="0"/>
    <n v="0"/>
    <n v="55.8"/>
    <n v="26.912841813776392"/>
    <n v="71.912841813776396"/>
    <n v="71.912841813776396"/>
    <n v="71.912841813776396"/>
    <n v="71.912841813776396"/>
    <n v="38.473171658690966"/>
    <n v="65.717946275016956"/>
    <n v="186.44944015116522"/>
    <n v="184.90682769489274"/>
    <n v="182.17269432538305"/>
    <n v="178.85340396542398"/>
    <n v="2.3877334677112398"/>
    <n v="2.4418805984798175"/>
    <n v="2.5927141168192156"/>
    <n v="2.5712629765587987"/>
    <n v="2.5332428774979117"/>
    <n v="2.4870857478915664"/>
    <m/>
    <m/>
    <m/>
    <m/>
    <m/>
    <m/>
    <m/>
    <m/>
    <m/>
    <m/>
    <m/>
    <m/>
    <m/>
    <m/>
    <m/>
    <m/>
    <m/>
    <m/>
    <m/>
    <n v="5300.9939999999997"/>
    <n v="5358.8417000362424"/>
    <n v="5493.378662212077"/>
    <n v="5628.863435299063"/>
    <n v="5758.951907028315"/>
    <n v="5883.9600769692015"/>
    <n v="14"/>
    <m/>
    <n v="0"/>
    <n v="0"/>
    <n v="0"/>
    <n v="0"/>
    <n v="0"/>
    <n v="0"/>
    <n v="0"/>
    <n v="0"/>
    <n v="0"/>
    <n v="0"/>
    <n v="0"/>
    <m/>
    <m/>
    <m/>
    <m/>
    <m/>
    <m/>
    <n v="0"/>
    <n v="894.95932372883158"/>
    <n v="1233.5514054752791"/>
    <n v="3500.3527060949527"/>
    <n v="0"/>
    <n v="0"/>
    <n v="0"/>
    <n v="935.51833187298166"/>
    <n v="1289.4551992839674"/>
    <n v="3658.9865458122526"/>
    <n v="0"/>
    <n v="0"/>
    <x v="0"/>
  </r>
  <r>
    <n v="15"/>
    <n v="0"/>
    <n v="0"/>
    <s v="כורש"/>
    <m/>
    <s v="Jewish"/>
    <s v="yes"/>
    <x v="0"/>
    <s v="yes"/>
    <s v="ירושלים"/>
    <n v="366.28894080996923"/>
    <n v="3.75"/>
    <n v="3.75"/>
    <n v="39.75"/>
    <n v="3.75"/>
    <n v="3.75"/>
    <n v="54.75"/>
    <n v="370.03894080996923"/>
    <n v="373.78894080996923"/>
    <n v="413.53894080996923"/>
    <n v="417.28894080996923"/>
    <n v="421.03894080996923"/>
    <n v="552.31269893995841"/>
    <n v="531.15877726915596"/>
    <n v="516.23851499632565"/>
    <n v="553.81487703118273"/>
    <n v="543.05534165216886"/>
    <n v="535.11382741277305"/>
    <n v="1.5234575841866935"/>
    <n v="1.435413192207597"/>
    <n v="1.3810962782303835"/>
    <n v="1.3392085300273417"/>
    <n v="1.3013892498518738"/>
    <n v="1.2709366653434797"/>
    <m/>
    <m/>
    <m/>
    <m/>
    <m/>
    <m/>
    <m/>
    <m/>
    <m/>
    <m/>
    <m/>
    <m/>
    <m/>
    <m/>
    <m/>
    <m/>
    <m/>
    <m/>
    <m/>
    <n v="1843.8240000000001"/>
    <n v="2079.0260281925725"/>
    <n v="2099.1401654929268"/>
    <n v="2120.9884333887344"/>
    <n v="2141.0092732735488"/>
    <n v="2159.3457422556135"/>
    <n v="15"/>
    <m/>
    <n v="0"/>
    <n v="0"/>
    <n v="0"/>
    <n v="0"/>
    <n v="0"/>
    <n v="0"/>
    <n v="0"/>
    <n v="0"/>
    <n v="0"/>
    <n v="0"/>
    <n v="0"/>
    <m/>
    <m/>
    <m/>
    <m/>
    <m/>
    <m/>
    <n v="0"/>
    <n v="420.90266584740215"/>
    <n v="1225.4421357062154"/>
    <n v="474.64363183511671"/>
    <n v="0"/>
    <n v="0"/>
    <n v="0"/>
    <n v="428.5145383605431"/>
    <n v="1247.603813609697"/>
    <n v="483.22739028537319"/>
    <n v="0"/>
    <n v="0"/>
    <x v="0"/>
  </r>
  <r>
    <n v="101"/>
    <n v="1"/>
    <n v="0"/>
    <s v="גאולה מזרח"/>
    <m/>
    <s v="U. Orthodox"/>
    <s v="yes"/>
    <x v="0"/>
    <s v="yes"/>
    <s v="ירושלים"/>
    <n v="770.75000000000591"/>
    <n v="18"/>
    <n v="55.449999999999996"/>
    <n v="25"/>
    <n v="25"/>
    <n v="31"/>
    <n v="154.44999999999999"/>
    <n v="788.75000000000591"/>
    <n v="844.20000000000596"/>
    <n v="869.20000000000596"/>
    <n v="894.20000000000596"/>
    <n v="925.20000000000596"/>
    <n v="3446.9789977597816"/>
    <n v="3697.0791039722426"/>
    <n v="4112.0304374519401"/>
    <n v="4322.3821295529642"/>
    <n v="4461.5290987107837"/>
    <n v="4564.6070843733896"/>
    <n v="4.4722400230421737"/>
    <n v="4.6872635232611284"/>
    <n v="4.8709197316416857"/>
    <n v="4.9728280367613147"/>
    <n v="4.9894085201417511"/>
    <n v="4.933643627727367"/>
    <m/>
    <m/>
    <m/>
    <m/>
    <m/>
    <m/>
    <m/>
    <m/>
    <m/>
    <m/>
    <m/>
    <m/>
    <m/>
    <m/>
    <m/>
    <m/>
    <m/>
    <m/>
    <m/>
    <n v="481.70330000000001"/>
    <n v="522.37760298789817"/>
    <n v="567.27538215071695"/>
    <n v="606.2109043669127"/>
    <n v="650.46905685916158"/>
    <n v="692.57509350067937"/>
    <n v="101"/>
    <n v="1256"/>
    <n v="1446.4388058356681"/>
    <n v="1647.7239241292066"/>
    <n v="1659.8356468319994"/>
    <n v="1671.4346738827251"/>
    <n v="1681.9154860877272"/>
    <n v="1903"/>
    <n v="2141.3910018039142"/>
    <n v="2189.486979176887"/>
    <n v="2215.7042167863283"/>
    <n v="2221.4298288964924"/>
    <n v="2216.4291875520134"/>
    <m/>
    <m/>
    <m/>
    <m/>
    <m/>
    <m/>
    <n v="0"/>
    <n v="170.12981285672939"/>
    <n v="158.71679249456861"/>
    <n v="52.18024589323489"/>
    <n v="225.18405312237982"/>
    <n v="0"/>
    <n v="0"/>
    <n v="194.36745561275248"/>
    <n v="181.32847266554953"/>
    <n v="59.614134978546033"/>
    <n v="257.26503024383135"/>
    <n v="0"/>
    <x v="0"/>
  </r>
  <r>
    <n v="102"/>
    <n v="1"/>
    <n v="0"/>
    <s v="בית ישראל"/>
    <m/>
    <s v="U. Orthodox"/>
    <s v="yes"/>
    <x v="0"/>
    <s v="yes"/>
    <s v="ירושלים"/>
    <n v="967.00000000000011"/>
    <n v="33.9"/>
    <n v="219.25"/>
    <n v="51.099999999999994"/>
    <n v="37"/>
    <n v="74.5"/>
    <n v="415.75"/>
    <n v="1000.9000000000001"/>
    <n v="1220.1500000000001"/>
    <n v="1271.25"/>
    <n v="1308.25"/>
    <n v="1382.75"/>
    <n v="6134.8018384491315"/>
    <n v="6553.8225299687529"/>
    <n v="7820.4696013458106"/>
    <n v="8245.6282742408894"/>
    <n v="8589.1165476835758"/>
    <n v="8943.4542746735988"/>
    <n v="6.3441590883651822"/>
    <n v="6.5479293935145888"/>
    <n v="6.4094329396761136"/>
    <n v="6.4862365972396381"/>
    <n v="6.5653480203963888"/>
    <n v="6.4678750856435352"/>
    <m/>
    <m/>
    <m/>
    <m/>
    <m/>
    <m/>
    <m/>
    <m/>
    <m/>
    <m/>
    <m/>
    <m/>
    <m/>
    <m/>
    <m/>
    <m/>
    <m/>
    <m/>
    <m/>
    <n v="893.10760000000005"/>
    <n v="972.66565490113783"/>
    <n v="1130.1404137321335"/>
    <n v="1192.9232150825233"/>
    <n v="1263.3509640754978"/>
    <n v="1332.7708081017117"/>
    <n v="102"/>
    <n v="1915"/>
    <n v="2123.321941647574"/>
    <n v="2471.9395987510425"/>
    <n v="2715.898355587884"/>
    <n v="2964.3395751024441"/>
    <n v="3207.9818534729402"/>
    <n v="7118"/>
    <n v="7572.3055566028979"/>
    <n v="7662.8361831680095"/>
    <n v="7667.7167668185393"/>
    <n v="7708.0189759932264"/>
    <n v="7720.6175138900135"/>
    <m/>
    <m/>
    <m/>
    <m/>
    <m/>
    <m/>
    <n v="97.364630856859904"/>
    <n v="184.57887546242358"/>
    <n v="119.16819200825083"/>
    <n v="136.03324655885169"/>
    <n v="655.77827019613721"/>
    <n v="0"/>
    <n v="108.77878484295006"/>
    <n v="206.21724340534504"/>
    <n v="133.1383994835488"/>
    <n v="151.98056140805193"/>
    <n v="732.65581896181584"/>
    <n v="0"/>
    <x v="0"/>
  </r>
  <r>
    <n v="103"/>
    <n v="1"/>
    <n v="0"/>
    <s v="מאה שערים מזרח"/>
    <m/>
    <s v="U. Orthodox"/>
    <s v="yes"/>
    <x v="0"/>
    <s v="yes"/>
    <s v="ירושלים"/>
    <n v="732"/>
    <n v="65"/>
    <n v="14"/>
    <n v="73"/>
    <n v="14"/>
    <n v="17"/>
    <n v="183"/>
    <n v="797"/>
    <n v="811"/>
    <n v="884"/>
    <n v="898"/>
    <n v="915"/>
    <n v="4279.7912436868946"/>
    <n v="4786.0250569347854"/>
    <n v="5141.8448503227919"/>
    <n v="5644.5764967325622"/>
    <n v="5873.8653808009431"/>
    <n v="6010.9153450850781"/>
    <n v="5.8467093492990365"/>
    <n v="6.0050502596421396"/>
    <n v="6.3401292852315558"/>
    <n v="6.3852675302404549"/>
    <n v="6.5410527625845694"/>
    <n v="6.5693063880711238"/>
    <m/>
    <m/>
    <m/>
    <m/>
    <m/>
    <m/>
    <m/>
    <m/>
    <m/>
    <m/>
    <m/>
    <m/>
    <m/>
    <m/>
    <m/>
    <m/>
    <m/>
    <m/>
    <m/>
    <n v="651.30900000000008"/>
    <n v="689.60344336826336"/>
    <n v="729.30390890353704"/>
    <n v="787.21628332905652"/>
    <n v="835.91199672358107"/>
    <n v="880.97306068398143"/>
    <n v="103"/>
    <n v="3978"/>
    <n v="3978"/>
    <n v="4002.6774193548381"/>
    <n v="4023.5148741418766"/>
    <n v="4045.5764439411096"/>
    <n v="4066.8938547486032"/>
    <n v="858"/>
    <n v="1199.1956157277718"/>
    <n v="1218.7311613061659"/>
    <n v="1252.4809120493933"/>
    <n v="1276.1484735802551"/>
    <n v="1297.9187148201713"/>
    <m/>
    <m/>
    <m/>
    <m/>
    <m/>
    <m/>
    <n v="0"/>
    <n v="277.47487581731917"/>
    <n v="151.39789215577196"/>
    <n v="95.850161111350488"/>
    <n v="262.49335424461492"/>
    <n v="0"/>
    <n v="0"/>
    <n v="310.52189314218248"/>
    <n v="169.42924995089561"/>
    <n v="107.26583226178344"/>
    <n v="293.75608532911991"/>
    <n v="0"/>
    <x v="0"/>
  </r>
  <r>
    <n v="104"/>
    <n v="1"/>
    <n v="0"/>
    <s v="מוסררה צפון"/>
    <m/>
    <s v="U. Orthodox"/>
    <s v="yes"/>
    <x v="0"/>
    <s v="yes"/>
    <s v="ירושלים"/>
    <n v="350.00000000000006"/>
    <n v="28"/>
    <n v="18"/>
    <n v="36"/>
    <n v="18"/>
    <n v="24"/>
    <n v="124"/>
    <n v="378.00000000000006"/>
    <n v="396.00000000000006"/>
    <n v="432.00000000000006"/>
    <n v="450.00000000000006"/>
    <n v="474.00000000000006"/>
    <n v="1571.5997403727658"/>
    <n v="1802.3107885290078"/>
    <n v="1966.2667031867936"/>
    <n v="2210.5249680176626"/>
    <n v="2359.8337422662635"/>
    <n v="2488.9190265736383"/>
    <n v="4.4902849724936162"/>
    <n v="4.7680179590714484"/>
    <n v="4.9653199575424072"/>
    <n v="5.116955944485329"/>
    <n v="5.2440749828139186"/>
    <n v="5.250884022307253"/>
    <m/>
    <m/>
    <m/>
    <m/>
    <m/>
    <m/>
    <m/>
    <m/>
    <m/>
    <m/>
    <m/>
    <m/>
    <m/>
    <m/>
    <m/>
    <m/>
    <m/>
    <m/>
    <m/>
    <n v="348.33315000000005"/>
    <n v="375.54932675936317"/>
    <n v="395.16019802081018"/>
    <n v="408.32538549366177"/>
    <n v="419.97748004779686"/>
    <n v="428.4623978213823"/>
    <n v="104"/>
    <n v="456"/>
    <n v="683.29109232255223"/>
    <n v="819.97700543554515"/>
    <n v="868.69731838145333"/>
    <n v="893.72043877330123"/>
    <n v="885.62424285623104"/>
    <n v="83"/>
    <n v="235.71002755997588"/>
    <n v="234.45602288099482"/>
    <n v="225.43319251295867"/>
    <n v="241.74145771052588"/>
    <n v="270.44279100746206"/>
    <m/>
    <m/>
    <m/>
    <m/>
    <m/>
    <m/>
    <n v="0"/>
    <n v="56.839426151170223"/>
    <n v="75.785901534893654"/>
    <n v="56.839426151170223"/>
    <n v="218.86063165642764"/>
    <n v="0"/>
    <n v="0"/>
    <n v="59.642524527537134"/>
    <n v="79.523366036716197"/>
    <n v="59.642524527537134"/>
    <n v="229.65398272959183"/>
    <n v="0"/>
    <x v="0"/>
  </r>
  <r>
    <n v="105"/>
    <n v="1"/>
    <n v="0"/>
    <s v="חבשים"/>
    <m/>
    <s v="Jewish"/>
    <s v="yes"/>
    <x v="0"/>
    <s v="yes"/>
    <s v="ירושלים"/>
    <n v="80"/>
    <n v="0"/>
    <n v="0"/>
    <n v="56"/>
    <n v="0"/>
    <n v="0"/>
    <n v="56"/>
    <n v="80"/>
    <n v="80"/>
    <n v="136"/>
    <n v="136"/>
    <n v="136"/>
    <n v="405"/>
    <n v="400"/>
    <n v="396"/>
    <n v="680"/>
    <n v="671.80722891566268"/>
    <n v="664.54545454545462"/>
    <n v="5.0625"/>
    <n v="5"/>
    <n v="4.95"/>
    <n v="5"/>
    <n v="4.9397590361445785"/>
    <n v="4.8863636363636367"/>
    <m/>
    <m/>
    <m/>
    <m/>
    <m/>
    <m/>
    <m/>
    <m/>
    <m/>
    <m/>
    <m/>
    <m/>
    <m/>
    <m/>
    <m/>
    <m/>
    <m/>
    <m/>
    <m/>
    <n v="1440.4875000000002"/>
    <n v="1457.334879564607"/>
    <n v="1474.7487429775283"/>
    <n v="1500.6169634831463"/>
    <n v="1517.6785112359553"/>
    <n v="1533.3643125000001"/>
    <n v="105"/>
    <n v="799"/>
    <n v="710.22222222222217"/>
    <n v="639.20000000000005"/>
    <n v="696.56410256410254"/>
    <n v="654.60240963855426"/>
    <n v="617.40909090909099"/>
    <n v="178"/>
    <n v="178"/>
    <n v="178"/>
    <n v="178"/>
    <n v="178"/>
    <n v="178"/>
    <m/>
    <m/>
    <m/>
    <m/>
    <m/>
    <m/>
    <n v="0"/>
    <n v="75.030848174157327"/>
    <n v="1200.4935707865172"/>
    <n v="75.030848174157327"/>
    <n v="150.06169634831465"/>
    <n v="0"/>
    <n v="0"/>
    <n v="76.668215625000016"/>
    <n v="1226.6914500000003"/>
    <n v="76.668215625000016"/>
    <n v="153.33643125000003"/>
    <n v="0"/>
    <x v="0"/>
  </r>
  <r>
    <n v="106"/>
    <n v="1"/>
    <n v="0"/>
    <s v="מאה שערים מערב"/>
    <m/>
    <s v="U. Orthodox"/>
    <s v="yes"/>
    <x v="0"/>
    <s v="yes"/>
    <s v="ירושלים"/>
    <n v="495"/>
    <n v="31"/>
    <n v="120.5"/>
    <n v="92"/>
    <n v="29"/>
    <n v="35"/>
    <n v="307.5"/>
    <n v="526"/>
    <n v="646.5"/>
    <n v="738.5"/>
    <n v="767.5"/>
    <n v="802.5"/>
    <n v="2858.6060333408445"/>
    <n v="3220.4182027652409"/>
    <n v="3890.6065635400428"/>
    <n v="4433.2188511817358"/>
    <n v="4716.6086139092686"/>
    <n v="4932.9316445518298"/>
    <n v="5.7749616835168576"/>
    <n v="6.1224680660936137"/>
    <n v="6.0179529211756266"/>
    <n v="6.0030045378222558"/>
    <n v="6.1454183894583307"/>
    <n v="6.1469553203138068"/>
    <m/>
    <m/>
    <m/>
    <m/>
    <m/>
    <m/>
    <m/>
    <m/>
    <m/>
    <m/>
    <m/>
    <m/>
    <m/>
    <m/>
    <m/>
    <m/>
    <m/>
    <m/>
    <m/>
    <n v="644.79590999999994"/>
    <n v="714.83385781449977"/>
    <n v="791.54356068648713"/>
    <n v="852.978254774785"/>
    <n v="905.707189396221"/>
    <n v="951.9219837774433"/>
    <n v="106"/>
    <n v="630"/>
    <n v="852.48558149318376"/>
    <n v="1083.0926102974975"/>
    <n v="1306.800513442769"/>
    <n v="1540.0053065856525"/>
    <n v="1776.550225374092"/>
    <n v="451"/>
    <n v="672.31970827559951"/>
    <n v="721.5861189757145"/>
    <n v="744.73672768069093"/>
    <n v="762.7807872794624"/>
    <n v="786.11479575260341"/>
    <m/>
    <m/>
    <m/>
    <m/>
    <m/>
    <m/>
    <n v="0"/>
    <n v="144.9594301688422"/>
    <n v="149.45389858652666"/>
    <n v="167.73441003728448"/>
    <n v="390.83051598213166"/>
    <n v="0"/>
    <n v="0"/>
    <n v="161.77442691080799"/>
    <n v="166.79024445156924"/>
    <n v="187.19125775672816"/>
    <n v="436.16605465833788"/>
    <n v="0"/>
    <x v="0"/>
  </r>
  <r>
    <n v="107"/>
    <n v="1"/>
    <n v="0"/>
    <s v="שטראוס מרפאות"/>
    <m/>
    <s v="U. Orthodox"/>
    <s v="yes"/>
    <x v="0"/>
    <s v="yes"/>
    <s v="ירושלים"/>
    <n v="320.63326653306723"/>
    <n v="0"/>
    <n v="23.799999999999997"/>
    <n v="13.299999999999999"/>
    <n v="0"/>
    <n v="0"/>
    <n v="37.099999999999994"/>
    <n v="320.63326653306723"/>
    <n v="344.43326653306724"/>
    <n v="357.73326653306725"/>
    <n v="357.73326653306725"/>
    <n v="357.73326653306725"/>
    <n v="1033.4357717357714"/>
    <n v="1073.1586891829436"/>
    <n v="1198.2033073797263"/>
    <n v="1274.7374082793408"/>
    <n v="1293.7369766846073"/>
    <n v="1299.4134262886814"/>
    <n v="3.2231083908106961"/>
    <n v="3.3469973368227146"/>
    <n v="3.4787676563311662"/>
    <n v="3.5633739647232661"/>
    <n v="3.6164849560196553"/>
    <n v="3.6323527830716005"/>
    <m/>
    <m/>
    <m/>
    <m/>
    <m/>
    <m/>
    <m/>
    <m/>
    <m/>
    <m/>
    <m/>
    <m/>
    <m/>
    <m/>
    <m/>
    <m/>
    <m/>
    <m/>
    <m/>
    <n v="967.15160000000003"/>
    <n v="983.3521636498333"/>
    <n v="1002.6610056479249"/>
    <n v="1021.7293497770203"/>
    <n v="1037.6609019507341"/>
    <n v="1051.860379912114"/>
    <n v="107"/>
    <n v="750"/>
    <n v="750"/>
    <n v="750"/>
    <n v="750"/>
    <n v="750"/>
    <n v="750"/>
    <n v="793"/>
    <n v="860.18723489819195"/>
    <n v="876.29536637246849"/>
    <n v="884.68754232026447"/>
    <n v="888.05525293375342"/>
    <n v="887.3009060553519"/>
    <m/>
    <m/>
    <m/>
    <m/>
    <m/>
    <m/>
    <n v="0"/>
    <n v="153.25940246655304"/>
    <n v="153.25940246655304"/>
    <n v="561.95114237736107"/>
    <n v="153.25940246655304"/>
    <n v="0"/>
    <n v="0"/>
    <n v="157.7790569868171"/>
    <n v="157.7790569868171"/>
    <n v="578.52320895166258"/>
    <n v="157.7790569868171"/>
    <n v="0"/>
    <x v="0"/>
  </r>
  <r>
    <n v="108"/>
    <n v="1"/>
    <n v="0"/>
    <s v="זכרון משה דרום"/>
    <m/>
    <s v="U. Orthodox"/>
    <s v="yes"/>
    <x v="0"/>
    <s v="yes"/>
    <s v="ירושלים"/>
    <n v="444.45736151279408"/>
    <n v="0"/>
    <n v="81.8"/>
    <n v="49.800000000000004"/>
    <n v="12"/>
    <n v="12"/>
    <n v="155.6"/>
    <n v="444.45736151279408"/>
    <n v="526.25736151279409"/>
    <n v="576.05736151279405"/>
    <n v="588.05736151279405"/>
    <n v="600.05736151279405"/>
    <n v="1215.3368118239714"/>
    <n v="1215.36567572796"/>
    <n v="1498.6674057011344"/>
    <n v="1652.4571847927511"/>
    <n v="1685.293481336452"/>
    <n v="1710.398710242401"/>
    <n v="2.734428354808534"/>
    <n v="2.7344932967050761"/>
    <n v="2.8477842122588521"/>
    <n v="2.8685636104939363"/>
    <n v="2.8658658009160658"/>
    <n v="2.8503920124075219"/>
    <m/>
    <m/>
    <m/>
    <m/>
    <m/>
    <m/>
    <m/>
    <m/>
    <m/>
    <m/>
    <m/>
    <m/>
    <m/>
    <m/>
    <m/>
    <m/>
    <m/>
    <m/>
    <m/>
    <n v="960.18590000000006"/>
    <n v="975.08754386282476"/>
    <n v="997.57967971571281"/>
    <n v="1016.4074928716453"/>
    <n v="1031.6154550841306"/>
    <n v="1045.2971661574854"/>
    <n v="108"/>
    <n v="1161"/>
    <n v="1161"/>
    <n v="1199.7564353343257"/>
    <n v="1259.8536729536058"/>
    <n v="1286.098010905891"/>
    <n v="1312.3423488581757"/>
    <n v="0"/>
    <n v="78.680701787918068"/>
    <n v="102.66448809596648"/>
    <n v="114.20774032369206"/>
    <n v="113.27401358702144"/>
    <n v="105.80655732606047"/>
    <m/>
    <m/>
    <m/>
    <m/>
    <m/>
    <m/>
    <n v="0"/>
    <n v="508.20374643582278"/>
    <n v="203.28149857432908"/>
    <n v="152.46112393074677"/>
    <n v="152.46112393074677"/>
    <n v="0"/>
    <n v="0"/>
    <n v="522.64858307874283"/>
    <n v="209.05943323149711"/>
    <n v="156.79457492362278"/>
    <n v="156.79457492362278"/>
    <n v="0"/>
    <x v="0"/>
  </r>
  <r>
    <n v="109"/>
    <n v="1"/>
    <n v="0"/>
    <s v="זכרון משה מרכז"/>
    <m/>
    <s v="U. Orthodox"/>
    <s v="yes"/>
    <x v="0"/>
    <s v="yes"/>
    <s v="ירושלים"/>
    <n v="744.73063848721495"/>
    <n v="43"/>
    <n v="54"/>
    <n v="32"/>
    <n v="32"/>
    <n v="57.5"/>
    <n v="218.5"/>
    <n v="787.73063848721495"/>
    <n v="841.73063848721495"/>
    <n v="873.73063848721495"/>
    <n v="905.73063848721495"/>
    <n v="963.23063848721495"/>
    <n v="2038.8423120484297"/>
    <n v="2139.0227686009907"/>
    <n v="2323.5654543745886"/>
    <n v="2419.1445144705235"/>
    <n v="2503.3624041095527"/>
    <n v="2669.3474266309977"/>
    <n v="2.7376909270041145"/>
    <n v="2.7154241108468802"/>
    <n v="2.7604620149630934"/>
    <n v="2.7687532151316705"/>
    <n v="2.7639148966968392"/>
    <n v="2.771244310524938"/>
    <m/>
    <m/>
    <m/>
    <m/>
    <m/>
    <m/>
    <m/>
    <m/>
    <m/>
    <m/>
    <m/>
    <m/>
    <m/>
    <m/>
    <m/>
    <m/>
    <m/>
    <m/>
    <m/>
    <n v="517.024"/>
    <n v="526.91244415997255"/>
    <n v="537.76530594750216"/>
    <n v="548.42358307627126"/>
    <n v="558.01061564748534"/>
    <n v="569.30887375955308"/>
    <n v="109"/>
    <n v="2258"/>
    <n v="2298.856595858485"/>
    <n v="2400.5990033879725"/>
    <n v="2436.4692256056724"/>
    <n v="2470.7793654248312"/>
    <n v="2496.4397320561498"/>
    <n v="990"/>
    <n v="1128.1887248404419"/>
    <n v="1134.3675663503002"/>
    <n v="1160.7605386914991"/>
    <n v="1167.6006392867405"/>
    <n v="1163.0253403360844"/>
    <m/>
    <m/>
    <m/>
    <m/>
    <m/>
    <m/>
    <n v="0"/>
    <n v="110.26314622907022"/>
    <n v="164.31016381770041"/>
    <n v="82.155081908850207"/>
    <n v="191.69519112065043"/>
    <n v="0"/>
    <n v="0"/>
    <n v="114.46223235831691"/>
    <n v="170.56749052546357"/>
    <n v="85.283745262731784"/>
    <n v="198.99540561304079"/>
    <n v="0"/>
    <x v="0"/>
  </r>
  <r>
    <n v="110"/>
    <n v="1"/>
    <n v="0"/>
    <s v="זכרון משה צפון"/>
    <m/>
    <s v="U. Orthodox"/>
    <s v="yes"/>
    <x v="0"/>
    <s v="yes"/>
    <s v="ירושלים"/>
    <n v="396"/>
    <n v="36"/>
    <n v="36"/>
    <n v="22"/>
    <n v="22"/>
    <n v="28"/>
    <n v="144"/>
    <n v="432"/>
    <n v="468"/>
    <n v="490"/>
    <n v="512"/>
    <n v="540"/>
    <n v="1939.6317353557249"/>
    <n v="2170.4056627202635"/>
    <n v="2415.4718875533181"/>
    <n v="2577.658246242006"/>
    <n v="2710.3492706386355"/>
    <n v="2833.1799758815946"/>
    <n v="4.8980599377669822"/>
    <n v="5.0240871822228321"/>
    <n v="5.1612647169942694"/>
    <n v="5.2605270331469507"/>
    <n v="5.293650919216085"/>
    <n v="5.2466295849659161"/>
    <m/>
    <m/>
    <m/>
    <m/>
    <m/>
    <m/>
    <m/>
    <m/>
    <m/>
    <m/>
    <m/>
    <m/>
    <m/>
    <m/>
    <m/>
    <m/>
    <m/>
    <m/>
    <m/>
    <n v="722.83100999999999"/>
    <n v="751.25857393662011"/>
    <n v="786.8767888579597"/>
    <n v="836.03923204726584"/>
    <n v="883.32592235565699"/>
    <n v="929.42846610694221"/>
    <n v="110"/>
    <n v="1409"/>
    <n v="1470.2608695652173"/>
    <n v="1526.416666666667"/>
    <n v="1534.2444444444445"/>
    <n v="1541.4700854700852"/>
    <n v="1546.4634146341464"/>
    <n v="560"/>
    <n v="694.84208481015412"/>
    <n v="712.12802562198488"/>
    <n v="730.33061572317388"/>
    <n v="742.99107998012471"/>
    <n v="748.97007373946917"/>
    <m/>
    <m/>
    <m/>
    <m/>
    <m/>
    <m/>
    <n v="0"/>
    <n v="328.80365667203966"/>
    <n v="232.38736672569996"/>
    <n v="62.084067644334247"/>
    <n v="212.76414100519196"/>
    <n v="0"/>
    <n v="0"/>
    <n v="365.53246134479286"/>
    <n v="258.3460506627132"/>
    <n v="69.019129184945925"/>
    <n v="236.53082491449024"/>
    <n v="0"/>
    <x v="0"/>
  </r>
  <r>
    <n v="111"/>
    <n v="1"/>
    <n v="0"/>
    <s v="ככר השבת"/>
    <m/>
    <s v="U. Orthodox"/>
    <s v="yes"/>
    <x v="0"/>
    <s v="yes"/>
    <s v="ירושלים"/>
    <n v="405"/>
    <n v="11"/>
    <n v="32"/>
    <n v="21.4"/>
    <n v="36.099999999999994"/>
    <n v="16"/>
    <n v="116.5"/>
    <n v="416"/>
    <n v="448"/>
    <n v="469.4"/>
    <n v="505.5"/>
    <n v="521.5"/>
    <n v="2459.5765831243721"/>
    <n v="2603.5984716829457"/>
    <n v="2883.2096882332689"/>
    <n v="3070.1343278904133"/>
    <n v="3289.4821756551837"/>
    <n v="3419.0576999602672"/>
    <n v="6.0730286003070919"/>
    <n v="6.2586501723147734"/>
    <n v="6.4357359112349757"/>
    <n v="6.5405503363664534"/>
    <n v="6.5073831368055064"/>
    <n v="6.5561988493964858"/>
    <m/>
    <m/>
    <m/>
    <m/>
    <m/>
    <m/>
    <m/>
    <m/>
    <m/>
    <m/>
    <m/>
    <m/>
    <m/>
    <m/>
    <m/>
    <m/>
    <m/>
    <m/>
    <m/>
    <n v="1218.6551000000002"/>
    <n v="1234.9600115161902"/>
    <n v="1251.6935847696839"/>
    <n v="1269.6904227753821"/>
    <n v="1300.6061013305325"/>
    <n v="1314.504290283272"/>
    <n v="111"/>
    <n v="1688"/>
    <n v="1712.7024390243903"/>
    <n v="1822.2265060240964"/>
    <n v="1862.5933239304186"/>
    <n v="1894.0821309655939"/>
    <n v="1932.5839736553239"/>
    <n v="797"/>
    <n v="974.72734442352987"/>
    <n v="989.73409623831594"/>
    <n v="993.2890587164884"/>
    <n v="1014.3494284751339"/>
    <n v="1012.3808748504107"/>
    <m/>
    <m/>
    <m/>
    <m/>
    <m/>
    <m/>
    <n v="0"/>
    <n v="628.13428197759924"/>
    <n v="188.44028459327978"/>
    <n v="139.04871521570345"/>
    <n v="314.06714098879962"/>
    <n v="0"/>
    <n v="0"/>
    <n v="650.30435271671479"/>
    <n v="195.09130581501441"/>
    <n v="143.95645539318545"/>
    <n v="325.15217635835739"/>
    <n v="0"/>
    <x v="0"/>
  </r>
  <r>
    <n v="112"/>
    <n v="1"/>
    <n v="0"/>
    <s v="שכונת הבוכרים"/>
    <m/>
    <s v="U. Orthodox"/>
    <s v="yes"/>
    <x v="0"/>
    <s v="yes"/>
    <s v="ירושלים"/>
    <n v="712"/>
    <n v="62.7"/>
    <n v="93.5"/>
    <n v="85.1"/>
    <n v="24.6"/>
    <n v="22"/>
    <n v="287.89999999999998"/>
    <n v="774.7"/>
    <n v="868.2"/>
    <n v="953.30000000000007"/>
    <n v="977.90000000000009"/>
    <n v="999.90000000000009"/>
    <n v="3365.0967763263643"/>
    <n v="3772.0546249770123"/>
    <n v="4355.2557458941565"/>
    <n v="4830.316676526505"/>
    <n v="5055.234959574399"/>
    <n v="5195.5559285797435"/>
    <n v="4.7262595173123092"/>
    <n v="4.8690520523777101"/>
    <n v="5.0164198870008709"/>
    <n v="5.0669429104442516"/>
    <n v="5.1694804781413213"/>
    <n v="5.1960755361333568"/>
    <m/>
    <m/>
    <m/>
    <m/>
    <m/>
    <m/>
    <m/>
    <m/>
    <m/>
    <m/>
    <m/>
    <m/>
    <m/>
    <m/>
    <m/>
    <m/>
    <m/>
    <m/>
    <m/>
    <n v="1209.9453000000001"/>
    <n v="1232.3227481521369"/>
    <n v="1255.023654409802"/>
    <n v="1294.9184631618127"/>
    <n v="1313.2015025318547"/>
    <n v="1327.9346056155987"/>
    <n v="112"/>
    <n v="2400"/>
    <n v="2461.9703389830511"/>
    <n v="2623.6212540921683"/>
    <n v="2672.1793973370704"/>
    <n v="2693.9393939393944"/>
    <n v="2717.1195652173915"/>
    <n v="689"/>
    <n v="954.52910781283094"/>
    <n v="968.9283198091473"/>
    <n v="989.959505420337"/>
    <n v="1016.540270624972"/>
    <n v="1026.8644664441254"/>
    <m/>
    <m/>
    <m/>
    <m/>
    <m/>
    <m/>
    <n v="63.967702374920663"/>
    <n v="383.80621424952392"/>
    <n v="127.93540474984133"/>
    <n v="79.532118038320192"/>
    <n v="639.67702374920657"/>
    <n v="0"/>
    <n v="65.598667438848281"/>
    <n v="393.59200463308963"/>
    <n v="131.19733487769656"/>
    <n v="81.559924277481358"/>
    <n v="655.98667438848281"/>
    <n v="0"/>
    <x v="0"/>
  </r>
  <r>
    <n v="113"/>
    <n v="1"/>
    <n v="0"/>
    <s v="ארזי הבירה"/>
    <m/>
    <s v="U. Orthodox"/>
    <s v="yes"/>
    <x v="0"/>
    <s v="yes"/>
    <s v="ירושלים"/>
    <n v="596.66666666667504"/>
    <n v="0"/>
    <n v="5"/>
    <n v="3"/>
    <n v="3"/>
    <n v="33"/>
    <n v="44"/>
    <n v="596.66666666667504"/>
    <n v="601.66666666667504"/>
    <n v="604.66666666667504"/>
    <n v="607.66666666667504"/>
    <n v="640.66666666667504"/>
    <n v="2645.5942580181272"/>
    <n v="2686.71111767811"/>
    <n v="2760.119592094497"/>
    <n v="2844.2578967347945"/>
    <n v="2901.8115025856687"/>
    <n v="3041.199805910263"/>
    <n v="4.433956857013559"/>
    <n v="4.5028677949911824"/>
    <n v="4.5874563857525628"/>
    <n v="4.7038443716671807"/>
    <n v="4.7753343432566568"/>
    <n v="4.7469299780076328"/>
    <m/>
    <m/>
    <m/>
    <m/>
    <m/>
    <m/>
    <m/>
    <m/>
    <m/>
    <m/>
    <m/>
    <m/>
    <m/>
    <m/>
    <m/>
    <m/>
    <m/>
    <m/>
    <m/>
    <n v="472.44780000000003"/>
    <n v="481.01305244295997"/>
    <n v="490.12693605389342"/>
    <n v="500.40346002931778"/>
    <n v="509.18716364880828"/>
    <n v="519.80413560288912"/>
    <n v="113"/>
    <n v="2573"/>
    <n v="2573"/>
    <n v="2594.5614525139663"/>
    <n v="2607.498324022346"/>
    <n v="2620.4351955307252"/>
    <n v="2630.4819148936162"/>
    <n v="441"/>
    <n v="630.36382602455444"/>
    <n v="620.87566661612141"/>
    <n v="630.04034475104777"/>
    <n v="646.14875124493346"/>
    <n v="663.81811009010448"/>
    <m/>
    <m/>
    <m/>
    <m/>
    <m/>
    <m/>
    <n v="0"/>
    <n v="75.060519004397662"/>
    <n v="100.08069200586357"/>
    <n v="75.060519004397662"/>
    <n v="250.20173001465889"/>
    <n v="0"/>
    <n v="0"/>
    <n v="77.970620340433371"/>
    <n v="103.96082712057783"/>
    <n v="77.970620340433371"/>
    <n v="259.90206780144456"/>
    <n v="0"/>
    <x v="0"/>
  </r>
  <r>
    <n v="201"/>
    <n v="2"/>
    <n v="0"/>
    <s v="משרד המשפטים מזרח ירושלים"/>
    <n v="203"/>
    <s v="Arab"/>
    <s v="yes"/>
    <x v="0"/>
    <s v="yes"/>
    <s v="ירושלים"/>
    <n v="0"/>
    <n v="30"/>
    <n v="60"/>
    <n v="60"/>
    <n v="90"/>
    <n v="135"/>
    <n v="375"/>
    <n v="30"/>
    <n v="90"/>
    <n v="150"/>
    <n v="240"/>
    <n v="375"/>
    <n v="0"/>
    <n v="82.5"/>
    <n v="288"/>
    <n v="510"/>
    <n v="840"/>
    <n v="1312.5"/>
    <m/>
    <n v="2.75"/>
    <n v="3.2"/>
    <n v="3.4"/>
    <n v="3.5"/>
    <n v="3.5"/>
    <m/>
    <m/>
    <m/>
    <m/>
    <m/>
    <m/>
    <m/>
    <m/>
    <m/>
    <m/>
    <m/>
    <m/>
    <m/>
    <m/>
    <m/>
    <m/>
    <m/>
    <m/>
    <m/>
    <n v="1318.24"/>
    <n v="1332.4221887640449"/>
    <n v="1578.0207865168541"/>
    <n v="2124.7672898876408"/>
    <n v="2387.6022449438206"/>
    <n v="2650.4372000000003"/>
    <n v="201"/>
    <n v="61"/>
    <n v="61"/>
    <n v="61"/>
    <n v="61"/>
    <n v="61"/>
    <n v="61"/>
    <n v="0"/>
    <n v="0"/>
    <n v="0"/>
    <n v="0"/>
    <n v="0"/>
    <n v="0"/>
    <m/>
    <m/>
    <m/>
    <m/>
    <m/>
    <m/>
    <n v="0"/>
    <n v="208.92927606436737"/>
    <n v="1413.2765476288146"/>
    <n v="363.27528215154723"/>
    <n v="139.28618404291163"/>
    <n v="0"/>
    <n v="0"/>
    <n v="260.61862307723675"/>
    <n v="1762.922816795181"/>
    <n v="453.15001140942474"/>
    <n v="173.7457487181579"/>
    <n v="0"/>
    <x v="0"/>
  </r>
  <r>
    <n v="202"/>
    <n v="2"/>
    <n v="0"/>
    <s v="בית משפט מחוזי מזרח ירושלים"/>
    <m/>
    <s v="Arab"/>
    <s v="yes"/>
    <x v="0"/>
    <s v="yes"/>
    <s v="ירושלים"/>
    <n v="11.824457958930802"/>
    <n v="0"/>
    <n v="0"/>
    <n v="0"/>
    <n v="0"/>
    <n v="0"/>
    <n v="0"/>
    <n v="11.824457958930802"/>
    <n v="11.824457958930802"/>
    <n v="11.824457958930802"/>
    <n v="11.824457958930802"/>
    <n v="11.824457958930802"/>
    <n v="62.023423423423424"/>
    <n v="63.263891891891895"/>
    <n v="63.884126126126127"/>
    <n v="64.504360360360366"/>
    <n v="65.124594594594598"/>
    <n v="65.74482882882883"/>
    <n v="5.2453502425942693"/>
    <n v="5.3502572474461552"/>
    <n v="5.4027107498720977"/>
    <n v="5.455164252298041"/>
    <n v="5.5076177547239835"/>
    <n v="5.560071257149926"/>
    <m/>
    <m/>
    <m/>
    <m/>
    <m/>
    <m/>
    <m/>
    <m/>
    <m/>
    <m/>
    <m/>
    <m/>
    <m/>
    <m/>
    <m/>
    <m/>
    <m/>
    <m/>
    <m/>
    <n v="1833.98"/>
    <n v="1853.7479539416945"/>
    <n v="1874.2185289462495"/>
    <n v="2196.2861090069846"/>
    <n v="2349.1233255845736"/>
    <n v="2501.9605421621623"/>
    <n v="202"/>
    <n v="1249"/>
    <n v="1249"/>
    <n v="1249"/>
    <n v="1249"/>
    <n v="1249"/>
    <n v="1249"/>
    <n v="0"/>
    <n v="0"/>
    <n v="0"/>
    <n v="0"/>
    <n v="0"/>
    <n v="0"/>
    <m/>
    <m/>
    <m/>
    <m/>
    <m/>
    <m/>
    <n v="0"/>
    <n v="614.9601105219557"/>
    <n v="878.5144436027939"/>
    <n v="329.4429163510477"/>
    <n v="373.3686385311874"/>
    <n v="0"/>
    <n v="0"/>
    <n v="700.54895180540552"/>
    <n v="1000.7842168648649"/>
    <n v="375.29408132432434"/>
    <n v="425.33329216756761"/>
    <n v="0"/>
    <x v="0"/>
  </r>
  <r>
    <n v="203"/>
    <n v="2"/>
    <n v="0"/>
    <s v="המושבה האמריקאית"/>
    <m/>
    <s v="Arab"/>
    <s v="yes"/>
    <x v="0"/>
    <s v="yes"/>
    <s v="ירושלים"/>
    <n v="126.3338963963968"/>
    <n v="10.708333333333334"/>
    <n v="10.708333333333334"/>
    <n v="20.908333333333331"/>
    <n v="10.708333333333334"/>
    <n v="10.708333333333334"/>
    <n v="63.741666666666674"/>
    <n v="137.04222972973014"/>
    <n v="147.75056306306348"/>
    <n v="168.65889639639681"/>
    <n v="179.36722972973016"/>
    <n v="190.0755630630635"/>
    <n v="606.40270270270241"/>
    <n v="566.10275675675666"/>
    <n v="571.65278378378378"/>
    <n v="626.16281081081058"/>
    <n v="631.71283783783758"/>
    <n v="637.2628648648647"/>
    <n v="4.7999999999999829"/>
    <n v="4.1308635876197037"/>
    <n v="3.8690396295802181"/>
    <n v="3.7125987670353795"/>
    <n v="3.5218966072548481"/>
    <n v="3.3526817156050348"/>
    <m/>
    <m/>
    <m/>
    <m/>
    <m/>
    <m/>
    <m/>
    <m/>
    <m/>
    <m/>
    <m/>
    <m/>
    <m/>
    <m/>
    <m/>
    <m/>
    <m/>
    <m/>
    <m/>
    <n v="938.36324999999999"/>
    <n v="953.25837174925528"/>
    <n v="968.51928950698675"/>
    <n v="1338.4276645074247"/>
    <n v="1486.3521158348481"/>
    <n v="1634.2765671622717"/>
    <n v="203"/>
    <n v="434"/>
    <n v="434"/>
    <n v="434"/>
    <n v="434"/>
    <n v="434"/>
    <n v="434"/>
    <n v="0"/>
    <n v="0"/>
    <n v="0"/>
    <n v="0"/>
    <n v="0"/>
    <n v="0"/>
    <m/>
    <m/>
    <m/>
    <m/>
    <m/>
    <m/>
    <n v="0"/>
    <n v="317.03804971486392"/>
    <n v="387.31351536283302"/>
    <n v="253.63043977189113"/>
    <n v="380.44565965783664"/>
    <n v="0"/>
    <n v="0"/>
    <n v="387.11681571414141"/>
    <n v="472.92612001984753"/>
    <n v="309.69345257131317"/>
    <n v="464.5401788569697"/>
    <n v="0"/>
    <x v="0"/>
  </r>
  <r>
    <n v="204"/>
    <n v="2"/>
    <n v="0"/>
    <s v="באב א זהרה"/>
    <m/>
    <s v="Arab"/>
    <s v="yes"/>
    <x v="0"/>
    <s v="yes"/>
    <s v="ירושלים"/>
    <n v="186.1088213213207"/>
    <n v="6.7666666666666684"/>
    <n v="6.7666666666666684"/>
    <n v="6.7666666666666684"/>
    <n v="6.7666666666666684"/>
    <n v="6.7666666666666684"/>
    <n v="33.833333333333343"/>
    <n v="192.87548798798738"/>
    <n v="199.64215465465406"/>
    <n v="206.40882132132074"/>
    <n v="213.17548798798742"/>
    <n v="219.9421546546541"/>
    <n v="860.84234234234236"/>
    <n v="878.05918918918928"/>
    <n v="886.66761261261263"/>
    <n v="895.27603603603609"/>
    <n v="903.88445945945944"/>
    <n v="912.4928828828829"/>
    <n v="4.8000000000000167"/>
    <n v="4.5524664556850079"/>
    <n v="4.4412845280416464"/>
    <n v="4.3373923183367342"/>
    <n v="4.2400956507269445"/>
    <n v="4.1487857764949565"/>
    <m/>
    <m/>
    <m/>
    <m/>
    <m/>
    <m/>
    <m/>
    <m/>
    <m/>
    <m/>
    <m/>
    <m/>
    <m/>
    <m/>
    <m/>
    <m/>
    <m/>
    <m/>
    <m/>
    <n v="1375.6776000000002"/>
    <n v="1390.9942323941696"/>
    <n v="1406.5936088946253"/>
    <n v="1423"/>
    <n v="1439"/>
    <n v="1453"/>
    <n v="204"/>
    <n v="1273"/>
    <n v="1273"/>
    <n v="1273"/>
    <n v="1273"/>
    <n v="1273"/>
    <n v="1273"/>
    <n v="0"/>
    <n v="0"/>
    <n v="0"/>
    <n v="0"/>
    <n v="0"/>
    <n v="0"/>
    <m/>
    <m/>
    <m/>
    <m/>
    <m/>
    <m/>
    <n v="70.922825325130447"/>
    <n v="210.55213768398099"/>
    <n v="638.30542792617405"/>
    <n v="312.06043143057389"/>
    <n v="191.15917763414063"/>
    <n v="0"/>
    <n v="72.418035978506339"/>
    <n v="214.99104431119071"/>
    <n v="651.76232380655711"/>
    <n v="318.63935830542789"/>
    <n v="195.18923759831787"/>
    <n v="0"/>
    <x v="0"/>
  </r>
  <r>
    <n v="205"/>
    <n v="2"/>
    <n v="0"/>
    <s v="מוזיאון רוקפלר"/>
    <m/>
    <s v="Arab"/>
    <s v="yes"/>
    <x v="0"/>
    <s v="yes"/>
    <s v="ירושלים"/>
    <n v="96.166854354354626"/>
    <n v="8.1666666666666661"/>
    <n v="8.1666666666666661"/>
    <n v="8.1666666666666661"/>
    <n v="8.1666666666666661"/>
    <n v="8.1666666666666661"/>
    <n v="40.833333333333329"/>
    <n v="104.3335210210213"/>
    <n v="112.50018768768797"/>
    <n v="120.66685435435464"/>
    <n v="128.83352102102131"/>
    <n v="137.00018768768797"/>
    <n v="422.40090090090087"/>
    <n v="430.84891891891886"/>
    <n v="435.07292792792788"/>
    <n v="439.2969369369369"/>
    <n v="443.52094594594593"/>
    <n v="447.74495495495489"/>
    <n v="4.7999999999999847"/>
    <n v="4.1295349251379205"/>
    <n v="3.8673084629488339"/>
    <n v="3.6405766876700181"/>
    <n v="3.4425896492697592"/>
    <n v="3.2682068726479061"/>
    <m/>
    <m/>
    <m/>
    <m/>
    <m/>
    <m/>
    <m/>
    <m/>
    <m/>
    <m/>
    <m/>
    <m/>
    <m/>
    <m/>
    <m/>
    <m/>
    <m/>
    <m/>
    <m/>
    <n v="2834.4300000000003"/>
    <n v="2865.1774486866084"/>
    <n v="2946.5128405860919"/>
    <n v="3280.7164159125423"/>
    <n v="3444.2001937670821"/>
    <n v="3607.6839716216218"/>
    <n v="205"/>
    <n v="1511"/>
    <n v="1511"/>
    <n v="1511"/>
    <n v="1511"/>
    <n v="1511"/>
    <n v="1511"/>
    <n v="0"/>
    <n v="0"/>
    <n v="0"/>
    <n v="0"/>
    <n v="0"/>
    <n v="0"/>
    <m/>
    <m/>
    <m/>
    <m/>
    <m/>
    <m/>
    <n v="0"/>
    <n v="1213.3568659364596"/>
    <n v="1274.6804137332474"/>
    <n v="494.1009751303709"/>
    <n v="298.57816111246433"/>
    <n v="0"/>
    <n v="0"/>
    <n v="1334.2842117850103"/>
    <n v="1401.7194766547129"/>
    <n v="543.34478886820443"/>
    <n v="328.3354943136942"/>
    <n v="0"/>
    <x v="0"/>
  </r>
  <r>
    <n v="206"/>
    <n v="2"/>
    <n v="0"/>
    <s v="שער שכם"/>
    <m/>
    <s v="Arab"/>
    <s v="yes"/>
    <x v="0"/>
    <s v="yes"/>
    <s v="ירושלים"/>
    <n v="24.028819396542048"/>
    <n v="0.98333333333333328"/>
    <n v="0.98333333333333328"/>
    <n v="0.98333333333333328"/>
    <n v="13.583333333333332"/>
    <n v="0.98333333333333328"/>
    <n v="17.516666666666666"/>
    <n v="25.012152729875382"/>
    <n v="25.995486063208716"/>
    <n v="26.97881939654205"/>
    <n v="40.562152729875379"/>
    <n v="41.545486063208713"/>
    <n v="117.63063063063063"/>
    <n v="119.98324324324325"/>
    <n v="121.15954954954955"/>
    <n v="122.33585585585584"/>
    <n v="123.51216216216216"/>
    <n v="124.68846846846847"/>
    <n v="5.1042807388829035"/>
    <n v="4.7969978649591045"/>
    <n v="4.6607918488212485"/>
    <n v="4.534514800582266"/>
    <n v="3.0450100364419597"/>
    <n v="3.001251887600092"/>
    <m/>
    <m/>
    <m/>
    <m/>
    <m/>
    <m/>
    <m/>
    <m/>
    <m/>
    <m/>
    <m/>
    <m/>
    <m/>
    <m/>
    <m/>
    <m/>
    <m/>
    <m/>
    <m/>
    <n v="1378.16"/>
    <n v="1393.0574120862436"/>
    <n v="1408.4615080170058"/>
    <n v="1793.4256870938354"/>
    <n v="1971.4531111144852"/>
    <n v="2149.4805351351351"/>
    <n v="206"/>
    <n v="492"/>
    <n v="492"/>
    <n v="492"/>
    <n v="492"/>
    <n v="492"/>
    <n v="492"/>
    <n v="0"/>
    <n v="0"/>
    <n v="0"/>
    <n v="0"/>
    <n v="0"/>
    <n v="0"/>
    <m/>
    <m/>
    <m/>
    <m/>
    <m/>
    <m/>
    <n v="0"/>
    <n v="901.7188211065303"/>
    <n v="410.16872970010024"/>
    <n v="235.43689846714472"/>
    <n v="246.10123782006016"/>
    <n v="0"/>
    <n v="0"/>
    <n v="1080.7400987293188"/>
    <n v="491.60091045653712"/>
    <n v="282.17897967535708"/>
    <n v="294.96054627392226"/>
    <n v="0"/>
    <x v="0"/>
  </r>
  <r>
    <n v="207"/>
    <n v="2"/>
    <n v="0"/>
    <s v="משולש שער שכם"/>
    <m/>
    <s v="Arab"/>
    <s v="yes"/>
    <x v="0"/>
    <s v="yes"/>
    <s v="ירושלים"/>
    <n v="39.450747328543763"/>
    <n v="0.39060145869845309"/>
    <n v="0.39060145869845309"/>
    <n v="18.390601458698452"/>
    <n v="0.39060145869845309"/>
    <n v="0.39060145869845309"/>
    <n v="19.953007293492263"/>
    <n v="39.841348787242218"/>
    <n v="40.231950245940673"/>
    <n v="58.622551704639122"/>
    <n v="59.013153163337577"/>
    <n v="59.403754622036033"/>
    <n v="198.90270270270273"/>
    <n v="202.88075675675677"/>
    <n v="204.86978378378384"/>
    <n v="206.85881081081084"/>
    <n v="208.84783783783786"/>
    <n v="210.83686486486488"/>
    <n v="5.0922160753182677"/>
    <n v="5.0922160753182668"/>
    <n v="5.0922160753182677"/>
    <n v="3.5286558635836553"/>
    <n v="3.5390048937020087"/>
    <n v="3.5492178264882637"/>
    <m/>
    <m/>
    <m/>
    <m/>
    <m/>
    <m/>
    <m/>
    <m/>
    <m/>
    <m/>
    <m/>
    <m/>
    <m/>
    <m/>
    <m/>
    <m/>
    <m/>
    <m/>
    <m/>
    <n v="861.35"/>
    <n v="874.83632095711596"/>
    <n v="888.75158131411808"/>
    <n v="1427.3487642805203"/>
    <n v="1573.9962085921416"/>
    <n v="1720.6436529037628"/>
    <n v="207"/>
    <m/>
    <n v="0"/>
    <n v="0"/>
    <n v="0"/>
    <n v="0"/>
    <n v="0"/>
    <n v="0"/>
    <n v="0"/>
    <n v="0"/>
    <n v="0"/>
    <n v="0"/>
    <n v="0"/>
    <m/>
    <m/>
    <m/>
    <m/>
    <m/>
    <m/>
    <n v="56.659148260888806"/>
    <n v="563.51958126357715"/>
    <n v="523.87429345161024"/>
    <n v="226.63659304355522"/>
    <n v="56.659148260888806"/>
    <n v="0"/>
    <n v="68.301599632640034"/>
    <n v="679.31287366680283"/>
    <n v="631.52118144111967"/>
    <n v="273.20639853056014"/>
    <n v="68.301599632640034"/>
    <n v="0"/>
    <x v="0"/>
  </r>
  <r>
    <n v="208"/>
    <n v="2"/>
    <n v="0"/>
    <s v="בה''ס סנט ג'ורג'"/>
    <m/>
    <s v="Arab"/>
    <s v="yes"/>
    <x v="0"/>
    <s v="yes"/>
    <s v="ירושלים"/>
    <n v="9.8626868321359407"/>
    <n v="9.7650364674613271E-2"/>
    <n v="9.7650364674613271E-2"/>
    <n v="9.7650364674613271E-2"/>
    <n v="9.7650364674613271E-2"/>
    <n v="9.7650364674613271E-2"/>
    <n v="0.48825182337306638"/>
    <n v="9.9603371968105545"/>
    <n v="10.057987561485168"/>
    <n v="10.155637926159782"/>
    <n v="10.253288290834396"/>
    <n v="10.35093865550901"/>
    <n v="50.260360360360359"/>
    <n v="51.265567567567565"/>
    <n v="51.768171171171169"/>
    <n v="52.270774774774772"/>
    <n v="52.773378378378375"/>
    <n v="53.275981981981978"/>
    <n v="5.1469710868808294"/>
    <n v="5.1469710868808285"/>
    <n v="5.1469710868808285"/>
    <n v="5.1469710868808276"/>
    <n v="5.1469710868808276"/>
    <n v="5.1469710868808276"/>
    <m/>
    <m/>
    <m/>
    <m/>
    <m/>
    <m/>
    <m/>
    <m/>
    <m/>
    <m/>
    <m/>
    <m/>
    <m/>
    <m/>
    <m/>
    <m/>
    <m/>
    <m/>
    <m/>
    <n v="790.73"/>
    <n v="803.03120929563272"/>
    <n v="815.76589072626928"/>
    <n v="829.49379055236761"/>
    <n v="985.208275467607"/>
    <n v="996.69342407814622"/>
    <n v="208"/>
    <n v="728"/>
    <n v="728"/>
    <n v="728"/>
    <n v="728"/>
    <n v="728"/>
    <n v="728"/>
    <n v="0"/>
    <n v="0"/>
    <n v="0"/>
    <n v="0"/>
    <n v="0"/>
    <n v="0"/>
    <m/>
    <m/>
    <m/>
    <m/>
    <m/>
    <m/>
    <n v="0"/>
    <n v="351.41692026803338"/>
    <n v="232.08502609671083"/>
    <n v="70.283384053606682"/>
    <n v="175.70846013401669"/>
    <n v="0"/>
    <n v="0"/>
    <n v="422.25142313326432"/>
    <n v="278.86600475159685"/>
    <n v="84.450284626652859"/>
    <n v="211.12571156663216"/>
    <n v="0"/>
    <x v="0"/>
  </r>
  <r>
    <n v="209"/>
    <n v="2"/>
    <n v="0"/>
    <s v="שער מנדלבאום - מלונות"/>
    <m/>
    <s v="Arab"/>
    <s v="yes"/>
    <x v="0"/>
    <s v="yes"/>
    <s v="ירושלים"/>
    <n v="21.30340355741362"/>
    <n v="0.21092478769716458"/>
    <n v="0.21092478769716458"/>
    <n v="0.21092478769716458"/>
    <n v="13.010924787697165"/>
    <n v="0.21092478769716458"/>
    <n v="13.854623938485824"/>
    <n v="21.514328345110783"/>
    <n v="21.725253132807946"/>
    <n v="21.936177920505109"/>
    <n v="34.947102708202273"/>
    <n v="35.158027495899439"/>
    <n v="106.93693693693693"/>
    <n v="109.07567567567565"/>
    <n v="110.14504504504504"/>
    <n v="111.21441441441441"/>
    <n v="177.17861230237583"/>
    <n v="178.24798167174521"/>
    <n v="5.0699084780150034"/>
    <n v="5.0699084780150034"/>
    <n v="5.0699084780150043"/>
    <n v="5.0699084780150043"/>
    <n v="5.0699084780150043"/>
    <n v="5.0699084780150043"/>
    <m/>
    <m/>
    <m/>
    <m/>
    <m/>
    <m/>
    <m/>
    <m/>
    <m/>
    <m/>
    <m/>
    <m/>
    <m/>
    <m/>
    <m/>
    <m/>
    <m/>
    <m/>
    <m/>
    <n v="1318.24"/>
    <n v="1370.2763509262072"/>
    <n v="1624.7762270400972"/>
    <n v="1640.6568114919648"/>
    <n v="1657.1511891139969"/>
    <n v="1670.4397286220442"/>
    <n v="209"/>
    <m/>
    <n v="0"/>
    <n v="0"/>
    <n v="0"/>
    <n v="0"/>
    <n v="0"/>
    <n v="0"/>
    <n v="0"/>
    <n v="0"/>
    <n v="0"/>
    <n v="0"/>
    <n v="0"/>
    <m/>
    <m/>
    <m/>
    <m/>
    <m/>
    <m/>
    <n v="0"/>
    <n v="911.05448238711301"/>
    <n v="351.92571660744096"/>
    <n v="174.38203607495822"/>
    <n v="203.29457642245293"/>
    <n v="0"/>
    <n v="0"/>
    <n v="927.59289551523568"/>
    <n v="358.31424002089739"/>
    <n v="177.54760104443656"/>
    <n v="206.98499204147475"/>
    <n v="0"/>
    <x v="0"/>
  </r>
  <r>
    <n v="301"/>
    <n v="3"/>
    <n v="0"/>
    <s v="הרובע המוסלמי"/>
    <m/>
    <s v="Arab"/>
    <s v="yes"/>
    <x v="0"/>
    <s v="yes"/>
    <s v="ירושלים"/>
    <n v="4676.6672727271234"/>
    <n v="58.903636363634888"/>
    <n v="63.303636363634887"/>
    <n v="46.303636363634887"/>
    <n v="46.303636363634887"/>
    <n v="46.303636363634887"/>
    <n v="261.11818181817443"/>
    <n v="4735.5709090907585"/>
    <n v="4798.8745454543932"/>
    <n v="4845.178181818028"/>
    <n v="4891.4818181816627"/>
    <n v="4937.7854545452974"/>
    <n v="25721.67"/>
    <n v="26045.640000000003"/>
    <n v="26393.810000000005"/>
    <n v="26648.480000000007"/>
    <n v="26903.150000000005"/>
    <n v="27157.820000000007"/>
    <n v="5.500000000000175"/>
    <n v="5.5000000000001759"/>
    <n v="5.5000000000001759"/>
    <n v="5.5000000000001759"/>
    <n v="5.5000000000001759"/>
    <n v="5.5000000000001767"/>
    <m/>
    <m/>
    <m/>
    <m/>
    <m/>
    <m/>
    <m/>
    <m/>
    <m/>
    <m/>
    <m/>
    <m/>
    <m/>
    <m/>
    <m/>
    <m/>
    <m/>
    <m/>
    <m/>
    <n v="3617.67"/>
    <n v="3934.8105267908327"/>
    <n v="4001.6828118329363"/>
    <n v="4064.3345804681753"/>
    <n v="4138.1176180458515"/>
    <n v="4201.8038599720167"/>
    <n v="301"/>
    <n v="3670"/>
    <n v="3950"/>
    <n v="4230"/>
    <n v="4510"/>
    <n v="4790"/>
    <n v="5070"/>
    <n v="268"/>
    <n v="268"/>
    <n v="268"/>
    <n v="268"/>
    <n v="268"/>
    <n v="268"/>
    <m/>
    <m/>
    <m/>
    <m/>
    <m/>
    <m/>
    <n v="185.47057550396934"/>
    <n v="1359.8155853875219"/>
    <n v="370.94115100793869"/>
    <n v="820.5352234424405"/>
    <n v="1327.5720451263048"/>
    <n v="0"/>
    <n v="191.74380569181389"/>
    <n v="1405.8090598617084"/>
    <n v="383.48761138362778"/>
    <n v="848.28844693841609"/>
    <n v="1372.4749360964502"/>
    <n v="0"/>
    <x v="0"/>
  </r>
  <r>
    <n v="302"/>
    <n v="3"/>
    <n v="0"/>
    <s v="הרובע היהודי"/>
    <m/>
    <s v="Jewish"/>
    <s v="yes"/>
    <x v="0"/>
    <s v="yes"/>
    <s v="ירושלים"/>
    <n v="543.83333333333337"/>
    <n v="3.8333333333333339"/>
    <n v="3.8333333333333339"/>
    <n v="3.8333333333333339"/>
    <n v="3.8333333333333339"/>
    <n v="18.833333333333336"/>
    <n v="34.166666666666671"/>
    <n v="547.66666666666674"/>
    <n v="551.50000000000011"/>
    <n v="555.33333333333348"/>
    <n v="559.16666666666686"/>
    <n v="578.00000000000023"/>
    <n v="3185"/>
    <n v="3154"/>
    <n v="3192"/>
    <n v="3265"/>
    <n v="3403"/>
    <n v="3640"/>
    <n v="5.8981481481481479"/>
    <n v="5.7589774802191105"/>
    <n v="5.787851314596554"/>
    <n v="5.8793517406962765"/>
    <n v="6.085842026825631"/>
    <n v="6.2975778546712782"/>
    <m/>
    <m/>
    <m/>
    <m/>
    <m/>
    <m/>
    <m/>
    <m/>
    <m/>
    <m/>
    <m/>
    <m/>
    <m/>
    <m/>
    <m/>
    <m/>
    <m/>
    <m/>
    <m/>
    <n v="3085.1417000000001"/>
    <n v="3148.5829978550287"/>
    <n v="3227.2795665988551"/>
    <n v="3293.3263325254961"/>
    <n v="3363.0668710943983"/>
    <n v="3436.5960793302265"/>
    <n v="302"/>
    <n v="1314"/>
    <n v="1318.3503929237402"/>
    <n v="1320.6309796007999"/>
    <n v="1272.1170270959251"/>
    <n v="1296.556757427205"/>
    <n v="1377.4737874533998"/>
    <n v="590"/>
    <n v="590"/>
    <n v="590"/>
    <n v="590"/>
    <n v="590"/>
    <n v="590"/>
    <m/>
    <m/>
    <m/>
    <m/>
    <m/>
    <m/>
    <n v="0"/>
    <n v="527.31604743826483"/>
    <n v="476.12049851636255"/>
    <n v="1663.2288418703331"/>
    <n v="626.66094470053588"/>
    <n v="0"/>
    <n v="0"/>
    <n v="550.25590488768341"/>
    <n v="496.83319333718566"/>
    <n v="1735.5843727206129"/>
    <n v="653.92260838474476"/>
    <n v="0"/>
    <x v="0"/>
  </r>
  <r>
    <n v="303"/>
    <n v="3"/>
    <n v="0"/>
    <s v="הרובע הארמני"/>
    <m/>
    <s v="Arab"/>
    <s v="yes"/>
    <x v="0"/>
    <s v="yes"/>
    <s v="ירושלים"/>
    <n v="766.34411459307364"/>
    <n v="7.5875654910205315"/>
    <n v="7.5875654910205315"/>
    <n v="7.5875654910205315"/>
    <n v="7.5875654910205315"/>
    <n v="7.5875654910205315"/>
    <n v="37.937827455102656"/>
    <n v="773.93168008409418"/>
    <n v="781.51924557511472"/>
    <n v="789.10681106613526"/>
    <n v="796.69437655715581"/>
    <n v="804.28194204817635"/>
    <n v="3167"/>
    <n v="3230.34"/>
    <n v="3262.01"/>
    <n v="3293.6800000000003"/>
    <n v="3325.35"/>
    <n v="3357.02"/>
    <n v="4.1739343189168796"/>
    <n v="4.1739343189168796"/>
    <n v="4.1739343189168796"/>
    <n v="4.1739343189168796"/>
    <n v="4.1739343189168796"/>
    <n v="4.1739343189168796"/>
    <m/>
    <m/>
    <m/>
    <m/>
    <m/>
    <m/>
    <m/>
    <m/>
    <m/>
    <m/>
    <m/>
    <m/>
    <m/>
    <m/>
    <m/>
    <m/>
    <m/>
    <m/>
    <m/>
    <n v="951.23"/>
    <n v="977.39199457050245"/>
    <n v="1007.893484764992"/>
    <n v="1049.089793841167"/>
    <n v="1088.8985713128038"/>
    <n v="1127.3969022690437"/>
    <n v="303"/>
    <n v="381"/>
    <n v="419.1"/>
    <n v="461.01000000000005"/>
    <n v="507.1110000000001"/>
    <n v="557.82210000000021"/>
    <n v="613.60431000000028"/>
    <n v="274"/>
    <n v="274"/>
    <n v="274"/>
    <n v="274"/>
    <n v="274"/>
    <n v="274"/>
    <m/>
    <m/>
    <m/>
    <m/>
    <m/>
    <m/>
    <n v="49.91497848114399"/>
    <n v="393.12971199834732"/>
    <n v="95.171226449508993"/>
    <n v="130.18897111413074"/>
    <n v="380.68490579803597"/>
    <n v="0"/>
    <n v="53.640777411840531"/>
    <n v="422.47405522273237"/>
    <n v="102.27508313798998"/>
    <n v="139.90665394452097"/>
    <n v="409.10033255195992"/>
    <n v="0"/>
    <x v="0"/>
  </r>
  <r>
    <n v="304"/>
    <n v="3"/>
    <n v="0"/>
    <s v="הרובע הנוצרי"/>
    <m/>
    <s v="Arab"/>
    <s v="yes"/>
    <x v="0"/>
    <s v="yes"/>
    <s v="ירושלים"/>
    <n v="1148.3972972972972"/>
    <n v="11.37027027027027"/>
    <n v="11.37027027027027"/>
    <n v="11.37027027027027"/>
    <n v="11.37027027027027"/>
    <n v="11.37027027027027"/>
    <n v="56.851351351351347"/>
    <n v="1159.7675675675675"/>
    <n v="1171.1378378378379"/>
    <n v="1182.5081081081082"/>
    <n v="1193.8783783783786"/>
    <n v="1205.2486486486489"/>
    <n v="4249.0700000000006"/>
    <n v="4291.1400000000003"/>
    <n v="4333.21"/>
    <n v="4375.28"/>
    <n v="4417.3500000000004"/>
    <n v="4459.42"/>
    <n v="3.7000000000000006"/>
    <n v="3.7"/>
    <n v="3.6999999999999997"/>
    <n v="3.6999999999999993"/>
    <n v="3.6999999999999997"/>
    <n v="3.6999999999999993"/>
    <m/>
    <m/>
    <m/>
    <m/>
    <m/>
    <m/>
    <m/>
    <m/>
    <m/>
    <m/>
    <m/>
    <m/>
    <m/>
    <m/>
    <m/>
    <m/>
    <m/>
    <m/>
    <m/>
    <n v="3270.9900000000002"/>
    <n v="3319.7049070224721"/>
    <n v="3373.9440584269664"/>
    <n v="3442.0315438202251"/>
    <n v="3506.8112865168541"/>
    <n v="3568.4670500000002"/>
    <n v="304"/>
    <n v="1466"/>
    <n v="1539.3"/>
    <n v="1616.2650000000001"/>
    <n v="1697.0782500000003"/>
    <n v="1781.9321625000002"/>
    <n v="1871.0287706250003"/>
    <n v="350"/>
    <n v="350"/>
    <n v="350"/>
    <n v="350"/>
    <n v="350"/>
    <n v="350"/>
    <m/>
    <m/>
    <m/>
    <m/>
    <m/>
    <m/>
    <n v="165.98259424907749"/>
    <n v="1243.0683042559142"/>
    <n v="331.96518849815499"/>
    <n v="705.1198913226134"/>
    <n v="995.89556549446502"/>
    <n v="0"/>
    <n v="172.07960209277158"/>
    <n v="1288.7297016788427"/>
    <n v="344.15920418554316"/>
    <n v="731.02092948621339"/>
    <n v="1032.4776125566295"/>
    <n v="0"/>
    <x v="0"/>
  </r>
  <r>
    <n v="401"/>
    <n v="4"/>
    <n v="0"/>
    <s v="הר ציון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311.14530000000002"/>
    <n v="315.97385145461914"/>
    <n v="320.97890348460294"/>
    <n v="326.37477821717994"/>
    <n v="343.31679432739065"/>
    <n v="364.98016618314426"/>
    <n v="401"/>
    <m/>
    <n v="0"/>
    <n v="0"/>
    <n v="0"/>
    <n v="0"/>
    <n v="0"/>
    <n v="156"/>
    <n v="156"/>
    <n v="156"/>
    <n v="156"/>
    <n v="156"/>
    <n v="156"/>
    <m/>
    <m/>
    <m/>
    <m/>
    <m/>
    <m/>
    <n v="0"/>
    <n v="14.508281805164302"/>
    <n v="55.484609150229581"/>
    <n v="113.92140402620733"/>
    <n v="142.46048323557872"/>
    <n v="0"/>
    <n v="0"/>
    <n v="16.224400467480795"/>
    <n v="62.04763118914201"/>
    <n v="127.39664872520962"/>
    <n v="159.31148580131182"/>
    <n v="0"/>
    <x v="0"/>
  </r>
  <r>
    <n v="402"/>
    <n v="4"/>
    <n v="0"/>
    <s v="סינמטק"/>
    <m/>
    <s v="Jewish"/>
    <s v="yes"/>
    <x v="0"/>
    <s v="yes"/>
    <s v="ירושלים"/>
    <n v="11.470334769638718"/>
    <n v="0"/>
    <n v="0"/>
    <n v="0"/>
    <n v="0"/>
    <n v="0"/>
    <n v="0"/>
    <n v="11.470334769638718"/>
    <n v="11.470334769638718"/>
    <n v="11.470334769638718"/>
    <n v="11.470334769638718"/>
    <n v="11.470334769638718"/>
    <n v="28.059078484135178"/>
    <n v="28.033592605824897"/>
    <n v="28.057128953396173"/>
    <n v="27.951335990173202"/>
    <n v="27.747896342514544"/>
    <n v="27.417229784284963"/>
    <n v="2.4462301273373344"/>
    <n v="2.4440082324387009"/>
    <n v="2.4460601644915974"/>
    <n v="2.4368369844059563"/>
    <n v="2.4191008283351541"/>
    <n v="2.3902728503492949"/>
    <m/>
    <m/>
    <m/>
    <m/>
    <m/>
    <m/>
    <m/>
    <m/>
    <m/>
    <m/>
    <m/>
    <m/>
    <m/>
    <m/>
    <m/>
    <m/>
    <m/>
    <m/>
    <m/>
    <n v="648.6875"/>
    <n v="658.75348228345615"/>
    <n v="669.18891031472617"/>
    <n v="680.43526043182624"/>
    <n v="690.7324595114402"/>
    <n v="700.13218801550363"/>
    <n v="402"/>
    <m/>
    <n v="0"/>
    <n v="0"/>
    <n v="0"/>
    <n v="0"/>
    <n v="0"/>
    <n v="0"/>
    <n v="0"/>
    <n v="0"/>
    <n v="0"/>
    <n v="0"/>
    <n v="0"/>
    <m/>
    <m/>
    <m/>
    <m/>
    <m/>
    <m/>
    <n v="0"/>
    <n v="408.26115625909574"/>
    <n v="170.10881510795656"/>
    <n v="102.06528906477394"/>
    <n v="0"/>
    <n v="0"/>
    <n v="0"/>
    <n v="420.07931280930217"/>
    <n v="175.03304700387591"/>
    <n v="105.01982820232554"/>
    <n v="0"/>
    <n v="0"/>
    <x v="0"/>
  </r>
  <r>
    <n v="403"/>
    <n v="4"/>
    <n v="0"/>
    <s v="גבעת התנך&quot;"/>
    <m/>
    <s v="Jewish"/>
    <s v="yes"/>
    <x v="0"/>
    <s v="yes"/>
    <s v="ירושלים"/>
    <n v="6.2565462379847556"/>
    <n v="0"/>
    <n v="0"/>
    <n v="0"/>
    <n v="0"/>
    <n v="0"/>
    <n v="0"/>
    <n v="6.2565462379847556"/>
    <n v="6.2565462379847556"/>
    <n v="6.2565462379847556"/>
    <n v="6.2565462379847556"/>
    <n v="6.2565462379847556"/>
    <n v="15.304951900437363"/>
    <n v="15.291050512268148"/>
    <n v="15.30388852003424"/>
    <n v="15.246183267367222"/>
    <n v="15.135216186826112"/>
    <n v="14.954852609610013"/>
    <n v="2.4462301273373335"/>
    <n v="2.4440082324387045"/>
    <n v="2.4460601644915916"/>
    <n v="2.4368369844059594"/>
    <n v="2.4191008283351536"/>
    <n v="2.3902728503493003"/>
    <m/>
    <m/>
    <m/>
    <m/>
    <m/>
    <m/>
    <m/>
    <m/>
    <m/>
    <m/>
    <m/>
    <m/>
    <m/>
    <m/>
    <m/>
    <m/>
    <m/>
    <m/>
    <m/>
    <n v="389.21250000000003"/>
    <n v="403.52213107423825"/>
    <n v="409.78334937897694"/>
    <n v="416.53133256499495"/>
    <n v="422.70998491400496"/>
    <n v="428.35036310717476"/>
    <n v="403"/>
    <m/>
    <n v="0"/>
    <n v="0"/>
    <n v="0"/>
    <n v="0"/>
    <n v="0"/>
    <n v="0"/>
    <n v="0"/>
    <n v="0"/>
    <n v="0"/>
    <n v="0"/>
    <n v="0"/>
    <m/>
    <m/>
    <m/>
    <m/>
    <m/>
    <m/>
    <n v="0"/>
    <n v="122.35950106680401"/>
    <n v="122.35950106680401"/>
    <n v="171.81233043138693"/>
    <n v="0"/>
    <n v="0"/>
    <n v="0"/>
    <n v="125.83143839101186"/>
    <n v="125.83143839101186"/>
    <n v="176.68748632515104"/>
    <n v="0"/>
    <n v="0"/>
    <x v="0"/>
  </r>
  <r>
    <n v="404"/>
    <n v="4"/>
    <n v="0"/>
    <s v="ימין משה"/>
    <m/>
    <s v="Jewish"/>
    <s v="yes"/>
    <x v="0"/>
    <s v="yes"/>
    <s v="ירושלים"/>
    <n v="122.57142857142871"/>
    <n v="0"/>
    <n v="0"/>
    <n v="0"/>
    <n v="0"/>
    <n v="0"/>
    <n v="0"/>
    <n v="122.57142857142871"/>
    <n v="122.57142857142871"/>
    <n v="122.57142857142871"/>
    <n v="122.57142857142871"/>
    <n v="122.57142857142871"/>
    <n v="307.51970001610658"/>
    <n v="310.98834085546093"/>
    <n v="313.81382474535911"/>
    <n v="314.52985760647152"/>
    <n v="313.58032558089172"/>
    <n v="310.43860572461853"/>
    <n v="2.5089019814833842"/>
    <n v="2.5372009160701912"/>
    <n v="2.560252649437659"/>
    <n v="2.5660944093768046"/>
    <n v="2.5583476445993467"/>
    <n v="2.5327158975201947"/>
    <m/>
    <m/>
    <m/>
    <m/>
    <m/>
    <m/>
    <m/>
    <m/>
    <m/>
    <m/>
    <m/>
    <m/>
    <m/>
    <m/>
    <m/>
    <m/>
    <m/>
    <m/>
    <m/>
    <n v="302.12520000000001"/>
    <n v="306.91783100800075"/>
    <n v="311.86255113247728"/>
    <n v="317.12348048135766"/>
    <n v="321.89374161945574"/>
    <n v="326.18201926201709"/>
    <n v="404"/>
    <m/>
    <n v="0"/>
    <n v="0"/>
    <n v="0"/>
    <n v="0"/>
    <n v="0"/>
    <n v="0"/>
    <n v="0"/>
    <n v="0"/>
    <n v="0"/>
    <n v="0"/>
    <n v="0"/>
    <m/>
    <m/>
    <m/>
    <m/>
    <m/>
    <m/>
    <n v="26.426956601071979"/>
    <n v="103.06513115644124"/>
    <n v="88.530305073420166"/>
    <n v="6.6067390709871239"/>
    <n v="92.494348579437144"/>
    <n v="0"/>
    <n v="27.181834829774083"/>
    <n v="106.00915626015556"/>
    <n v="91.059147152707098"/>
    <n v="6.7954586258980161"/>
    <n v="95.13642239348232"/>
    <n v="0"/>
    <x v="0"/>
  </r>
  <r>
    <n v="405"/>
    <n v="4"/>
    <n v="0"/>
    <s v="מלון המלך דוד"/>
    <m/>
    <s v="Jewish"/>
    <s v="yes"/>
    <x v="0"/>
    <s v="yes"/>
    <s v="ירושלים"/>
    <n v="54.545454545454511"/>
    <n v="0"/>
    <n v="0"/>
    <n v="0"/>
    <n v="0"/>
    <n v="0"/>
    <n v="0"/>
    <n v="54.545454545454511"/>
    <n v="54.545454545454511"/>
    <n v="54.545454545454511"/>
    <n v="54.545454545454511"/>
    <n v="54.545454545454511"/>
    <n v="98.662947082897858"/>
    <n v="97.047576324034097"/>
    <n v="95.133088624870453"/>
    <n v="93.70038700764249"/>
    <n v="90.987964709428681"/>
    <n v="88.550195849792203"/>
    <n v="1.8088206965197953"/>
    <n v="1.7792055659406263"/>
    <n v="1.7441066247892927"/>
    <n v="1.7178404284734468"/>
    <n v="1.6681126863395268"/>
    <n v="1.6234202572461913"/>
    <m/>
    <m/>
    <m/>
    <m/>
    <m/>
    <m/>
    <m/>
    <m/>
    <m/>
    <m/>
    <m/>
    <m/>
    <m/>
    <m/>
    <m/>
    <m/>
    <m/>
    <m/>
    <m/>
    <n v="1174.5818000000002"/>
    <n v="1187.1699913884702"/>
    <n v="1200.2111234597426"/>
    <n v="1214.2895191078549"/>
    <n v="1227.141743787223"/>
    <n v="1238.8804164630069"/>
    <n v="405"/>
    <n v="41"/>
    <n v="41"/>
    <n v="41"/>
    <n v="41"/>
    <n v="41"/>
    <n v="41"/>
    <n v="0"/>
    <n v="0"/>
    <n v="0"/>
    <n v="0"/>
    <n v="0"/>
    <n v="0"/>
    <m/>
    <m/>
    <m/>
    <m/>
    <m/>
    <m/>
    <n v="0"/>
    <n v="607.14475955392743"/>
    <n v="182.14342786617823"/>
    <n v="182.14342786617823"/>
    <n v="242.85790382157097"/>
    <n v="0"/>
    <n v="0"/>
    <n v="619.44020823150345"/>
    <n v="185.83206246945102"/>
    <n v="185.83206246945102"/>
    <n v="247.77608329260138"/>
    <n v="0"/>
    <x v="0"/>
  </r>
  <r>
    <n v="406"/>
    <n v="4"/>
    <n v="0"/>
    <s v="ימקא&quot;"/>
    <m/>
    <s v="Jewish"/>
    <s v="yes"/>
    <x v="0"/>
    <s v="yes"/>
    <s v="ירושלים"/>
    <n v="330.62272727272614"/>
    <n v="67.349999999999994"/>
    <n v="3.35"/>
    <n v="3.35"/>
    <n v="3.35"/>
    <n v="3.35"/>
    <n v="80.749999999999972"/>
    <n v="397.97272727272616"/>
    <n v="401.32272727272618"/>
    <n v="404.67272727272621"/>
    <n v="408.02272727272623"/>
    <n v="411.37272727272625"/>
    <n v="627.68524452801512"/>
    <n v="730.52411940212687"/>
    <n v="728.86860338841836"/>
    <n v="730.07172354851889"/>
    <n v="720.7446680168714"/>
    <n v="712.14672545775386"/>
    <n v="1.9179271360578307"/>
    <n v="1.8356135215806058"/>
    <n v="1.8161657784536642"/>
    <n v="1.8041040928772363"/>
    <n v="1.7664326515202151"/>
    <n v="1.7311471525569184"/>
    <m/>
    <m/>
    <m/>
    <m/>
    <m/>
    <m/>
    <m/>
    <m/>
    <m/>
    <m/>
    <m/>
    <m/>
    <m/>
    <m/>
    <m/>
    <m/>
    <m/>
    <m/>
    <m/>
    <n v="978.81460000000004"/>
    <n v="994.06087394371912"/>
    <n v="1009.7884105376845"/>
    <n v="1026.818986507157"/>
    <n v="1042.1481448426234"/>
    <n v="1056.1467917720404"/>
    <n v="406"/>
    <m/>
    <n v="0"/>
    <n v="0"/>
    <n v="0"/>
    <n v="0"/>
    <n v="0"/>
    <n v="110"/>
    <n v="110"/>
    <n v="110"/>
    <n v="110"/>
    <n v="110"/>
    <n v="110"/>
    <m/>
    <m/>
    <m/>
    <m/>
    <m/>
    <m/>
    <n v="0"/>
    <n v="718.77329055500991"/>
    <n v="205.36379730143142"/>
    <n v="102.68189865071571"/>
    <n v="0"/>
    <n v="0"/>
    <n v="0"/>
    <n v="739.30275424042838"/>
    <n v="211.22935835440808"/>
    <n v="105.61467917720404"/>
    <n v="0"/>
    <n v="0"/>
    <x v="0"/>
  </r>
  <r>
    <n v="407"/>
    <n v="4"/>
    <n v="0"/>
    <s v="מנזר סנט רוזרי"/>
    <m/>
    <s v="Jewish"/>
    <s v="yes"/>
    <x v="0"/>
    <s v="yes"/>
    <s v="ירושלים"/>
    <n v="275.11631238720571"/>
    <n v="23.3"/>
    <n v="5.3"/>
    <n v="5.3"/>
    <n v="5.3"/>
    <n v="5.3"/>
    <n v="44.499999999999993"/>
    <n v="298.41631238720572"/>
    <n v="303.71631238720573"/>
    <n v="309.01631238720574"/>
    <n v="314.31631238720576"/>
    <n v="319.61631238720577"/>
    <n v="479.48309297603544"/>
    <n v="534.90808176410701"/>
    <n v="539.79218233873212"/>
    <n v="546.59891793815393"/>
    <n v="547.04874137217485"/>
    <n v="546.93576683276672"/>
    <n v="1.7770722931234155"/>
    <n v="1.7924894168320291"/>
    <n v="1.7772907161158831"/>
    <n v="1.7688351586218232"/>
    <n v="1.7404401865667933"/>
    <n v="1.7112260721229087"/>
    <m/>
    <m/>
    <m/>
    <m/>
    <m/>
    <m/>
    <m/>
    <m/>
    <m/>
    <m/>
    <m/>
    <m/>
    <m/>
    <m/>
    <m/>
    <m/>
    <m/>
    <m/>
    <m/>
    <n v="555.44770000000005"/>
    <n v="565.73024176655952"/>
    <n v="574.81164067115651"/>
    <n v="584.64840414918774"/>
    <n v="593.48424481655195"/>
    <n v="601.53799806821416"/>
    <n v="407"/>
    <m/>
    <n v="0"/>
    <n v="0"/>
    <n v="0"/>
    <n v="0"/>
    <n v="0"/>
    <n v="0"/>
    <n v="0"/>
    <n v="0"/>
    <n v="0"/>
    <n v="0"/>
    <n v="0"/>
    <m/>
    <m/>
    <m/>
    <m/>
    <m/>
    <m/>
    <n v="0"/>
    <n v="116.92968082983754"/>
    <n v="350.78904248951261"/>
    <n v="87.697260622378153"/>
    <n v="29.232420207459384"/>
    <n v="0"/>
    <n v="0"/>
    <n v="120.30759961364282"/>
    <n v="360.92279884092846"/>
    <n v="90.230699710232116"/>
    <n v="30.076899903410705"/>
    <n v="0"/>
    <x v="0"/>
  </r>
  <r>
    <n v="408"/>
    <n v="4"/>
    <n v="0"/>
    <s v="מלון פאלאס"/>
    <m/>
    <s v="Jewish"/>
    <s v="yes"/>
    <x v="0"/>
    <s v="yes"/>
    <s v="ירושלים"/>
    <n v="82.302460067795238"/>
    <n v="0"/>
    <n v="0"/>
    <n v="0"/>
    <n v="6.6"/>
    <n v="0"/>
    <n v="6.6"/>
    <n v="82.302460067795238"/>
    <n v="82.302460067795238"/>
    <n v="82.302460067795238"/>
    <n v="88.902460067795232"/>
    <n v="88.902460067795232"/>
    <n v="140.73612661394111"/>
    <n v="137.89922889659294"/>
    <n v="134.70272335233437"/>
    <n v="132.27407806867507"/>
    <n v="146.05231596893125"/>
    <n v="141.89648688923114"/>
    <n v="1.7099868764313015"/>
    <n v="1.675517703638516"/>
    <n v="1.6366791860337506"/>
    <n v="1.6071704048665929"/>
    <n v="1.642837733146582"/>
    <n v="1.5960917929720249"/>
    <m/>
    <m/>
    <m/>
    <m/>
    <m/>
    <m/>
    <m/>
    <m/>
    <m/>
    <m/>
    <m/>
    <m/>
    <m/>
    <m/>
    <m/>
    <m/>
    <m/>
    <m/>
    <m/>
    <n v="1037.1510000000001"/>
    <n v="1053.1610645838766"/>
    <n v="1069.7486761841617"/>
    <n v="1087.6620659342418"/>
    <n v="1336.3488001052851"/>
    <n v="1351.2686980854064"/>
    <n v="408"/>
    <m/>
    <n v="0"/>
    <n v="0"/>
    <n v="0"/>
    <n v="0"/>
    <n v="0"/>
    <n v="0"/>
    <n v="0"/>
    <n v="0"/>
    <n v="0"/>
    <n v="0"/>
    <n v="0"/>
    <m/>
    <m/>
    <m/>
    <m/>
    <m/>
    <m/>
    <n v="0"/>
    <n v="420.44000664708818"/>
    <n v="533.87532651192066"/>
    <n v="133.34673277523302"/>
    <n v="0"/>
    <n v="0"/>
    <n v="0"/>
    <n v="522.33817671763734"/>
    <n v="663.26576975545584"/>
    <n v="165.66475161231332"/>
    <n v="0"/>
    <n v="0"/>
    <x v="0"/>
  </r>
  <r>
    <n v="409"/>
    <n v="4"/>
    <n v="0"/>
    <s v="ממילא"/>
    <m/>
    <s v="Jewish"/>
    <s v="yes"/>
    <x v="0"/>
    <s v="yes"/>
    <s v="ירושלים"/>
    <n v="131.57894736842073"/>
    <n v="67"/>
    <n v="0"/>
    <n v="0"/>
    <n v="0"/>
    <n v="0"/>
    <n v="67"/>
    <n v="198.57894736842073"/>
    <n v="198.57894736842073"/>
    <n v="198.57894736842073"/>
    <n v="198.57894736842073"/>
    <n v="198.57894736842073"/>
    <n v="545"/>
    <n v="799.6000000000007"/>
    <n v="823.58800000000076"/>
    <n v="848.29564000000084"/>
    <n v="873.74450920000083"/>
    <n v="900"/>
    <n v="4.1420000000000101"/>
    <n v="4.0266101245693182"/>
    <n v="4.1474084283063979"/>
    <n v="4.2718306811555902"/>
    <n v="4.3999856015902576"/>
    <n v="4.5322024913861725"/>
    <m/>
    <m/>
    <m/>
    <m/>
    <m/>
    <m/>
    <m/>
    <m/>
    <m/>
    <m/>
    <m/>
    <m/>
    <m/>
    <m/>
    <m/>
    <m/>
    <m/>
    <m/>
    <m/>
    <n v="1957.9930000000002"/>
    <n v="1986.6959246910114"/>
    <n v="2009.2504866292136"/>
    <n v="2033.5316316719104"/>
    <n v="2055.8550206692585"/>
    <n v="2076.3326150000003"/>
    <n v="409"/>
    <m/>
    <n v="0"/>
    <n v="0"/>
    <n v="0"/>
    <n v="0"/>
    <n v="0"/>
    <n v="0"/>
    <n v="0"/>
    <n v="0"/>
    <n v="0"/>
    <n v="0"/>
    <n v="0"/>
    <m/>
    <m/>
    <m/>
    <m/>
    <m/>
    <m/>
    <n v="0"/>
    <n v="1524.7453523709632"/>
    <n v="406.59876063225676"/>
    <n v="102.1875186686905"/>
    <n v="0"/>
    <n v="0"/>
    <n v="0"/>
    <n v="1556.8375998629565"/>
    <n v="415.15669329678838"/>
    <n v="104.3383218402554"/>
    <n v="0"/>
    <n v="0"/>
    <x v="0"/>
  </r>
  <r>
    <n v="501"/>
    <n v="5"/>
    <n v="0"/>
    <s v="רחביה דרום"/>
    <m/>
    <s v="Jewish"/>
    <s v="yes"/>
    <x v="0"/>
    <s v="yes"/>
    <s v="ירושלים"/>
    <n v="590.98134020117732"/>
    <n v="6"/>
    <n v="19.23"/>
    <n v="19.23"/>
    <n v="19.23"/>
    <n v="19.23"/>
    <n v="82.92"/>
    <n v="596.98134020117732"/>
    <n v="616.21134020117734"/>
    <n v="635.44134020117735"/>
    <n v="654.67134020117737"/>
    <n v="673.90134020117739"/>
    <n v="997.0129617623229"/>
    <n v="982.85355296077023"/>
    <n v="987.21131411415695"/>
    <n v="995.10885358424832"/>
    <n v="1001.1090763149714"/>
    <n v="1006.3810677124947"/>
    <n v="1.6870464326723538"/>
    <n v="1.6463723181524526"/>
    <n v="1.6020661252223265"/>
    <n v="1.5660121408991146"/>
    <n v="1.5291781002775153"/>
    <n v="1.4933655828790358"/>
    <m/>
    <m/>
    <m/>
    <m/>
    <m/>
    <m/>
    <m/>
    <m/>
    <m/>
    <m/>
    <m/>
    <m/>
    <m/>
    <m/>
    <m/>
    <m/>
    <m/>
    <m/>
    <m/>
    <n v="401.60845"/>
    <n v="407.41608411966496"/>
    <n v="413.51537603101929"/>
    <n v="420.24744268409739"/>
    <n v="426.35962337359234"/>
    <n v="431.91804249577001"/>
    <n v="501"/>
    <n v="60"/>
    <n v="60"/>
    <n v="61.012902476165728"/>
    <n v="61.996158126681408"/>
    <n v="62.951049785248898"/>
    <n v="63.878787326052418"/>
    <n v="0"/>
    <n v="0"/>
    <n v="0"/>
    <n v="0"/>
    <n v="0"/>
    <n v="0"/>
    <m/>
    <m/>
    <m/>
    <m/>
    <m/>
    <m/>
    <n v="0"/>
    <n v="42.024744268409741"/>
    <n v="252.14846561045843"/>
    <n v="84.049488536819482"/>
    <n v="42.024744268409741"/>
    <n v="0"/>
    <n v="0"/>
    <n v="43.191804249577004"/>
    <n v="259.15082549746199"/>
    <n v="86.383608499154008"/>
    <n v="43.191804249577004"/>
    <n v="0"/>
    <x v="0"/>
  </r>
  <r>
    <n v="502"/>
    <n v="5"/>
    <n v="0"/>
    <s v="טלביה צפון"/>
    <m/>
    <s v="Jewish"/>
    <s v="yes"/>
    <x v="0"/>
    <s v="yes"/>
    <s v="ירושלים"/>
    <n v="464.48552440607529"/>
    <n v="36.9"/>
    <n v="26.830000000000002"/>
    <n v="10.23"/>
    <n v="10.23"/>
    <n v="10.23"/>
    <n v="94.420000000000016"/>
    <n v="501.38552440607526"/>
    <n v="528.21552440607525"/>
    <n v="538.44552440607526"/>
    <n v="548.67552440607528"/>
    <n v="558.9055244060753"/>
    <n v="933.20513604168252"/>
    <n v="986.72785157519115"/>
    <n v="1008.8756098055189"/>
    <n v="991.66626970150548"/>
    <n v="977.39055893276043"/>
    <n v="965.93550375043753"/>
    <n v="2.0091156494811027"/>
    <n v="1.9680022727900579"/>
    <n v="1.909969630180592"/>
    <n v="1.8417207029352671"/>
    <n v="1.7813635116870872"/>
    <n v="1.7282625802936826"/>
    <m/>
    <m/>
    <m/>
    <m/>
    <m/>
    <m/>
    <m/>
    <m/>
    <m/>
    <m/>
    <m/>
    <m/>
    <m/>
    <m/>
    <m/>
    <m/>
    <m/>
    <m/>
    <m/>
    <n v="921.91200000000003"/>
    <n v="937.8245005908027"/>
    <n v="964.08254745075465"/>
    <n v="979.00976574508832"/>
    <n v="992.7148519011979"/>
    <n v="1005.2626401340475"/>
    <n v="502"/>
    <m/>
    <n v="0"/>
    <n v="0"/>
    <n v="0"/>
    <n v="0"/>
    <n v="0"/>
    <n v="0"/>
    <n v="0"/>
    <n v="0"/>
    <n v="0"/>
    <n v="0"/>
    <n v="0"/>
    <m/>
    <m/>
    <m/>
    <m/>
    <m/>
    <m/>
    <n v="0"/>
    <n v="295.37611536310402"/>
    <n v="338.48618919998347"/>
    <n v="151.72678163915296"/>
    <n v="193.42067954284775"/>
    <n v="0"/>
    <n v="0"/>
    <n v="303.29684539609264"/>
    <n v="347.56294789881184"/>
    <n v="155.79544803982182"/>
    <n v="198.60739879932109"/>
    <n v="0"/>
    <x v="0"/>
  </r>
  <r>
    <n v="503"/>
    <n v="5"/>
    <n v="0"/>
    <s v="טלביה דרום"/>
    <m/>
    <s v="Jewish"/>
    <s v="yes"/>
    <x v="0"/>
    <s v="yes"/>
    <s v="ירושלים"/>
    <n v="400.9473684210509"/>
    <n v="0"/>
    <n v="73.23"/>
    <n v="27.029999999999998"/>
    <n v="10.23"/>
    <n v="10.23"/>
    <n v="120.72000000000001"/>
    <n v="400.9473684210509"/>
    <n v="474.17736842105091"/>
    <n v="501.20736842105089"/>
    <n v="511.43736842105091"/>
    <n v="521.66736842105092"/>
    <n v="767.52525068513489"/>
    <n v="691.71840892339549"/>
    <n v="851.80620508999755"/>
    <n v="888.90812541668072"/>
    <n v="878.97078406447133"/>
    <n v="872.87379962312218"/>
    <n v="1.9142793073008173"/>
    <n v="1.7252099986275362"/>
    <n v="1.7963873052954882"/>
    <n v="1.7735336338270526"/>
    <n v="1.7186283958446331"/>
    <n v="1.67323825959266"/>
    <m/>
    <m/>
    <m/>
    <m/>
    <m/>
    <m/>
    <m/>
    <m/>
    <m/>
    <m/>
    <m/>
    <m/>
    <m/>
    <m/>
    <m/>
    <m/>
    <m/>
    <m/>
    <m/>
    <n v="443.67014999999998"/>
    <n v="449.54452579377511"/>
    <n v="460.93268186494004"/>
    <n v="469.20257346852281"/>
    <n v="475.45765590623847"/>
    <n v="481.23875419203972"/>
    <n v="503"/>
    <n v="622"/>
    <n v="622"/>
    <n v="635.71504707884299"/>
    <n v="648.47153335814858"/>
    <n v="661.70730003722281"/>
    <n v="674.94306671629715"/>
    <n v="56"/>
    <n v="56"/>
    <n v="56"/>
    <n v="56"/>
    <n v="56"/>
    <n v="56"/>
    <m/>
    <m/>
    <m/>
    <m/>
    <m/>
    <m/>
    <n v="0"/>
    <n v="234.60128673426141"/>
    <n v="117.3006433671307"/>
    <n v="23.460128673426137"/>
    <n v="93.840514693704549"/>
    <n v="0"/>
    <n v="0"/>
    <n v="240.61937709601986"/>
    <n v="120.30968854800993"/>
    <n v="24.061937709601985"/>
    <n v="96.247750838407939"/>
    <n v="0"/>
    <x v="0"/>
  </r>
  <r>
    <n v="504"/>
    <n v="5"/>
    <n v="0"/>
    <s v="תיאטרון ירושלים"/>
    <m/>
    <s v="Jewish"/>
    <s v="yes"/>
    <x v="0"/>
    <s v="yes"/>
    <s v="ירושלים"/>
    <n v="78.46039263616224"/>
    <n v="0"/>
    <n v="0"/>
    <n v="0"/>
    <n v="0"/>
    <n v="0"/>
    <n v="0"/>
    <n v="78.46039263616224"/>
    <n v="78.46039263616224"/>
    <n v="78.46039263616224"/>
    <n v="78.46039263616224"/>
    <n v="78.46039263616224"/>
    <n v="180.20679277775361"/>
    <n v="171.33782995873878"/>
    <n v="163.68629041555744"/>
    <n v="157.4543690172444"/>
    <n v="151.81034164486564"/>
    <n v="147.1536090612594"/>
    <n v="2.2967867827709116"/>
    <n v="2.1837493313762684"/>
    <n v="2.0862282855836072"/>
    <n v="2.0068006764558808"/>
    <n v="1.9348659437487514"/>
    <n v="1.8755145636810973"/>
    <m/>
    <m/>
    <m/>
    <m/>
    <m/>
    <m/>
    <m/>
    <m/>
    <m/>
    <m/>
    <m/>
    <m/>
    <m/>
    <m/>
    <m/>
    <m/>
    <m/>
    <m/>
    <m/>
    <n v="913.56600000000003"/>
    <n v="927.47723168269056"/>
    <n v="1012.4432163715977"/>
    <n v="1028.0992995724359"/>
    <n v="1042.4404273736309"/>
    <n v="1055.5526146992022"/>
    <n v="504"/>
    <m/>
    <n v="0"/>
    <n v="0"/>
    <n v="0"/>
    <n v="0"/>
    <n v="0"/>
    <n v="0"/>
    <n v="0"/>
    <n v="0"/>
    <n v="0"/>
    <n v="0"/>
    <n v="0"/>
    <m/>
    <m/>
    <m/>
    <m/>
    <m/>
    <m/>
    <n v="0"/>
    <n v="143.16670295181299"/>
    <n v="286.33340590362599"/>
    <n v="598.5991907169971"/>
    <n v="0"/>
    <n v="0"/>
    <n v="0"/>
    <n v="146.98968057025007"/>
    <n v="293.97936114050015"/>
    <n v="614.58357298845203"/>
    <n v="0"/>
    <n v="0"/>
    <x v="0"/>
  </r>
  <r>
    <n v="505"/>
    <n v="5"/>
    <n v="0"/>
    <s v="קרית שמואל"/>
    <m/>
    <s v="Jewish"/>
    <s v="yes"/>
    <x v="0"/>
    <s v="yes"/>
    <s v="ירושלים"/>
    <n v="932.67250595265841"/>
    <n v="16"/>
    <n v="41.5"/>
    <n v="33.5"/>
    <n v="39.5"/>
    <n v="39.5"/>
    <n v="170"/>
    <n v="948.67250595265841"/>
    <n v="990.17250595265841"/>
    <n v="1023.6725059526584"/>
    <n v="1063.1725059526584"/>
    <n v="1102.6725059526584"/>
    <n v="1520.7753197413399"/>
    <n v="1517.3032810432273"/>
    <n v="1558.3169314266813"/>
    <n v="1591.8038092181291"/>
    <n v="1639.6920337866425"/>
    <n v="1685.3375967084403"/>
    <n v="1.6305566102090427"/>
    <n v="1.5993962843052452"/>
    <n v="1.5737832772153206"/>
    <n v="1.5549932228928545"/>
    <n v="1.5422633905655718"/>
    <n v="1.5284117338650662"/>
    <m/>
    <m/>
    <m/>
    <m/>
    <m/>
    <m/>
    <m/>
    <m/>
    <m/>
    <m/>
    <m/>
    <m/>
    <m/>
    <m/>
    <m/>
    <m/>
    <m/>
    <m/>
    <m/>
    <n v="323.11474800000002"/>
    <n v="328.024887831115"/>
    <n v="333.86271998141001"/>
    <n v="340.26789712863484"/>
    <n v="346.63496104173765"/>
    <n v="352.49392341364853"/>
    <n v="505"/>
    <m/>
    <n v="0"/>
    <n v="0"/>
    <n v="0"/>
    <n v="0"/>
    <n v="0"/>
    <n v="0"/>
    <n v="0"/>
    <n v="0"/>
    <n v="0"/>
    <n v="0"/>
    <n v="0"/>
    <m/>
    <m/>
    <m/>
    <m/>
    <m/>
    <m/>
    <n v="0"/>
    <n v="51.040184569295228"/>
    <n v="204.16073827718091"/>
    <n v="51.040184569295228"/>
    <n v="34.02678971286349"/>
    <n v="0"/>
    <n v="0"/>
    <n v="52.87408851204728"/>
    <n v="211.49635404818912"/>
    <n v="52.87408851204728"/>
    <n v="35.24939234136486"/>
    <n v="0"/>
    <x v="0"/>
  </r>
  <r>
    <n v="506"/>
    <n v="5"/>
    <n v="0"/>
    <s v="בהס פולה בן גוריון&quot;"/>
    <m/>
    <s v="Jewish"/>
    <s v="yes"/>
    <x v="0"/>
    <s v="yes"/>
    <s v="ירושלים"/>
    <n v="458.69259682954851"/>
    <n v="18.600000000000001"/>
    <n v="30.400000000000002"/>
    <n v="24.6"/>
    <n v="30.6"/>
    <n v="30.6"/>
    <n v="134.79999999999998"/>
    <n v="477.29259682954853"/>
    <n v="507.69259682954851"/>
    <n v="532.29259682954853"/>
    <n v="562.89259682954855"/>
    <n v="593.49259682954857"/>
    <n v="922.73915259424041"/>
    <n v="922.34899147499107"/>
    <n v="946.85392443424359"/>
    <n v="969.94300836600144"/>
    <n v="1008.0196510107199"/>
    <n v="1048.5932239378531"/>
    <n v="2.0116722157108042"/>
    <n v="1.9324602929141634"/>
    <n v="1.8650142435544279"/>
    <n v="1.8221989449847598"/>
    <n v="1.7907850568444443"/>
    <n v="1.7668176983832027"/>
    <m/>
    <m/>
    <m/>
    <m/>
    <m/>
    <m/>
    <m/>
    <m/>
    <m/>
    <m/>
    <m/>
    <m/>
    <m/>
    <m/>
    <m/>
    <m/>
    <m/>
    <m/>
    <m/>
    <n v="532.0575"/>
    <n v="539.86200226258791"/>
    <n v="548.25356442334169"/>
    <n v="557.62453378414193"/>
    <n v="566.68080328413294"/>
    <n v="575.08651408631056"/>
    <n v="506"/>
    <n v="760"/>
    <n v="772.29740481112196"/>
    <n v="797.70990112223649"/>
    <n v="812.83582710997393"/>
    <n v="826.35598077001384"/>
    <n v="838.87034385456423"/>
    <n v="0"/>
    <n v="0"/>
    <n v="0"/>
    <n v="0"/>
    <n v="0"/>
    <n v="0"/>
    <m/>
    <m/>
    <m/>
    <m/>
    <m/>
    <m/>
    <n v="0"/>
    <n v="83.64368006762129"/>
    <n v="306.69349358127806"/>
    <n v="83.64368006762129"/>
    <n v="83.64368006762129"/>
    <n v="0"/>
    <n v="0"/>
    <n v="86.262977112946587"/>
    <n v="316.29758274747081"/>
    <n v="86.262977112946587"/>
    <n v="86.262977112946587"/>
    <n v="0"/>
    <x v="0"/>
  </r>
  <r>
    <n v="507"/>
    <n v="5"/>
    <n v="0"/>
    <s v="קרית וולפסון"/>
    <m/>
    <s v="Jewish"/>
    <s v="yes"/>
    <x v="0"/>
    <s v="yes"/>
    <s v="ירושלים"/>
    <n v="566"/>
    <n v="0"/>
    <n v="0"/>
    <n v="0"/>
    <n v="0"/>
    <n v="0"/>
    <n v="0"/>
    <n v="566"/>
    <n v="566"/>
    <n v="566"/>
    <n v="566"/>
    <n v="566"/>
    <n v="798.58046893026074"/>
    <n v="827.67996930656534"/>
    <n v="870.49685985568067"/>
    <n v="915.92970324070041"/>
    <n v="955.97209244302212"/>
    <n v="988.32265348058559"/>
    <n v="1.4109195564138883"/>
    <n v="1.4623321012483486"/>
    <n v="1.5379803177662204"/>
    <n v="1.6182503590825095"/>
    <n v="1.6889966297579897"/>
    <n v="1.7461530980222359"/>
    <m/>
    <m/>
    <m/>
    <m/>
    <m/>
    <m/>
    <m/>
    <m/>
    <m/>
    <m/>
    <m/>
    <m/>
    <m/>
    <m/>
    <m/>
    <m/>
    <m/>
    <m/>
    <m/>
    <n v="571.35817200000008"/>
    <n v="585.621406080052"/>
    <n v="628.13323718849529"/>
    <n v="638.79996546358996"/>
    <n v="649.32918524891238"/>
    <n v="658.46850817910945"/>
    <n v="507"/>
    <n v="70"/>
    <n v="137.85322152009567"/>
    <n v="169.00093528213966"/>
    <n v="159.92987306844495"/>
    <n v="163.72324173479012"/>
    <n v="161.93631443477966"/>
    <n v="0"/>
    <n v="0"/>
    <n v="0"/>
    <n v="0"/>
    <n v="0"/>
    <n v="0"/>
    <m/>
    <m/>
    <m/>
    <m/>
    <m/>
    <m/>
    <n v="0"/>
    <n v="180.25445407253795"/>
    <n v="301.88803274989993"/>
    <n v="60.08481802417932"/>
    <n v="96.57266061697274"/>
    <n v="0"/>
    <n v="0"/>
    <n v="185.80445817595933"/>
    <n v="311.18311413447145"/>
    <n v="61.934819391986444"/>
    <n v="99.546116476692191"/>
    <n v="0"/>
    <x v="0"/>
  </r>
  <r>
    <n v="508"/>
    <n v="5"/>
    <n v="0"/>
    <s v="רחביה צפון"/>
    <m/>
    <s v="Jewish"/>
    <s v="yes"/>
    <x v="0"/>
    <s v="yes"/>
    <s v="ירושלים"/>
    <n v="586.78984615383717"/>
    <n v="58"/>
    <n v="44.800000000000004"/>
    <n v="43.2"/>
    <n v="39.200000000000003"/>
    <n v="39.200000000000003"/>
    <n v="224.39999999999998"/>
    <n v="644.78984615383717"/>
    <n v="689.58984615383713"/>
    <n v="732.78984615383717"/>
    <n v="771.98984615383722"/>
    <n v="811.18984615383727"/>
    <n v="1453.8106156859578"/>
    <n v="1611.4184696106245"/>
    <n v="1726.5801932012052"/>
    <n v="1811.8439485299398"/>
    <n v="1882.2408467507094"/>
    <n v="1934.3312044507911"/>
    <n v="2.4775660744900074"/>
    <n v="2.4991374774629502"/>
    <n v="2.5037784457400947"/>
    <n v="2.4725287311767321"/>
    <n v="2.4381678802231659"/>
    <n v="2.384560425185545"/>
    <m/>
    <m/>
    <m/>
    <m/>
    <m/>
    <m/>
    <m/>
    <m/>
    <m/>
    <m/>
    <m/>
    <m/>
    <m/>
    <m/>
    <m/>
    <m/>
    <m/>
    <m/>
    <m/>
    <n v="726.66567600000008"/>
    <n v="741.53116691780622"/>
    <n v="754.20925539762743"/>
    <n v="767.84145903826209"/>
    <n v="780.01587786444031"/>
    <n v="790.74816597563131"/>
    <n v="508"/>
    <n v="183"/>
    <n v="187.41811445497859"/>
    <n v="196.69098973847196"/>
    <n v="202.08347463933958"/>
    <n v="207.2714883347399"/>
    <n v="212.1925334712607"/>
    <n v="36"/>
    <n v="36"/>
    <n v="36"/>
    <n v="36"/>
    <n v="36"/>
    <n v="36"/>
    <m/>
    <m/>
    <m/>
    <m/>
    <m/>
    <m/>
    <n v="0"/>
    <n v="153.56829180765243"/>
    <n v="499.09694837487035"/>
    <n v="38.392072951913107"/>
    <n v="76.784145903826214"/>
    <n v="0"/>
    <n v="0"/>
    <n v="158.14963319512628"/>
    <n v="513.9863078841604"/>
    <n v="39.537408298781571"/>
    <n v="79.074816597563142"/>
    <n v="0"/>
    <x v="0"/>
  </r>
  <r>
    <n v="509"/>
    <n v="5"/>
    <n v="0"/>
    <s v="גימנסיה רחביה"/>
    <m/>
    <s v="Jewish"/>
    <s v="yes"/>
    <x v="0"/>
    <s v="yes"/>
    <s v="ירושלים"/>
    <n v="186.6666666666664"/>
    <n v="5"/>
    <n v="5"/>
    <n v="5"/>
    <n v="8"/>
    <n v="5"/>
    <n v="28"/>
    <n v="191.6666666666664"/>
    <n v="196.6666666666664"/>
    <n v="201.6666666666664"/>
    <n v="209.6666666666664"/>
    <n v="214.6666666666664"/>
    <n v="362.60686399289642"/>
    <n v="353.48776546152169"/>
    <n v="346.17180281693425"/>
    <n v="343.26261613358048"/>
    <n v="342.15280188567613"/>
    <n v="342.52856882538612"/>
    <n v="1.9425367713905193"/>
    <n v="1.8442839937122897"/>
    <n v="1.7601956075437357"/>
    <n v="1.7021286750425502"/>
    <n v="1.631889357165389"/>
    <n v="1.5956299790002479"/>
    <m/>
    <m/>
    <m/>
    <m/>
    <m/>
    <m/>
    <m/>
    <m/>
    <m/>
    <m/>
    <m/>
    <m/>
    <m/>
    <m/>
    <m/>
    <m/>
    <m/>
    <m/>
    <m/>
    <n v="843.40610000000004"/>
    <n v="856.22104148084975"/>
    <n v="869.56850837541811"/>
    <n v="884.10756222386397"/>
    <n v="897.47034523564889"/>
    <n v="909.71579100721135"/>
    <n v="509"/>
    <n v="1389"/>
    <n v="1389"/>
    <n v="1389"/>
    <n v="1389"/>
    <n v="1389"/>
    <n v="1389"/>
    <n v="0"/>
    <n v="0"/>
    <n v="0"/>
    <n v="0"/>
    <n v="0"/>
    <n v="0"/>
    <m/>
    <m/>
    <m/>
    <m/>
    <m/>
    <m/>
    <n v="0"/>
    <n v="2.8427894336592057"/>
    <n v="463.3747027598547"/>
    <n v="352.50590947427344"/>
    <n v="65.384160556076623"/>
    <n v="0"/>
    <n v="0"/>
    <n v="2.9251310008062066"/>
    <n v="476.79637893106849"/>
    <n v="362.71626437112866"/>
    <n v="67.278016704208014"/>
    <n v="0"/>
    <x v="0"/>
  </r>
  <r>
    <n v="510"/>
    <n v="5"/>
    <n v="0"/>
    <s v="המוסדות הלאומיים"/>
    <m/>
    <s v="Jewish"/>
    <s v="yes"/>
    <x v="0"/>
    <s v="yes"/>
    <s v="ירושלים"/>
    <n v="61.754385964912196"/>
    <n v="3"/>
    <n v="3"/>
    <n v="3"/>
    <n v="3"/>
    <n v="0"/>
    <n v="12"/>
    <n v="64.754385964912188"/>
    <n v="67.754385964912188"/>
    <n v="70.754385964912188"/>
    <n v="73.754385964912188"/>
    <n v="73.754385964912188"/>
    <n v="121.69964563809593"/>
    <n v="122.13415298453492"/>
    <n v="122.96281990678611"/>
    <n v="125.19204963308079"/>
    <n v="128.0793326405124"/>
    <n v="123.25370279994956"/>
    <n v="1.9707044890259879"/>
    <n v="1.8861139854019238"/>
    <n v="1.814831883657902"/>
    <n v="1.7693892459919698"/>
    <n v="1.7365656423666072"/>
    <n v="1.6711372644141613"/>
    <m/>
    <m/>
    <m/>
    <m/>
    <m/>
    <m/>
    <m/>
    <m/>
    <m/>
    <m/>
    <m/>
    <m/>
    <m/>
    <m/>
    <m/>
    <m/>
    <m/>
    <m/>
    <m/>
    <n v="1084.3701000000001"/>
    <n v="1096.0492517456742"/>
    <n v="1108.166665958398"/>
    <n v="1121.2703519176025"/>
    <n v="1133.2972254415333"/>
    <n v="1144.0570772148558"/>
    <n v="510"/>
    <m/>
    <n v="0"/>
    <n v="0"/>
    <n v="0"/>
    <n v="0"/>
    <n v="0"/>
    <n v="0"/>
    <n v="0"/>
    <n v="0"/>
    <n v="0"/>
    <n v="0"/>
    <n v="0"/>
    <n v="104"/>
    <n v="135.20000000000002"/>
    <n v="175.76000000000002"/>
    <n v="228.48800000000003"/>
    <n v="297.03440000000006"/>
    <n v="386.14472000000012"/>
    <n v="0"/>
    <n v="168.19055278764037"/>
    <n v="784.88924634232171"/>
    <n v="168.19055278764037"/>
    <n v="0"/>
    <n v="0"/>
    <n v="0"/>
    <n v="171.60856158222836"/>
    <n v="800.839954050399"/>
    <n v="171.60856158222836"/>
    <n v="0"/>
    <n v="0"/>
    <x v="0"/>
  </r>
  <r>
    <n v="511"/>
    <n v="5"/>
    <n v="0"/>
    <s v="רחביה מרכז"/>
    <m/>
    <s v="Jewish"/>
    <s v="yes"/>
    <x v="0"/>
    <s v="yes"/>
    <s v="ירושלים"/>
    <n v="1080.6177479980418"/>
    <n v="37.200000000000003"/>
    <n v="50.800000000000004"/>
    <n v="51.2"/>
    <n v="51.2"/>
    <n v="51.2"/>
    <n v="241.59999999999997"/>
    <n v="1117.8177479980418"/>
    <n v="1168.6177479980418"/>
    <n v="1219.8177479980418"/>
    <n v="1271.0177479980418"/>
    <n v="1322.2177479980419"/>
    <n v="2213.1037762580645"/>
    <n v="2169.2215246812339"/>
    <n v="2178.3365832294103"/>
    <n v="2222.210414026827"/>
    <n v="2259.5800872984582"/>
    <n v="2304.572086493597"/>
    <n v="2.0479987306872132"/>
    <n v="1.9405860468454772"/>
    <n v="1.8640283248830656"/>
    <n v="1.8217560923948732"/>
    <n v="1.7777722544452932"/>
    <n v="1.7429595768041453"/>
    <m/>
    <m/>
    <m/>
    <m/>
    <m/>
    <m/>
    <m/>
    <m/>
    <m/>
    <m/>
    <m/>
    <m/>
    <m/>
    <m/>
    <m/>
    <m/>
    <m/>
    <m/>
    <m/>
    <n v="1241.4675"/>
    <n v="1252.6223626451088"/>
    <n v="1264.9409758370391"/>
    <n v="1280.0849340470488"/>
    <n v="1293.8367631119877"/>
    <n v="1306.6568331439257"/>
    <n v="511"/>
    <m/>
    <n v="0"/>
    <n v="0"/>
    <n v="0"/>
    <n v="0"/>
    <n v="0"/>
    <n v="85"/>
    <n v="85"/>
    <n v="85"/>
    <n v="85"/>
    <n v="85"/>
    <n v="85"/>
    <m/>
    <m/>
    <m/>
    <m/>
    <m/>
    <m/>
    <n v="0"/>
    <n v="191.98356321305442"/>
    <n v="1023.9123371362904"/>
    <n v="64.18903369770392"/>
    <n v="0"/>
    <n v="0"/>
    <n v="0"/>
    <n v="195.96874242598989"/>
    <n v="1045.1666262719461"/>
    <n v="65.521464445989508"/>
    <n v="0"/>
    <n v="0"/>
    <x v="0"/>
  </r>
  <r>
    <n v="601"/>
    <n v="6"/>
    <n v="0"/>
    <s v="מוזיאון המדע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69.1648"/>
    <n v="70.238143533225283"/>
    <n v="359.35072155591575"/>
    <n v="360.55017594813614"/>
    <n v="361.64874165316047"/>
    <n v="362.65202359805511"/>
    <n v="601"/>
    <m/>
    <n v="0"/>
    <n v="0"/>
    <n v="0"/>
    <n v="0"/>
    <n v="0"/>
    <n v="0"/>
    <n v="0"/>
    <n v="0"/>
    <n v="0"/>
    <n v="0"/>
    <n v="0"/>
    <m/>
    <m/>
    <m/>
    <m/>
    <m/>
    <m/>
    <n v="0"/>
    <n v="0"/>
    <n v="360.55017594813614"/>
    <n v="0"/>
    <n v="0"/>
    <n v="0"/>
    <n v="0"/>
    <n v="0"/>
    <n v="362.65202359805511"/>
    <n v="0"/>
    <n v="0"/>
    <n v="0"/>
    <x v="0"/>
  </r>
  <r>
    <n v="602"/>
    <n v="6"/>
    <n v="0"/>
    <s v="קרית בן גוריון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3111.4530000000004"/>
    <n v="3144.927339859551"/>
    <n v="3179.6252848314612"/>
    <n v="3269.012641123596"/>
    <n v="4087.2735842696634"/>
    <n v="4902.5629150000004"/>
    <n v="602"/>
    <m/>
    <n v="0"/>
    <n v="0"/>
    <n v="0"/>
    <n v="0"/>
    <n v="0"/>
    <n v="0"/>
    <n v="0"/>
    <n v="0"/>
    <n v="0"/>
    <n v="0"/>
    <n v="0"/>
    <m/>
    <m/>
    <m/>
    <m/>
    <m/>
    <m/>
    <n v="0"/>
    <n v="0"/>
    <n v="1934.7632260820812"/>
    <n v="1334.2494150415146"/>
    <n v="0"/>
    <n v="0"/>
    <n v="0"/>
    <n v="0"/>
    <n v="2901.5790034496686"/>
    <n v="2000.9839115503314"/>
    <n v="0"/>
    <n v="0"/>
    <x v="0"/>
  </r>
  <r>
    <n v="603"/>
    <n v="6"/>
    <n v="0"/>
    <s v="גן הורד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761.8726999999999"/>
    <n v="1780.8276787668538"/>
    <n v="1800.4755288202246"/>
    <n v="3261.6575938651686"/>
    <n v="3281.0579898876404"/>
    <n v="3298.7756984999996"/>
    <n v="603"/>
    <m/>
    <n v="0"/>
    <n v="0"/>
    <n v="0"/>
    <n v="0"/>
    <n v="0"/>
    <n v="0"/>
    <n v="0"/>
    <n v="0"/>
    <n v="0"/>
    <n v="0"/>
    <n v="0"/>
    <m/>
    <m/>
    <m/>
    <m/>
    <m/>
    <m/>
    <n v="0"/>
    <n v="0"/>
    <n v="2364.2725305272775"/>
    <n v="897.38506333789098"/>
    <n v="0"/>
    <n v="0"/>
    <n v="0"/>
    <n v="0"/>
    <n v="2391.1782717486831"/>
    <n v="907.59742675131645"/>
    <n v="0"/>
    <n v="0"/>
    <x v="0"/>
  </r>
  <r>
    <n v="604"/>
    <n v="6"/>
    <n v="0"/>
    <s v="מוזיאון ישראל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760.86630000000002"/>
    <n v="1321.0739091126418"/>
    <n v="1333.3131279578606"/>
    <n v="1346.5080540680715"/>
    <n v="1358.5931265802269"/>
    <n v="1369.6300040275528"/>
    <n v="604"/>
    <m/>
    <n v="0"/>
    <n v="0"/>
    <n v="0"/>
    <n v="0"/>
    <n v="0"/>
    <n v="0"/>
    <n v="0"/>
    <n v="0"/>
    <n v="0"/>
    <n v="0"/>
    <n v="0"/>
    <m/>
    <m/>
    <m/>
    <m/>
    <m/>
    <m/>
    <n v="0"/>
    <n v="50.18810385520645"/>
    <n v="294.54717094144655"/>
    <n v="999.92068700195568"/>
    <n v="1.8520922694628068"/>
    <n v="0"/>
    <n v="0"/>
    <n v="51.049923301733628"/>
    <n v="299.6050723232014"/>
    <n v="1017.091112398565"/>
    <n v="1.8838960040527941"/>
    <n v="0"/>
    <x v="0"/>
  </r>
  <r>
    <n v="605"/>
    <n v="6"/>
    <n v="0"/>
    <s v="ניות"/>
    <m/>
    <s v="Jewish"/>
    <s v="yes"/>
    <x v="0"/>
    <s v="yes"/>
    <s v="ירושלים"/>
    <n v="519.6153846153793"/>
    <n v="148"/>
    <n v="9.6"/>
    <n v="0"/>
    <n v="24.2"/>
    <n v="0"/>
    <n v="181.79999999999998"/>
    <n v="667.6153846153793"/>
    <n v="677.21538461537932"/>
    <n v="677.21538461537932"/>
    <n v="701.41538461537937"/>
    <n v="701.41538461537937"/>
    <n v="1154.4289733927408"/>
    <n v="1550.4007942962382"/>
    <n v="1579.670150397355"/>
    <n v="1573.201412687632"/>
    <n v="1614.7140828013682"/>
    <n v="1580.3465739759458"/>
    <n v="2.2216989865441574"/>
    <n v="2.322296385050266"/>
    <n v="2.3325963737438125"/>
    <n v="2.3230444086575543"/>
    <n v="2.3020796495457474"/>
    <n v="2.2530822799709873"/>
    <m/>
    <m/>
    <m/>
    <m/>
    <m/>
    <m/>
    <m/>
    <m/>
    <m/>
    <m/>
    <m/>
    <m/>
    <m/>
    <m/>
    <m/>
    <m/>
    <m/>
    <m/>
    <m/>
    <n v="570.43305000000009"/>
    <n v="594.35743935326832"/>
    <n v="622.1512833481645"/>
    <n v="784.81647824513516"/>
    <n v="880.02284390897171"/>
    <n v="886.59119220724187"/>
    <n v="605"/>
    <n v="69"/>
    <n v="116.89335589042302"/>
    <n v="121.54087474380873"/>
    <n v="113.54317502187676"/>
    <n v="112.05251539745116"/>
    <n v="101.92539280971727"/>
    <n v="24"/>
    <n v="24"/>
    <n v="24"/>
    <n v="24"/>
    <n v="24"/>
    <n v="24"/>
    <n v="380"/>
    <n v="408.5"/>
    <n v="439.13749999999999"/>
    <n v="472.07281249999994"/>
    <n v="507.47827343749992"/>
    <n v="545.53914394531239"/>
    <n v="0"/>
    <n v="292.89223186672052"/>
    <n v="142.16317247666518"/>
    <n v="239.61822837298428"/>
    <n v="110.14284552876516"/>
    <n v="0"/>
    <n v="0"/>
    <n v="330.87438941087925"/>
    <n v="160.59884070716711"/>
    <n v="270.69183262158163"/>
    <n v="124.42612946761392"/>
    <n v="0"/>
    <x v="0"/>
  </r>
  <r>
    <n v="606"/>
    <n v="6"/>
    <n v="0"/>
    <s v="גבעת רם - מעונות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856.98440000000005"/>
    <n v="866.20420407865174"/>
    <n v="875.76102449438213"/>
    <n v="886.06409537078662"/>
    <n v="895.5005528089888"/>
    <n v="904.11854200000005"/>
    <n v="606"/>
    <m/>
    <n v="0"/>
    <n v="0"/>
    <n v="0"/>
    <n v="0"/>
    <n v="0"/>
    <n v="0"/>
    <n v="0"/>
    <n v="0"/>
    <n v="0"/>
    <n v="0"/>
    <n v="0"/>
    <m/>
    <m/>
    <m/>
    <m/>
    <m/>
    <m/>
    <n v="0"/>
    <n v="44.303204768539331"/>
    <n v="354.42563814831465"/>
    <n v="132.90961430561799"/>
    <n v="354.42563814831465"/>
    <n v="0"/>
    <n v="0"/>
    <n v="45.205927100000004"/>
    <n v="361.64741680000003"/>
    <n v="135.61778129999999"/>
    <n v="361.64741680000003"/>
    <n v="0"/>
    <x v="0"/>
  </r>
  <r>
    <n v="607"/>
    <n v="6"/>
    <n v="0"/>
    <s v="גבעת רם - מטעמ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1250"/>
    <n v="2500"/>
    <n v="2500"/>
    <n v="2500"/>
    <n v="607"/>
    <m/>
    <n v="0"/>
    <n v="0"/>
    <n v="0"/>
    <n v="0"/>
    <n v="0"/>
    <n v="0"/>
    <n v="0"/>
    <n v="0"/>
    <n v="0"/>
    <n v="0"/>
    <n v="0"/>
    <m/>
    <m/>
    <m/>
    <m/>
    <m/>
    <m/>
    <n v="0"/>
    <n v="0"/>
    <n v="2500"/>
    <n v="0"/>
    <n v="0"/>
    <n v="0"/>
    <n v="0"/>
    <n v="0"/>
    <n v="2500"/>
    <n v="0"/>
    <n v="0"/>
    <n v="0"/>
    <x v="0"/>
  </r>
  <r>
    <n v="608"/>
    <n v="6"/>
    <n v="0"/>
    <s v="קמפוס גבעת ר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472.1815000000001"/>
    <n v="2818.7782841151688"/>
    <n v="3200"/>
    <n v="3400"/>
    <n v="3600"/>
    <n v="3800"/>
    <n v="608"/>
    <n v="2167"/>
    <n v="2167"/>
    <n v="2167"/>
    <n v="2167"/>
    <n v="2167"/>
    <n v="2167"/>
    <n v="0"/>
    <n v="0"/>
    <n v="0"/>
    <n v="0"/>
    <n v="0"/>
    <n v="0"/>
    <n v="5458"/>
    <n v="5846.7"/>
    <n v="6263.5199999999995"/>
    <n v="6710.5173749999994"/>
    <n v="7189.9012218749986"/>
    <n v="7704.0436094531233"/>
    <n v="0"/>
    <n v="57.443493882819403"/>
    <n v="2085"/>
    <n v="491.18128881385326"/>
    <n v="765.91325177092551"/>
    <n v="0"/>
    <n v="0"/>
    <n v="63.32116607946427"/>
    <n v="2351"/>
    <n v="541.43941918911651"/>
    <n v="844.28221439285699"/>
    <n v="0"/>
    <x v="0"/>
  </r>
  <r>
    <n v="609"/>
    <n v="6"/>
    <n v="0"/>
    <s v="קרית הממשלה משרד החוץ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n v="2.6691571667992009"/>
    <m/>
    <m/>
    <m/>
    <m/>
    <m/>
    <m/>
    <m/>
    <m/>
    <m/>
    <m/>
    <m/>
    <m/>
    <m/>
    <m/>
    <m/>
    <m/>
    <m/>
    <m/>
    <m/>
    <n v="3341.9310000000005"/>
    <n v="3721.3849205898882"/>
    <n v="4102.1530837078653"/>
    <n v="4142.3313552808995"/>
    <n v="4206.1301460674167"/>
    <n v="4291.2400677912174"/>
    <n v="609"/>
    <m/>
    <n v="0"/>
    <n v="0"/>
    <n v="0"/>
    <n v="0"/>
    <n v="0"/>
    <n v="0"/>
    <n v="0"/>
    <n v="0"/>
    <n v="0"/>
    <n v="0"/>
    <n v="0"/>
    <m/>
    <m/>
    <m/>
    <m/>
    <m/>
    <m/>
    <n v="0"/>
    <n v="22.320066103536838"/>
    <n v="2881.9683049290975"/>
    <n v="1238.0429842482654"/>
    <n v="0"/>
    <n v="0"/>
    <n v="0"/>
    <n v="23.122428836393944"/>
    <n v="2985.5694302315019"/>
    <n v="1282.5482087233217"/>
    <n v="0"/>
    <n v="0"/>
    <x v="0"/>
  </r>
  <r>
    <n v="610"/>
    <n v="6"/>
    <n v="0"/>
    <s v="משרד ראש הממשלה החדש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668.2043000000001"/>
    <n v="678.57392102512165"/>
    <n v="689.3225882495949"/>
    <n v="2550"/>
    <n v="2600"/>
    <n v="2650"/>
    <n v="610"/>
    <m/>
    <n v="0"/>
    <n v="0"/>
    <n v="0"/>
    <n v="0"/>
    <n v="0"/>
    <n v="0"/>
    <n v="0"/>
    <n v="0"/>
    <n v="0"/>
    <n v="0"/>
    <n v="0"/>
    <m/>
    <m/>
    <m/>
    <m/>
    <m/>
    <m/>
    <n v="0"/>
    <n v="0"/>
    <n v="2153.0914020583223"/>
    <n v="67.819170000024556"/>
    <n v="0"/>
    <n v="0"/>
    <n v="0"/>
    <n v="0"/>
    <n v="2172.7773698097644"/>
    <n v="68.439248642423905"/>
    <n v="0"/>
    <n v="0"/>
    <x v="0"/>
  </r>
  <r>
    <n v="611"/>
    <n v="6"/>
    <n v="0"/>
    <s v="חניון הלאו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460.95600000000002"/>
    <n v="465.9151614606742"/>
    <n v="1060"/>
    <n v="1065"/>
    <n v="1070"/>
    <n v="1075"/>
    <n v="611"/>
    <m/>
    <n v="0"/>
    <n v="0"/>
    <n v="0"/>
    <n v="0"/>
    <n v="0"/>
    <n v="0"/>
    <n v="0"/>
    <n v="0"/>
    <n v="0"/>
    <n v="0"/>
    <n v="0"/>
    <m/>
    <m/>
    <m/>
    <m/>
    <m/>
    <m/>
    <n v="0"/>
    <n v="381.27794265168541"/>
    <n v="95.319485662921352"/>
    <n v="0"/>
    <n v="0"/>
    <n v="0"/>
    <n v="0"/>
    <n v="389.04686400000003"/>
    <n v="97.261716000000007"/>
    <n v="0"/>
    <n v="0"/>
    <n v="0"/>
    <x v="0"/>
  </r>
  <r>
    <n v="701"/>
    <n v="7"/>
    <n v="0"/>
    <s v="רשות השידור"/>
    <m/>
    <s v="Jewish"/>
    <s v="yes"/>
    <x v="0"/>
    <s v="yes"/>
    <s v="ירושלים"/>
    <n v="5.482640625000001"/>
    <n v="0"/>
    <n v="60"/>
    <n v="90"/>
    <n v="60"/>
    <n v="60"/>
    <n v="270"/>
    <n v="5.482640625000001"/>
    <n v="65.482640625000002"/>
    <n v="155.48264062499999"/>
    <n v="215.48264062499999"/>
    <n v="275.48264062499999"/>
    <n v="12.484199155918045"/>
    <n v="12.141133119342822"/>
    <n v="141.12083016711992"/>
    <n v="405.46717906804764"/>
    <n v="557.55691891525248"/>
    <n v="697.43369979174258"/>
    <n v="2.2770413035995847"/>
    <n v="2.2144681641144079"/>
    <n v="2.1550876510200281"/>
    <n v="2.6077970983652867"/>
    <n v="2.5874795171345486"/>
    <n v="2.5316793036738834"/>
    <m/>
    <m/>
    <m/>
    <m/>
    <m/>
    <m/>
    <m/>
    <m/>
    <m/>
    <m/>
    <m/>
    <m/>
    <m/>
    <m/>
    <m/>
    <m/>
    <m/>
    <m/>
    <m/>
    <n v="397.781274"/>
    <n v="403.94400584151214"/>
    <n v="410.33290858313535"/>
    <n v="4099"/>
    <n v="4120"/>
    <n v="4130"/>
    <n v="701"/>
    <m/>
    <n v="0"/>
    <n v="0"/>
    <n v="0"/>
    <n v="0"/>
    <n v="0"/>
    <n v="0"/>
    <n v="0"/>
    <n v="0"/>
    <n v="0"/>
    <n v="0"/>
    <n v="0"/>
    <m/>
    <m/>
    <m/>
    <m/>
    <m/>
    <m/>
    <n v="0"/>
    <n v="261.35297795644192"/>
    <n v="4237.8650214004665"/>
    <n v="0"/>
    <n v="0"/>
    <n v="0"/>
    <n v="0"/>
    <n v="262.05085311340707"/>
    <n v="4249.1811377888553"/>
    <n v="0"/>
    <n v="0"/>
    <n v="0"/>
    <x v="0"/>
  </r>
  <r>
    <n v="702"/>
    <n v="7"/>
    <n v="0"/>
    <s v="מתחם משרד החוץ"/>
    <m/>
    <s v="Jewish"/>
    <s v="yes"/>
    <x v="0"/>
    <s v="yes"/>
    <s v="ירושלים"/>
    <n v="750"/>
    <n v="20"/>
    <n v="30"/>
    <n v="50"/>
    <n v="50"/>
    <n v="50"/>
    <n v="200"/>
    <n v="770"/>
    <n v="800"/>
    <n v="850"/>
    <n v="900"/>
    <n v="950"/>
    <n v="1911.7112100956967"/>
    <n v="2081.6506147898599"/>
    <n v="2248.0428051834265"/>
    <n v="2435.3119166656888"/>
    <n v="2583.0007393544088"/>
    <n v="2684.9383200759644"/>
    <n v="2.5489482801275956"/>
    <n v="2.7034423568699482"/>
    <n v="2.8100535064792833"/>
    <n v="2.8650728431361046"/>
    <n v="2.8700008215048989"/>
    <n v="2.8262508632378571"/>
    <m/>
    <m/>
    <m/>
    <m/>
    <m/>
    <m/>
    <m/>
    <m/>
    <m/>
    <m/>
    <m/>
    <m/>
    <m/>
    <m/>
    <m/>
    <m/>
    <m/>
    <m/>
    <m/>
    <n v="172.85850000000002"/>
    <n v="205.78110225394221"/>
    <n v="210.96043758125438"/>
    <n v="342.69608084079783"/>
    <n v="680"/>
    <n v="680"/>
    <n v="702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342.69608084079783"/>
    <n v="0"/>
    <n v="0"/>
    <n v="0"/>
    <n v="0"/>
    <n v="0"/>
    <n v="935"/>
    <n v="0"/>
    <n v="0"/>
    <x v="0"/>
  </r>
  <r>
    <n v="703"/>
    <n v="7"/>
    <n v="0"/>
    <s v="בנייני האומה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864.29250000000002"/>
    <n v="873.59092773876409"/>
    <n v="1973.5909277387641"/>
    <n v="3073.5909277387641"/>
    <n v="4173.5909277387636"/>
    <n v="5273.5909277387636"/>
    <n v="703"/>
    <m/>
    <n v="0"/>
    <n v="0"/>
    <n v="0"/>
    <n v="0"/>
    <n v="0"/>
    <n v="0"/>
    <n v="0"/>
    <n v="0"/>
    <n v="0"/>
    <n v="0"/>
    <n v="0"/>
    <m/>
    <m/>
    <m/>
    <m/>
    <m/>
    <m/>
    <n v="0"/>
    <n v="624"/>
    <n v="938"/>
    <n v="0"/>
    <n v="0"/>
    <n v="0"/>
    <n v="0"/>
    <n v="1373.0396927016645"/>
    <n v="2063.9603072983355"/>
    <n v="0"/>
    <n v="0"/>
    <n v="0"/>
    <x v="0"/>
  </r>
  <r>
    <n v="704"/>
    <n v="7"/>
    <n v="0"/>
    <s v="קירוי כביש 4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30.50790000000001"/>
    <n v="132.53320493111832"/>
    <n v="310"/>
    <n v="650"/>
    <n v="990"/>
    <n v="1330"/>
    <n v="704"/>
    <m/>
    <n v="0"/>
    <n v="0"/>
    <n v="0"/>
    <n v="0"/>
    <n v="0"/>
    <n v="0"/>
    <n v="0"/>
    <n v="0"/>
    <n v="0"/>
    <n v="0"/>
    <n v="0"/>
    <m/>
    <m/>
    <m/>
    <m/>
    <m/>
    <m/>
    <n v="0"/>
    <n v="94"/>
    <n v="735"/>
    <n v="113"/>
    <n v="0"/>
    <n v="0"/>
    <n v="0"/>
    <n v="206.76008492569002"/>
    <n v="1616.687898089172"/>
    <n v="248.55201698513801"/>
    <n v="0"/>
    <n v="0"/>
    <x v="0"/>
  </r>
  <r>
    <n v="705"/>
    <n v="7"/>
    <n v="0"/>
    <s v="מלונות שדרות הרצל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913.56600000000003"/>
    <n v="923.39453308988766"/>
    <n v="933.58233370786525"/>
    <n v="1197.4799409951847"/>
    <n v="1207.5394317817015"/>
    <n v="1216.7264157142858"/>
    <n v="705"/>
    <m/>
    <n v="0"/>
    <n v="0"/>
    <n v="0"/>
    <n v="0"/>
    <n v="0"/>
    <n v="0"/>
    <n v="0"/>
    <n v="0"/>
    <n v="0"/>
    <n v="0"/>
    <n v="0"/>
    <m/>
    <m/>
    <m/>
    <m/>
    <m/>
    <m/>
    <n v="0"/>
    <n v="1195.4887642399694"/>
    <n v="1.9911767552151842"/>
    <n v="0"/>
    <n v="0"/>
    <n v="0"/>
    <n v="0"/>
    <n v="1214.7032358066431"/>
    <n v="2.0231799076426578"/>
    <n v="0"/>
    <n v="0"/>
    <n v="0"/>
    <x v="0"/>
  </r>
  <r>
    <n v="706"/>
    <n v="7"/>
    <n v="0"/>
    <s v="תחנת רכבת"/>
    <m/>
    <s v="Jewish"/>
    <s v="yes"/>
    <x v="0"/>
    <s v="yes"/>
    <s v="ירושלים"/>
    <n v="0"/>
    <n v="0"/>
    <n v="0"/>
    <n v="0"/>
    <n v="0"/>
    <n v="42"/>
    <n v="42"/>
    <n v="0"/>
    <n v="0"/>
    <n v="0"/>
    <n v="0"/>
    <n v="42"/>
    <n v="0"/>
    <n v="0"/>
    <n v="0"/>
    <n v="0"/>
    <n v="0"/>
    <n v="112.10460100556639"/>
    <m/>
    <m/>
    <m/>
    <m/>
    <m/>
    <n v="2.6691571667992"/>
    <m/>
    <m/>
    <m/>
    <m/>
    <m/>
    <m/>
    <m/>
    <m/>
    <m/>
    <m/>
    <m/>
    <m/>
    <m/>
    <m/>
    <m/>
    <m/>
    <m/>
    <m/>
    <m/>
    <n v="230.47800000000001"/>
    <n v="234.05470478119935"/>
    <n v="909.05470478119935"/>
    <n v="3092.0547047811992"/>
    <n v="5183.0547047811997"/>
    <n v="5420"/>
    <n v="706"/>
    <m/>
    <n v="0"/>
    <n v="0"/>
    <n v="0"/>
    <n v="0"/>
    <n v="0"/>
    <n v="0"/>
    <n v="0"/>
    <n v="0"/>
    <n v="0"/>
    <n v="0"/>
    <n v="0"/>
    <m/>
    <m/>
    <m/>
    <m/>
    <m/>
    <m/>
    <n v="0"/>
    <n v="132.98596981439053"/>
    <n v="2511.5350299232036"/>
    <n v="0"/>
    <n v="0"/>
    <n v="0"/>
    <n v="0"/>
    <n v="229.25443176706628"/>
    <n v="4329.6336970865941"/>
    <n v="0"/>
    <n v="0"/>
    <n v="0"/>
    <x v="0"/>
  </r>
  <r>
    <n v="707"/>
    <n v="7"/>
    <n v="0"/>
    <s v="תחנה מרכזית"/>
    <m/>
    <s v="U. Orthodox"/>
    <s v="yes"/>
    <x v="0"/>
    <s v="yes"/>
    <s v="ירושלים"/>
    <n v="32.29448961156276"/>
    <n v="0"/>
    <n v="67.5"/>
    <n v="0"/>
    <n v="0"/>
    <n v="0"/>
    <n v="67.5"/>
    <n v="32.29448961156276"/>
    <n v="99.794489611562767"/>
    <n v="99.794489611562767"/>
    <n v="99.794489611562767"/>
    <n v="99.794489611562767"/>
    <n v="138.91201757197874"/>
    <n v="146.94012018510927"/>
    <n v="390.30903868705235"/>
    <n v="406.64258434776644"/>
    <n v="423.69714578059614"/>
    <n v="430.95045762707042"/>
    <n v="4.3014154811798759"/>
    <n v="4.5500059592983515"/>
    <n v="3.9111281615475981"/>
    <n v="4.0747999807461364"/>
    <n v="4.2456968058034352"/>
    <n v="4.3183792943326802"/>
    <m/>
    <m/>
    <m/>
    <m/>
    <m/>
    <m/>
    <m/>
    <m/>
    <m/>
    <m/>
    <m/>
    <m/>
    <m/>
    <m/>
    <m/>
    <m/>
    <m/>
    <m/>
    <m/>
    <n v="2981.8091250000002"/>
    <n v="3474.12954377713"/>
    <n v="3514.6828085969355"/>
    <n v="3551.0215314133861"/>
    <n v="3584.3665721046855"/>
    <n v="3614.5697800766529"/>
    <n v="707"/>
    <n v="301"/>
    <n v="301"/>
    <n v="301"/>
    <n v="301"/>
    <n v="301"/>
    <n v="301"/>
    <n v="0"/>
    <n v="10.520308760707525"/>
    <n v="34.740304280151143"/>
    <n v="25.622154286109506"/>
    <n v="27.613593432019151"/>
    <n v="31.032836580846915"/>
    <m/>
    <m/>
    <m/>
    <m/>
    <m/>
    <m/>
    <n v="0"/>
    <n v="1394.1909379298093"/>
    <n v="1841.4529769879987"/>
    <n v="306.90882949799982"/>
    <n v="8.4687869975784977"/>
    <n v="0"/>
    <n v="0"/>
    <n v="1419.1410520375016"/>
    <n v="1874.4071876702328"/>
    <n v="312.4011979450388"/>
    <n v="8.6203424238797712"/>
    <n v="0"/>
    <x v="0"/>
  </r>
  <r>
    <n v="708"/>
    <n v="7"/>
    <n v="0"/>
    <s v="מתחם הכניסהלעיר דרום מערב"/>
    <m/>
    <s v="Jewish"/>
    <s v="yes"/>
    <x v="0"/>
    <s v="yes"/>
    <s v="ירושלים"/>
    <n v="0"/>
    <n v="0"/>
    <n v="0"/>
    <n v="0"/>
    <n v="0"/>
    <n v="0"/>
    <n v="0"/>
    <n v="0"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270"/>
    <n v="680"/>
    <n v="1080"/>
    <n v="1480"/>
    <n v="708"/>
    <m/>
    <n v="0"/>
    <n v="0"/>
    <n v="0"/>
    <n v="0"/>
    <n v="0"/>
    <m/>
    <m/>
    <m/>
    <m/>
    <m/>
    <m/>
    <m/>
    <m/>
    <m/>
    <m/>
    <m/>
    <m/>
    <n v="0"/>
    <n v="401"/>
    <n v="279"/>
    <n v="0"/>
    <n v="0"/>
    <n v="0"/>
    <n v="0"/>
    <n v="872.76470588235293"/>
    <n v="607.23529411764707"/>
    <n v="0"/>
    <n v="0"/>
    <n v="0"/>
    <x v="0"/>
  </r>
  <r>
    <n v="801"/>
    <n v="8"/>
    <n v="0"/>
    <s v="נחלת ציון"/>
    <m/>
    <s v="Jewish"/>
    <s v="yes"/>
    <x v="0"/>
    <s v="yes"/>
    <s v="ירושלים"/>
    <n v="844"/>
    <n v="4"/>
    <n v="37.9"/>
    <n v="23.5"/>
    <n v="23.5"/>
    <n v="23.5"/>
    <n v="112.4"/>
    <n v="848"/>
    <n v="885.9"/>
    <n v="909.4"/>
    <n v="932.9"/>
    <n v="956.4"/>
    <n v="1448.0042226720561"/>
    <n v="1381.6361972895045"/>
    <n v="1414.3821377918061"/>
    <n v="1411.3046328133075"/>
    <n v="1408.7381095215587"/>
    <n v="1410.8046644737851"/>
    <n v="1.7238145508000668"/>
    <n v="1.6292879685017743"/>
    <n v="1.5965482986700601"/>
    <n v="1.551907447562467"/>
    <n v="1.5100633610478709"/>
    <n v="1.4751198917542714"/>
    <m/>
    <m/>
    <m/>
    <m/>
    <m/>
    <m/>
    <m/>
    <m/>
    <m/>
    <m/>
    <m/>
    <m/>
    <m/>
    <m/>
    <m/>
    <m/>
    <m/>
    <m/>
    <m/>
    <n v="334.44187500000004"/>
    <n v="338.53213733934422"/>
    <n v="344.37908055442853"/>
    <n v="349.59270672233953"/>
    <n v="354.36054918435946"/>
    <n v="358.82789092662006"/>
    <n v="801"/>
    <m/>
    <n v="0"/>
    <n v="0"/>
    <n v="0"/>
    <n v="0"/>
    <n v="0"/>
    <n v="218"/>
    <n v="218"/>
    <n v="218"/>
    <n v="218"/>
    <n v="218"/>
    <n v="218"/>
    <m/>
    <m/>
    <m/>
    <m/>
    <m/>
    <m/>
    <n v="0"/>
    <n v="87.398176680584882"/>
    <n v="122.35744735281882"/>
    <n v="52.438906008350926"/>
    <n v="87.398176680584882"/>
    <n v="0"/>
    <n v="0"/>
    <n v="89.706972731655014"/>
    <n v="125.58976182431701"/>
    <n v="53.824183638993006"/>
    <n v="89.706972731655014"/>
    <n v="0"/>
    <x v="0"/>
  </r>
  <r>
    <n v="802"/>
    <n v="8"/>
    <n v="0"/>
    <s v="אוהל משה"/>
    <m/>
    <s v="Jewish"/>
    <s v="yes"/>
    <x v="0"/>
    <s v="yes"/>
    <s v="ירושלים"/>
    <n v="416.85952380952779"/>
    <n v="7.7166666666666659"/>
    <n v="7.7166666666666659"/>
    <n v="7.7166666666666659"/>
    <n v="10.716666666666665"/>
    <n v="7.7166666666666659"/>
    <n v="41.583333333333329"/>
    <n v="424.57619047619443"/>
    <n v="432.29285714286107"/>
    <n v="440.00952380952771"/>
    <n v="450.72619047619435"/>
    <n v="458.44285714286099"/>
    <n v="830.84424473175216"/>
    <n v="817.27087519767997"/>
    <n v="805.86121059400421"/>
    <n v="797.14088664016242"/>
    <n v="787.58147241404129"/>
    <n v="781.46706052368734"/>
    <n v="2.0306947322354079"/>
    <n v="1.9249098124910129"/>
    <n v="1.8641557390518921"/>
    <n v="1.8116446201860634"/>
    <n v="1.747361234060878"/>
    <n v="1.7046117053584386"/>
    <m/>
    <m/>
    <m/>
    <m/>
    <m/>
    <m/>
    <m/>
    <m/>
    <m/>
    <m/>
    <m/>
    <m/>
    <m/>
    <m/>
    <m/>
    <m/>
    <m/>
    <m/>
    <m/>
    <n v="283.24237499999998"/>
    <n v="287.23070996037166"/>
    <n v="291.44462840455475"/>
    <n v="296.09500152629607"/>
    <n v="300.30704450469881"/>
    <n v="304.23223330884719"/>
    <n v="802"/>
    <n v="144"/>
    <n v="144"/>
    <n v="144"/>
    <n v="144"/>
    <n v="144"/>
    <n v="144"/>
    <n v="18"/>
    <n v="18"/>
    <n v="18"/>
    <n v="18"/>
    <n v="18"/>
    <n v="18"/>
    <m/>
    <m/>
    <m/>
    <m/>
    <m/>
    <m/>
    <n v="0"/>
    <n v="103.63325053420363"/>
    <n v="118.43800061051843"/>
    <n v="44.414250228944411"/>
    <n v="29.609500152629607"/>
    <n v="0"/>
    <n v="0"/>
    <n v="106.48128165809651"/>
    <n v="121.69289332353888"/>
    <n v="45.634834996327079"/>
    <n v="30.423223330884721"/>
    <n v="0"/>
    <x v="0"/>
  </r>
  <r>
    <n v="803"/>
    <n v="8"/>
    <n v="0"/>
    <s v="משכן המלאכה"/>
    <m/>
    <s v="Jewish"/>
    <s v="yes"/>
    <x v="0"/>
    <s v="yes"/>
    <s v="ירושלים"/>
    <n v="316.54014285714493"/>
    <n v="4.7"/>
    <n v="4.7"/>
    <n v="4.7"/>
    <n v="4.7"/>
    <n v="4.7"/>
    <n v="23.5"/>
    <n v="321.24014285714492"/>
    <n v="325.94014285714491"/>
    <n v="330.64014285714489"/>
    <n v="335.34014285714488"/>
    <n v="340.04014285714487"/>
    <n v="860.88355887110299"/>
    <n v="879.09684157883032"/>
    <n v="893.93603996640979"/>
    <n v="898.44441228082644"/>
    <n v="896.68846049820559"/>
    <n v="885.29406401918345"/>
    <n v="2.7606566331823315"/>
    <n v="2.736572191009651"/>
    <n v="2.7426386701873962"/>
    <n v="2.7172877573701171"/>
    <n v="2.6739669544430158"/>
    <n v="2.6034986827749527"/>
    <m/>
    <m/>
    <m/>
    <m/>
    <m/>
    <m/>
    <m/>
    <m/>
    <m/>
    <m/>
    <m/>
    <m/>
    <m/>
    <m/>
    <m/>
    <m/>
    <m/>
    <m/>
    <m/>
    <n v="277.79340000000002"/>
    <n v="282.65077385400332"/>
    <n v="287.56450652362099"/>
    <n v="292.51724453259965"/>
    <n v="296.87684364524745"/>
    <n v="300.56459186432897"/>
    <n v="803"/>
    <n v="83"/>
    <n v="83"/>
    <n v="83"/>
    <n v="83"/>
    <n v="83"/>
    <n v="83"/>
    <n v="107"/>
    <n v="107"/>
    <n v="107"/>
    <n v="107"/>
    <n v="107"/>
    <n v="107"/>
    <m/>
    <m/>
    <m/>
    <m/>
    <m/>
    <m/>
    <n v="0"/>
    <n v="87.755173359779889"/>
    <n v="87.755173359779889"/>
    <n v="43.877586679889944"/>
    <n v="73.129311133149912"/>
    <n v="0"/>
    <n v="0"/>
    <n v="90.169377559298695"/>
    <n v="90.169377559298695"/>
    <n v="45.084688779649348"/>
    <n v="75.141147966082244"/>
    <n v="0"/>
    <x v="0"/>
  </r>
  <r>
    <n v="804"/>
    <n v="8"/>
    <n v="0"/>
    <s v="בצלאל - ארכיטקטורה"/>
    <m/>
    <s v="Jewish"/>
    <s v="yes"/>
    <x v="0"/>
    <s v="yes"/>
    <s v="ירושלים"/>
    <n v="112.90394736842136"/>
    <n v="5.5250000000000004"/>
    <n v="7.3250000000000002"/>
    <n v="7.3250000000000002"/>
    <n v="7.3250000000000002"/>
    <n v="1.325"/>
    <n v="28.824999999999999"/>
    <n v="118.42894736842136"/>
    <n v="125.75394736842136"/>
    <n v="133.07894736842135"/>
    <n v="140.40394736842134"/>
    <n v="141.72894736842133"/>
    <n v="216.55077234574824"/>
    <n v="217.88132696755142"/>
    <n v="224.82294978222254"/>
    <n v="234.11061910547906"/>
    <n v="244.3750674296563"/>
    <n v="239.01379353870641"/>
    <n v="1.9407852238533989"/>
    <n v="1.8397641101186437"/>
    <n v="1.7878003393687412"/>
    <n v="1.7591859849729452"/>
    <n v="1.7405142234955382"/>
    <n v="1.6864147937075638"/>
    <m/>
    <m/>
    <m/>
    <m/>
    <m/>
    <m/>
    <m/>
    <m/>
    <m/>
    <m/>
    <m/>
    <m/>
    <m/>
    <m/>
    <m/>
    <m/>
    <m/>
    <m/>
    <m/>
    <n v="481.94940000000003"/>
    <n v="628.8685151880868"/>
    <n v="636.82935349165177"/>
    <n v="645.46593913050674"/>
    <n v="653.42882253160963"/>
    <n v="660.25898452557806"/>
    <n v="804"/>
    <m/>
    <n v="0"/>
    <n v="0"/>
    <n v="0"/>
    <n v="0"/>
    <n v="0"/>
    <n v="0"/>
    <n v="0"/>
    <n v="0"/>
    <n v="0"/>
    <n v="0"/>
    <n v="0"/>
    <n v="360"/>
    <n v="387"/>
    <n v="416.02499999999998"/>
    <n v="447.22687499999995"/>
    <n v="480.76889062499993"/>
    <n v="516.8265574218749"/>
    <n v="0"/>
    <n v="121.32286532366361"/>
    <n v="200.26215336130315"/>
    <n v="148.6515362543997"/>
    <n v="175.22938419114024"/>
    <n v="0"/>
    <n v="0"/>
    <n v="124.10339105769495"/>
    <n v="204.85184112945899"/>
    <n v="152.05839135014753"/>
    <n v="179.24536098827659"/>
    <n v="0"/>
    <x v="0"/>
  </r>
  <r>
    <n v="805"/>
    <n v="8"/>
    <n v="0"/>
    <s v="שערי חסד"/>
    <m/>
    <s v="U. Orthodox"/>
    <s v="yes"/>
    <x v="0"/>
    <s v="yes"/>
    <s v="ירושלים"/>
    <n v="200"/>
    <n v="12"/>
    <n v="18"/>
    <n v="18"/>
    <n v="27"/>
    <n v="0"/>
    <n v="75"/>
    <n v="212"/>
    <n v="230"/>
    <n v="248"/>
    <n v="275"/>
    <n v="275"/>
    <n v="678.85847083114913"/>
    <n v="685.51129796447196"/>
    <n v="721.71992211052884"/>
    <n v="751.11956663458648"/>
    <n v="791.30588315670866"/>
    <n v="741.96471886519885"/>
    <n v="3.3942923541557457"/>
    <n v="3.2335438583229807"/>
    <n v="3.1379127048283864"/>
    <n v="3.0287079299781712"/>
    <n v="2.877475938751668"/>
    <n v="2.6980535231461777"/>
    <m/>
    <m/>
    <m/>
    <m/>
    <m/>
    <m/>
    <m/>
    <m/>
    <m/>
    <m/>
    <m/>
    <m/>
    <m/>
    <m/>
    <m/>
    <m/>
    <m/>
    <m/>
    <m/>
    <n v="299.62139999999999"/>
    <n v="304.47070102955882"/>
    <n v="310.37663948651755"/>
    <n v="316.45465634249859"/>
    <n v="322.41922431466145"/>
    <n v="325.28519932108634"/>
    <n v="805"/>
    <n v="51"/>
    <n v="51"/>
    <n v="51"/>
    <n v="51"/>
    <n v="51"/>
    <n v="51"/>
    <n v="456"/>
    <n v="503.18467465491398"/>
    <n v="504.12152997848602"/>
    <n v="513.35847721121013"/>
    <n v="519.08392857919534"/>
    <n v="510.42854336429684"/>
    <m/>
    <m/>
    <m/>
    <m/>
    <m/>
    <m/>
    <n v="0"/>
    <n v="15.352260302317314"/>
    <n v="297.63575670995778"/>
    <n v="1.980936668721649"/>
    <n v="1.4857026615018849"/>
    <n v="0"/>
    <n v="0"/>
    <n v="15.780659100378776"/>
    <n v="305.94116568061037"/>
    <n v="2.03621392895597"/>
    <n v="1.5271606111412648"/>
    <n v="0"/>
    <x v="0"/>
  </r>
  <r>
    <n v="806"/>
    <n v="8"/>
    <n v="0"/>
    <s v="ג'ראר בכר"/>
    <m/>
    <s v="Jewish"/>
    <s v="yes"/>
    <x v="0"/>
    <s v="yes"/>
    <s v="ירושלים"/>
    <n v="535"/>
    <n v="6.6"/>
    <n v="27"/>
    <n v="91.699999999999989"/>
    <n v="9.6"/>
    <n v="9.6"/>
    <n v="144.49999999999997"/>
    <n v="541.6"/>
    <n v="568.6"/>
    <n v="660.3"/>
    <n v="669.9"/>
    <n v="679.5"/>
    <n v="1083.3817237136914"/>
    <n v="1087.6629647551104"/>
    <n v="1120.8148321324463"/>
    <n v="1341.9991991578686"/>
    <n v="1325.9450507863164"/>
    <n v="1304.0688585538815"/>
    <n v="2.0250125676891426"/>
    <n v="2.0082403337428181"/>
    <n v="1.9711833136342707"/>
    <n v="2.0324082979825362"/>
    <n v="1.9793178844399408"/>
    <n v="1.9191594680704658"/>
    <m/>
    <m/>
    <m/>
    <m/>
    <m/>
    <m/>
    <m/>
    <m/>
    <m/>
    <m/>
    <m/>
    <m/>
    <m/>
    <m/>
    <m/>
    <m/>
    <m/>
    <m/>
    <m/>
    <n v="639.11099999999999"/>
    <n v="648.75993826266551"/>
    <n v="658.44584841407243"/>
    <n v="675.51777951108488"/>
    <n v="684.68611247123238"/>
    <n v="692.84313463605076"/>
    <n v="806"/>
    <n v="448"/>
    <n v="453.52672897196271"/>
    <n v="476.13607476635519"/>
    <n v="479.36217792902283"/>
    <n v="486.33155080213908"/>
    <n v="493.30092367525526"/>
    <n v="0"/>
    <n v="0"/>
    <n v="0"/>
    <n v="0"/>
    <n v="0"/>
    <n v="0"/>
    <m/>
    <m/>
    <m/>
    <m/>
    <m/>
    <m/>
    <n v="0"/>
    <n v="67.551777951108491"/>
    <n v="270.20711180443396"/>
    <n v="168.87944487777122"/>
    <n v="168.87944487777122"/>
    <n v="0"/>
    <n v="0"/>
    <n v="69.284313463605073"/>
    <n v="277.13725385442029"/>
    <n v="173.21078365901269"/>
    <n v="173.21078365901269"/>
    <n v="0"/>
    <x v="0"/>
  </r>
  <r>
    <n v="807"/>
    <n v="8"/>
    <n v="0"/>
    <s v="נחלת אחים"/>
    <m/>
    <s v="Jewish"/>
    <s v="yes"/>
    <x v="0"/>
    <s v="yes"/>
    <s v="ירושלים"/>
    <n v="695.54545454545973"/>
    <n v="16.399999999999999"/>
    <n v="36"/>
    <n v="27.4"/>
    <n v="27.4"/>
    <n v="12.4"/>
    <n v="119.6"/>
    <n v="711.94545454545971"/>
    <n v="747.94545454545971"/>
    <n v="775.34545454545969"/>
    <n v="802.74545454545967"/>
    <n v="815.14545454545964"/>
    <n v="1006.759248181297"/>
    <n v="987.24075062512622"/>
    <n v="1003.3458329233657"/>
    <n v="1021.7030580617509"/>
    <n v="1039.108259055387"/>
    <n v="1020.2400146782546"/>
    <n v="1.4474384694803535"/>
    <n v="1.3866803198503856"/>
    <n v="1.3414692566493602"/>
    <n v="1.3177391472046696"/>
    <n v="1.2944430306911716"/>
    <n v="1.251604862652592"/>
    <m/>
    <m/>
    <m/>
    <m/>
    <m/>
    <m/>
    <m/>
    <m/>
    <m/>
    <m/>
    <m/>
    <m/>
    <m/>
    <m/>
    <m/>
    <m/>
    <m/>
    <m/>
    <m/>
    <n v="171.39260000000002"/>
    <n v="173.03418062713584"/>
    <n v="175.32258522401906"/>
    <n v="178.3798790685843"/>
    <n v="181.17549120549802"/>
    <n v="182.70609239498771"/>
    <n v="807"/>
    <n v="25"/>
    <n v="25.370610340806003"/>
    <n v="26.205249076315447"/>
    <n v="26.605939605690025"/>
    <n v="26.990463381831503"/>
    <n v="27.407384765863775"/>
    <n v="0"/>
    <n v="0"/>
    <n v="0"/>
    <n v="0"/>
    <n v="0"/>
    <n v="0"/>
    <m/>
    <m/>
    <m/>
    <m/>
    <m/>
    <m/>
    <n v="10.193135921293406"/>
    <n v="10.193135921293406"/>
    <n v="81.545087548727125"/>
    <n v="40.772543863553501"/>
    <n v="35.67597581371686"/>
    <n v="0"/>
    <n v="10.44034811075557"/>
    <n v="10.44034811075557"/>
    <n v="83.52278506875065"/>
    <n v="41.761392625728369"/>
    <n v="36.541218478997543"/>
    <n v="0"/>
    <x v="0"/>
  </r>
  <r>
    <n v="808"/>
    <n v="8"/>
    <n v="0"/>
    <s v="זכרון יוסף"/>
    <m/>
    <s v="Jewish"/>
    <s v="yes"/>
    <x v="0"/>
    <s v="yes"/>
    <s v="ירושלים"/>
    <n v="796.61904761903941"/>
    <n v="16.700000000000003"/>
    <n v="24.5"/>
    <n v="24.5"/>
    <n v="24.5"/>
    <n v="24.5"/>
    <n v="114.7"/>
    <n v="813.31904761903945"/>
    <n v="837.81904761903945"/>
    <n v="862.31904761903945"/>
    <n v="886.81904761903945"/>
    <n v="911.31904761903945"/>
    <n v="1706.5003391233463"/>
    <n v="1640.5747320544058"/>
    <n v="1649.6685737171586"/>
    <n v="1658.5160265426944"/>
    <n v="1664.9014039600393"/>
    <n v="1675.5516821024912"/>
    <n v="2.1557090424440957"/>
    <n v="2.0171355101754052"/>
    <n v="1.9690034243137322"/>
    <n v="1.9233206446292064"/>
    <n v="1.8773857061708592"/>
    <n v="1.8386005279711057"/>
    <m/>
    <m/>
    <m/>
    <m/>
    <m/>
    <m/>
    <m/>
    <m/>
    <m/>
    <m/>
    <m/>
    <m/>
    <m/>
    <m/>
    <m/>
    <m/>
    <m/>
    <m/>
    <m/>
    <n v="258.54410000000001"/>
    <n v="262.33651782832357"/>
    <n v="266.43242661677863"/>
    <n v="270.86146612342787"/>
    <n v="274.85304204732893"/>
    <n v="278.63206011323274"/>
    <n v="808"/>
    <n v="265"/>
    <n v="255.86119080258334"/>
    <n v="257.59784306710986"/>
    <n v="259.25755545710922"/>
    <n v="260.84533022900587"/>
    <n v="262.36574520754169"/>
    <n v="633"/>
    <n v="633"/>
    <n v="633"/>
    <n v="633"/>
    <n v="633"/>
    <n v="633"/>
    <m/>
    <m/>
    <m/>
    <m/>
    <m/>
    <m/>
    <n v="0"/>
    <n v="80.854168925453834"/>
    <n v="115.21719083035049"/>
    <n v="74.790106367623551"/>
    <n v="0"/>
    <n v="0"/>
    <n v="0"/>
    <n v="83.173749219006922"/>
    <n v="118.52259275186465"/>
    <n v="76.935718142361168"/>
    <n v="0"/>
    <n v="0"/>
    <x v="0"/>
  </r>
  <r>
    <n v="809"/>
    <n v="8"/>
    <n v="0"/>
    <s v="שוקניון"/>
    <m/>
    <s v="Jewish"/>
    <s v="yes"/>
    <x v="0"/>
    <s v="yes"/>
    <s v="ירושלים"/>
    <n v="222.23600983391731"/>
    <n v="0"/>
    <n v="0"/>
    <n v="34"/>
    <n v="9.6"/>
    <n v="24"/>
    <n v="67.599999999999994"/>
    <n v="222.23600983391731"/>
    <n v="222.23600983391731"/>
    <n v="256.23600983391731"/>
    <n v="265.83600983391733"/>
    <n v="289.83600983391733"/>
    <n v="511.12496680387062"/>
    <n v="496.24940458949976"/>
    <n v="482.13135975604894"/>
    <n v="560.80588519926027"/>
    <n v="569.82199923244798"/>
    <n v="618.16226021090279"/>
    <n v="2.2999196538213922"/>
    <n v="2.2329837768431844"/>
    <n v="2.1694565165940394"/>
    <n v="2.1886302614638509"/>
    <n v="2.1435094500118614"/>
    <n v="2.1328000636122608"/>
    <m/>
    <m/>
    <m/>
    <m/>
    <m/>
    <m/>
    <m/>
    <m/>
    <m/>
    <m/>
    <m/>
    <m/>
    <m/>
    <m/>
    <m/>
    <m/>
    <m/>
    <m/>
    <m/>
    <n v="675.85458600000004"/>
    <n v="685.89666218211028"/>
    <n v="696.34484979342767"/>
    <n v="710.42574045169965"/>
    <n v="721.4310292905235"/>
    <n v="732.68496247595499"/>
    <n v="809"/>
    <m/>
    <n v="0"/>
    <n v="0"/>
    <n v="0"/>
    <n v="0"/>
    <n v="0"/>
    <n v="24"/>
    <n v="24"/>
    <n v="24"/>
    <n v="24"/>
    <n v="24"/>
    <n v="24"/>
    <m/>
    <m/>
    <m/>
    <m/>
    <m/>
    <m/>
    <n v="0"/>
    <n v="497.29801831618983"/>
    <n v="177.60643511292494"/>
    <n v="35.521287022584993"/>
    <n v="0"/>
    <n v="0"/>
    <n v="0"/>
    <n v="512.87947373316854"/>
    <n v="183.17124061898878"/>
    <n v="36.634248123797754"/>
    <n v="0"/>
    <n v="0"/>
    <x v="0"/>
  </r>
  <r>
    <n v="810"/>
    <n v="8"/>
    <n v="0"/>
    <s v="שוק מחנה יהודה"/>
    <m/>
    <s v="Jewish"/>
    <s v="yes"/>
    <x v="0"/>
    <s v="yes"/>
    <s v="ירושלים"/>
    <n v="398.88648437500137"/>
    <n v="120"/>
    <n v="0"/>
    <n v="9"/>
    <n v="0"/>
    <n v="0"/>
    <n v="129"/>
    <n v="518.88648437500137"/>
    <n v="518.88648437500137"/>
    <n v="527.88648437500137"/>
    <n v="527.88648437500137"/>
    <n v="527.88648437500137"/>
    <n v="844.90573680556111"/>
    <n v="839.99999999999989"/>
    <n v="839.99999999999989"/>
    <n v="867"/>
    <n v="867"/>
    <n v="918"/>
    <n v="2.1181608550347568"/>
    <n v="1.6188511847861671"/>
    <n v="1.6188511847861671"/>
    <n v="1.6423985566262354"/>
    <n v="1.6423985566262354"/>
    <n v="1.7390102364277786"/>
    <m/>
    <m/>
    <m/>
    <m/>
    <m/>
    <m/>
    <m/>
    <m/>
    <m/>
    <m/>
    <m/>
    <m/>
    <m/>
    <m/>
    <m/>
    <m/>
    <m/>
    <m/>
    <m/>
    <n v="1809.2523000000001"/>
    <n v="3034.2941515902894"/>
    <n v="3268.7560783226327"/>
    <n v="3291.3177632776888"/>
    <n v="3311.2398672552167"/>
    <n v="3330.9640336428574"/>
    <n v="810"/>
    <m/>
    <n v="0"/>
    <n v="0"/>
    <n v="0"/>
    <n v="0"/>
    <n v="0"/>
    <n v="0"/>
    <n v="0"/>
    <n v="0"/>
    <n v="0"/>
    <n v="0"/>
    <n v="0"/>
    <m/>
    <m/>
    <m/>
    <m/>
    <m/>
    <m/>
    <n v="0"/>
    <n v="2675.9448769649598"/>
    <n v="571.47814540710715"/>
    <n v="36.918463714892582"/>
    <n v="6.9762771907296326"/>
    <n v="0"/>
    <n v="0"/>
    <n v="2708.1785419298367"/>
    <n v="578.36200734027773"/>
    <n v="37.363172946628893"/>
    <n v="7.060311426114608"/>
    <n v="0"/>
    <x v="0"/>
  </r>
  <r>
    <n v="901"/>
    <n v="9"/>
    <n v="0"/>
    <s v="מקור ברוך צפון"/>
    <m/>
    <s v="U. Orthodox"/>
    <s v="yes"/>
    <x v="0"/>
    <s v="yes"/>
    <s v="ירושלים"/>
    <n v="1016.9699178372475"/>
    <n v="69"/>
    <n v="60"/>
    <n v="37.799999999999997"/>
    <n v="76.8"/>
    <n v="33"/>
    <n v="276.60000000000002"/>
    <n v="1085.9699178372475"/>
    <n v="1145.9699178372475"/>
    <n v="1183.7699178372475"/>
    <n v="1260.5699178372474"/>
    <n v="1293.5699178372474"/>
    <n v="3713.9079949044008"/>
    <n v="4089.2865456927425"/>
    <n v="4445.1565933640122"/>
    <n v="4674.1585613360121"/>
    <n v="4984.9567897227544"/>
    <n v="5099.0849542101614"/>
    <n v="3.6519349587081513"/>
    <n v="3.7655615303200296"/>
    <n v="3.8789470161251831"/>
    <n v="3.9485363590550766"/>
    <n v="3.9545262180105141"/>
    <n v="3.9418703882163957"/>
    <m/>
    <m/>
    <m/>
    <m/>
    <m/>
    <m/>
    <m/>
    <m/>
    <m/>
    <m/>
    <m/>
    <m/>
    <m/>
    <m/>
    <m/>
    <m/>
    <m/>
    <m/>
    <m/>
    <n v="845.36419999999998"/>
    <n v="864.99985047842915"/>
    <n v="932.244056529879"/>
    <n v="952.53293238262711"/>
    <n v="974.19962399020983"/>
    <n v="988.86046708009133"/>
    <n v="901"/>
    <n v="2822"/>
    <n v="2935.5320069811414"/>
    <n v="3045.2153623360246"/>
    <n v="3062.6061954113761"/>
    <n v="3070.4476729184639"/>
    <n v="3086.8824355120373"/>
    <n v="1848"/>
    <n v="2116.4507743339927"/>
    <n v="2132.7354269055822"/>
    <n v="2157.643063078554"/>
    <n v="2192.8325783587479"/>
    <n v="2190.3058696974058"/>
    <m/>
    <m/>
    <m/>
    <m/>
    <m/>
    <m/>
    <n v="90.135382675653858"/>
    <n v="107.19508455101671"/>
    <n v="214.39016910203341"/>
    <n v="90.135382675653858"/>
    <n v="450.67691337826921"/>
    <n v="0"/>
    <n v="93.572950165765292"/>
    <n v="111.28327197324477"/>
    <n v="222.56654394648953"/>
    <n v="93.572950165765292"/>
    <n v="467.8647508288264"/>
    <n v="0"/>
    <x v="0"/>
  </r>
  <r>
    <n v="902"/>
    <n v="9"/>
    <n v="0"/>
    <s v="מקור ברוך דרום"/>
    <m/>
    <s v="U. Orthodox"/>
    <s v="yes"/>
    <x v="0"/>
    <s v="yes"/>
    <s v="ירושלים"/>
    <n v="441.90881118881032"/>
    <n v="78"/>
    <n v="66"/>
    <n v="54.4"/>
    <n v="14.799999999999999"/>
    <n v="4"/>
    <n v="217.20000000000002"/>
    <n v="519.90881118881032"/>
    <n v="585.90881118881032"/>
    <n v="640.3088111888103"/>
    <n v="655.10881118881025"/>
    <n v="659.10881118881025"/>
    <n v="1593.752334138896"/>
    <n v="1907.3077769549857"/>
    <n v="2196.6233844182775"/>
    <n v="2428.5888708764355"/>
    <n v="2495.339850418452"/>
    <n v="2498.0836214266683"/>
    <n v="3.606518570769"/>
    <n v="3.6685428981166601"/>
    <n v="3.7490874731194492"/>
    <n v="3.792839999136461"/>
    <n v="3.8090463871035691"/>
    <n v="3.7900928936467513"/>
    <m/>
    <m/>
    <m/>
    <m/>
    <m/>
    <m/>
    <m/>
    <m/>
    <m/>
    <m/>
    <m/>
    <m/>
    <m/>
    <m/>
    <m/>
    <m/>
    <m/>
    <m/>
    <m/>
    <n v="903.10140000000001"/>
    <n v="1289.031070215033"/>
    <n v="1349.4149108638146"/>
    <n v="1370.5818061132882"/>
    <n v="1386.3171932868963"/>
    <n v="1398.7144826636654"/>
    <n v="902"/>
    <n v="121"/>
    <n v="262.52576221221824"/>
    <n v="316.50215458389164"/>
    <n v="324.21867055305825"/>
    <n v="323.6035101687936"/>
    <n v="319.55649398698921"/>
    <n v="522"/>
    <n v="651.19055016747802"/>
    <n v="664.40784612594575"/>
    <n v="683.06167140166576"/>
    <n v="693.14743950889522"/>
    <n v="688.32850869255708"/>
    <m/>
    <m/>
    <m/>
    <m/>
    <m/>
    <m/>
    <n v="0"/>
    <n v="417.04780889952548"/>
    <n v="468.2623498712195"/>
    <n v="284.10353951809503"/>
    <n v="201.16810782444801"/>
    <n v="0"/>
    <n v="0"/>
    <n v="425.60816703464877"/>
    <n v="477.87394194904232"/>
    <n v="289.9350724834606"/>
    <n v="205.29730119651356"/>
    <n v="0"/>
    <x v="0"/>
  </r>
  <r>
    <n v="903"/>
    <n v="9"/>
    <n v="0"/>
    <s v="מקור ברוך מערב"/>
    <m/>
    <s v="U. Orthodox"/>
    <s v="yes"/>
    <x v="0"/>
    <s v="yes"/>
    <s v="ירושלים"/>
    <n v="784.61538461539067"/>
    <n v="78"/>
    <n v="66.599999999999994"/>
    <n v="27"/>
    <n v="33"/>
    <n v="33"/>
    <n v="237.6"/>
    <n v="862.61538461539067"/>
    <n v="929.21538461539069"/>
    <n v="956.21538461539069"/>
    <n v="989.21538461539069"/>
    <n v="1022.2153846153907"/>
    <n v="2988.7497083607796"/>
    <n v="3374.8659134699801"/>
    <n v="3717.8861162704175"/>
    <n v="3876.5414728709438"/>
    <n v="4032.6430324286598"/>
    <n v="4159.8787468274822"/>
    <n v="3.8091908047735132"/>
    <n v="3.9123646223568249"/>
    <n v="4.0011026268245429"/>
    <n v="4.0540463322812652"/>
    <n v="4.0766076783132128"/>
    <n v="4.0694738207179695"/>
    <m/>
    <m/>
    <m/>
    <m/>
    <m/>
    <m/>
    <m/>
    <m/>
    <m/>
    <m/>
    <m/>
    <m/>
    <m/>
    <m/>
    <m/>
    <m/>
    <m/>
    <m/>
    <m/>
    <n v="2393.7397999999998"/>
    <n v="2706.5865815437128"/>
    <n v="2738.4182215952192"/>
    <n v="2770.7285411513863"/>
    <n v="2800.6059914623529"/>
    <n v="2827.4180123310102"/>
    <n v="903"/>
    <n v="3071"/>
    <n v="3228.1771653543296"/>
    <n v="3376.205045596022"/>
    <n v="3401.8594877827063"/>
    <n v="3424.061957030638"/>
    <n v="3445.0948690675145"/>
    <n v="973"/>
    <n v="1188.2055840435544"/>
    <n v="1212.6884306010056"/>
    <n v="1226.1034599769321"/>
    <n v="1236.6621204674866"/>
    <n v="1241.0189489245781"/>
    <m/>
    <m/>
    <m/>
    <m/>
    <m/>
    <m/>
    <n v="0"/>
    <n v="734.94525103950491"/>
    <n v="1113.6759762109084"/>
    <n v="582.6087646902572"/>
    <n v="339.49854921071568"/>
    <n v="0"/>
    <n v="0"/>
    <n v="749.98232775366478"/>
    <n v="1136.4619334850238"/>
    <n v="594.52901681325295"/>
    <n v="346.4447342790686"/>
    <n v="0"/>
    <x v="0"/>
  </r>
  <r>
    <n v="904"/>
    <n v="9"/>
    <n v="0"/>
    <s v="הטלוויזיה הישראלית"/>
    <m/>
    <s v="U. Orthodox"/>
    <s v="yes"/>
    <x v="0"/>
    <s v="yes"/>
    <s v="ירושלים"/>
    <n v="183.33333333333223"/>
    <n v="29.2"/>
    <n v="526.79999999999995"/>
    <n v="4"/>
    <n v="25.599999999999998"/>
    <n v="4"/>
    <n v="589.6"/>
    <n v="212.53333333333222"/>
    <n v="739.33333333333212"/>
    <n v="743.33333333333212"/>
    <n v="768.93333333333214"/>
    <n v="772.93333333333214"/>
    <n v="794.01171375910906"/>
    <n v="983.13883860184251"/>
    <n v="2915.7291814451828"/>
    <n v="3404.9680948040109"/>
    <n v="3535.7837479976561"/>
    <n v="3628.1008226699528"/>
    <n v="4.3309729841406206"/>
    <n v="4.6258100937979032"/>
    <n v="3.9437274771576027"/>
    <n v="4.5806745670009192"/>
    <n v="4.5982968805240958"/>
    <n v="4.6939375832369654"/>
    <m/>
    <m/>
    <m/>
    <m/>
    <m/>
    <m/>
    <m/>
    <m/>
    <m/>
    <m/>
    <m/>
    <m/>
    <m/>
    <m/>
    <m/>
    <m/>
    <m/>
    <m/>
    <m/>
    <n v="2419.1523000000002"/>
    <n v="2459.4574626815815"/>
    <n v="2564.3244065723534"/>
    <n v="2806.5232441840744"/>
    <n v="2931.7300281182679"/>
    <n v="2957.0707315659838"/>
    <n v="904"/>
    <m/>
    <n v="140.03819170801231"/>
    <n v="446.78210862062332"/>
    <n v="495.98357591348855"/>
    <n v="510.02831688953876"/>
    <n v="495.01856621284833"/>
    <n v="250"/>
    <n v="322.36202540033725"/>
    <n v="507.19894266840475"/>
    <n v="459.90424547875"/>
    <n v="477.49592059870895"/>
    <n v="501.06570141278064"/>
    <m/>
    <m/>
    <m/>
    <m/>
    <m/>
    <m/>
    <n v="0"/>
    <n v="324.51156023264423"/>
    <n v="2104.8117443726815"/>
    <n v="220.48142758974618"/>
    <n v="156.71851198900254"/>
    <n v="0"/>
    <n v="0"/>
    <n v="341.91900559075702"/>
    <n v="2217.718031603295"/>
    <n v="232.30848977667014"/>
    <n v="165.12520459526144"/>
    <n v="0"/>
    <x v="0"/>
  </r>
  <r>
    <n v="905"/>
    <n v="9"/>
    <n v="0"/>
    <s v="מחנה שנלר"/>
    <m/>
    <s v="U. Orthodox"/>
    <s v="yes"/>
    <x v="0"/>
    <s v="yes"/>
    <s v="ירושלים"/>
    <n v="379.46527961834033"/>
    <n v="430"/>
    <n v="14.399999999999999"/>
    <n v="0"/>
    <n v="0"/>
    <n v="0"/>
    <n v="444.4"/>
    <n v="809.46527961834033"/>
    <n v="823.86527961834031"/>
    <n v="823.86527961834031"/>
    <n v="823.86527961834031"/>
    <n v="823.86527961834031"/>
    <n v="1384.3095025774564"/>
    <n v="3300.0000000000005"/>
    <n v="3500.0000000000005"/>
    <n v="3699.9999999999995"/>
    <n v="3699.9999999999995"/>
    <n v="3600.0000000000005"/>
    <n v="3.6480531340568794"/>
    <n v="4.0767653450879786"/>
    <n v="4.2482673885970685"/>
    <n v="4.4910255250883289"/>
    <n v="4.4910255250883289"/>
    <n v="4.3696464568426991"/>
    <m/>
    <m/>
    <m/>
    <m/>
    <m/>
    <m/>
    <m/>
    <m/>
    <m/>
    <m/>
    <m/>
    <m/>
    <m/>
    <m/>
    <m/>
    <m/>
    <m/>
    <m/>
    <m/>
    <n v="654.85926000000006"/>
    <n v="787.58081789962705"/>
    <n v="847.31481815165296"/>
    <n v="1174.6713725795298"/>
    <n v="1185.0727028031927"/>
    <n v="1191.5718768339868"/>
    <n v="905"/>
    <n v="3992"/>
    <n v="3992"/>
    <n v="3992"/>
    <n v="3992"/>
    <n v="3992"/>
    <n v="3992"/>
    <n v="247"/>
    <n v="541.16886922225001"/>
    <n v="459.16224682625"/>
    <n v="477.0984869065"/>
    <n v="510.14315612250005"/>
    <n v="532.39533704500002"/>
    <m/>
    <m/>
    <m/>
    <m/>
    <m/>
    <m/>
    <n v="0"/>
    <n v="109.76042567139174"/>
    <n v="182.93404278565288"/>
    <n v="516.10881855117941"/>
    <n v="365.86808557130576"/>
    <n v="0"/>
    <n v="0"/>
    <n v="111.33959630952252"/>
    <n v="185.56599384920418"/>
    <n v="523.5342989768518"/>
    <n v="371.13198769840835"/>
    <n v="0"/>
    <x v="0"/>
  </r>
  <r>
    <n v="906"/>
    <n v="9"/>
    <n v="0"/>
    <s v="כרם אברהם צפון"/>
    <m/>
    <s v="U. Orthodox"/>
    <s v="yes"/>
    <x v="0"/>
    <s v="yes"/>
    <s v="ירושלים"/>
    <n v="531.54443473757351"/>
    <n v="24"/>
    <n v="24"/>
    <n v="24"/>
    <n v="24"/>
    <n v="36"/>
    <n v="132"/>
    <n v="555.54443473757351"/>
    <n v="579.54443473757351"/>
    <n v="603.54443473757351"/>
    <n v="627.54443473757351"/>
    <n v="663.54443473757351"/>
    <n v="2619.067334303656"/>
    <n v="2785.5139117969993"/>
    <n v="2968.093452247273"/>
    <n v="3131.81330724483"/>
    <n v="3267.868459752784"/>
    <n v="3405.8249600552326"/>
    <n v="4.9272782539745794"/>
    <n v="5.0140254093496814"/>
    <n v="5.1214251649077962"/>
    <n v="5.1890351844708338"/>
    <n v="5.2073897541922127"/>
    <n v="5.1327760158250877"/>
    <m/>
    <m/>
    <m/>
    <m/>
    <m/>
    <m/>
    <m/>
    <m/>
    <m/>
    <m/>
    <m/>
    <m/>
    <m/>
    <m/>
    <m/>
    <m/>
    <m/>
    <m/>
    <m/>
    <n v="281.0034"/>
    <n v="349.22090281484316"/>
    <n v="371.12843777130865"/>
    <n v="379.56091294754594"/>
    <n v="389.66953751213555"/>
    <n v="401.23050546524843"/>
    <n v="906"/>
    <n v="1044"/>
    <n v="1237.5497293117446"/>
    <n v="1416.1990736246617"/>
    <n v="1395.9149477186725"/>
    <n v="1419.3705513676889"/>
    <n v="1469.5624956903548"/>
    <n v="35"/>
    <n v="227.96736843287928"/>
    <n v="234.13506323674397"/>
    <n v="253.50488313309836"/>
    <n v="279.02867628134584"/>
    <n v="287.0483139380425"/>
    <m/>
    <m/>
    <m/>
    <m/>
    <m/>
    <m/>
    <n v="0"/>
    <n v="75.040551350107222"/>
    <n v="105.05677189015012"/>
    <n v="109.12599283143014"/>
    <n v="90.337596875858466"/>
    <n v="0"/>
    <n v="0"/>
    <n v="79.324707369842784"/>
    <n v="111.0545903177799"/>
    <n v="115.35612801416853"/>
    <n v="95.495079763457213"/>
    <n v="0"/>
    <x v="0"/>
  </r>
  <r>
    <n v="907"/>
    <n v="9"/>
    <n v="0"/>
    <s v="שכונת הבוכרים צפון"/>
    <m/>
    <s v="U. Orthodox"/>
    <s v="yes"/>
    <x v="0"/>
    <s v="yes"/>
    <s v="ירושלים"/>
    <n v="1046.8805970148924"/>
    <n v="43.5"/>
    <n v="58.5"/>
    <n v="43"/>
    <n v="36"/>
    <n v="46"/>
    <n v="227"/>
    <n v="1090.3805970148924"/>
    <n v="1148.8805970148924"/>
    <n v="1191.8805970148924"/>
    <n v="1227.8805970148924"/>
    <n v="1273.8805970148924"/>
    <n v="4814.9877989102415"/>
    <n v="5124.5044183271339"/>
    <n v="5629.6043238390084"/>
    <n v="5983.9842777874219"/>
    <n v="6276.4653584711468"/>
    <n v="6498.8867938300345"/>
    <n v="4.5993667402374694"/>
    <n v="4.6997391849748258"/>
    <n v="4.9000778135397782"/>
    <n v="5.0206239557674861"/>
    <n v="5.1116251643114961"/>
    <n v="5.1016451691461464"/>
    <m/>
    <m/>
    <m/>
    <m/>
    <m/>
    <m/>
    <m/>
    <m/>
    <m/>
    <m/>
    <m/>
    <m/>
    <m/>
    <m/>
    <m/>
    <m/>
    <m/>
    <m/>
    <m/>
    <n v="1209.9453000000001"/>
    <n v="1232.6721223533189"/>
    <n v="1256.1292702126027"/>
    <n v="1279.6057302759384"/>
    <n v="1299.9949460177634"/>
    <n v="1317.3266785721094"/>
    <n v="907"/>
    <n v="2431"/>
    <n v="2475.2668399559589"/>
    <n v="2550.8980056436362"/>
    <n v="2568.943679864497"/>
    <n v="2586.9034794981289"/>
    <n v="2602.6172198389449"/>
    <n v="1082"/>
    <n v="1434.6577935603291"/>
    <n v="1451.5769778587637"/>
    <n v="1471.7260188065388"/>
    <n v="1521.315398131871"/>
    <n v="1534.1647197786397"/>
    <m/>
    <m/>
    <m/>
    <m/>
    <m/>
    <m/>
    <n v="0"/>
    <n v="447.8620055965784"/>
    <n v="127.96057302759382"/>
    <n v="127.96057302759382"/>
    <n v="575.82257862417237"/>
    <n v="0"/>
    <n v="0"/>
    <n v="461.06433750023825"/>
    <n v="131.73266785721091"/>
    <n v="131.73266785721091"/>
    <n v="592.79700535744928"/>
    <n v="0"/>
    <x v="0"/>
  </r>
  <r>
    <n v="908"/>
    <n v="9"/>
    <n v="0"/>
    <s v="כרם אברהם"/>
    <m/>
    <s v="U. Orthodox"/>
    <s v="yes"/>
    <x v="0"/>
    <s v="yes"/>
    <s v="ירושלים"/>
    <n v="579.79571109576705"/>
    <n v="31.483333333333334"/>
    <n v="48.483333333333334"/>
    <n v="23.483333333333334"/>
    <n v="26.483333333333334"/>
    <n v="23.483333333333334"/>
    <n v="153.41666666666669"/>
    <n v="611.2790444291004"/>
    <n v="659.76237776243374"/>
    <n v="683.24571109576709"/>
    <n v="709.72904442910044"/>
    <n v="733.21237776243379"/>
    <n v="2826.1348251500635"/>
    <n v="3063.4720536230589"/>
    <n v="3409.6869638827734"/>
    <n v="3606.9503091789593"/>
    <n v="3780.3745769187776"/>
    <n v="3897.5318308179721"/>
    <n v="4.9209018202966606"/>
    <n v="5.0115770883069715"/>
    <n v="5.168053042743411"/>
    <n v="5.2791407989876005"/>
    <n v="5.3265039758372525"/>
    <n v="5.3156929002101503"/>
    <m/>
    <m/>
    <m/>
    <m/>
    <m/>
    <m/>
    <m/>
    <m/>
    <m/>
    <m/>
    <m/>
    <m/>
    <m/>
    <m/>
    <m/>
    <m/>
    <m/>
    <m/>
    <m/>
    <n v="695.83169999999996"/>
    <n v="758.90286057585536"/>
    <n v="853.00377794090468"/>
    <n v="928.32421075587536"/>
    <n v="1004.2618466243579"/>
    <n v="1080.2484208456206"/>
    <n v="908"/>
    <n v="335"/>
    <n v="409.14314330606715"/>
    <n v="485.73169908262855"/>
    <n v="479.81762844898992"/>
    <n v="488.16907113744873"/>
    <n v="501.0883633745504"/>
    <n v="388"/>
    <n v="589.01976729171815"/>
    <n v="591.40506624942986"/>
    <n v="607.59978390681363"/>
    <n v="630.33822684315771"/>
    <n v="626.75865185422003"/>
    <m/>
    <m/>
    <m/>
    <m/>
    <m/>
    <m/>
    <n v="0"/>
    <n v="400.15493877498142"/>
    <n v="177.74319952547415"/>
    <n v="111.20586962475365"/>
    <n v="239.22020283066615"/>
    <n v="0"/>
    <n v="0"/>
    <n v="465.64199844931585"/>
    <n v="206.83163099570845"/>
    <n v="129.4051837268037"/>
    <n v="278.36960767379259"/>
    <n v="0"/>
    <x v="0"/>
  </r>
  <r>
    <n v="1001"/>
    <n v="10"/>
    <n v="1"/>
    <s v="הדסה הר הצופ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813.5008000000003"/>
    <n v="2843.7696428764048"/>
    <n v="2875.1449186516857"/>
    <n v="2908.9701529887643"/>
    <n v="3072.9145598715895"/>
    <n v="3145.5290582857147"/>
    <n v="1001"/>
    <m/>
    <n v="0"/>
    <n v="0"/>
    <n v="0"/>
    <n v="0"/>
    <n v="0"/>
    <n v="0"/>
    <n v="0"/>
    <n v="0"/>
    <n v="0"/>
    <n v="0"/>
    <n v="0"/>
    <m/>
    <m/>
    <m/>
    <m/>
    <m/>
    <m/>
    <n v="138.11980399443581"/>
    <n v="295.17501456160517"/>
    <n v="2348.0366679054086"/>
    <n v="127.63866652731468"/>
    <n v="0"/>
    <n v="0"/>
    <n v="149.3517754188189"/>
    <n v="319.17879412736079"/>
    <n v="2538.9801821199212"/>
    <n v="138.01830661961392"/>
    <n v="0"/>
    <n v="0"/>
    <x v="0"/>
  </r>
  <r>
    <n v="1002"/>
    <n v="10"/>
    <n v="1"/>
    <s v="קמפוס הר הצופ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4581.9861000000001"/>
    <n v="4631.2810628174157"/>
    <n v="4682.3779302808989"/>
    <n v="4737.4647294606739"/>
    <n v="4846.8680595505621"/>
    <n v="4892.9453355000005"/>
    <n v="1002"/>
    <m/>
    <n v="0"/>
    <n v="0"/>
    <n v="0"/>
    <n v="0"/>
    <n v="0"/>
    <n v="0"/>
    <n v="0"/>
    <n v="0"/>
    <n v="0"/>
    <n v="0"/>
    <n v="0"/>
    <n v="20186"/>
    <n v="20965.91"/>
    <n v="21778.62185"/>
    <n v="22625.696489749997"/>
    <n v="23508.780457516244"/>
    <n v="24429.611208451184"/>
    <n v="0"/>
    <n v="93.545772111057786"/>
    <n v="2291.8714167209159"/>
    <n v="60.176123907783747"/>
    <n v="2291.8714167209159"/>
    <n v="0"/>
    <n v="0"/>
    <n v="96.615885382782309"/>
    <n v="2367.0891918781663"/>
    <n v="62.151066360884599"/>
    <n v="2367.0891918781663"/>
    <n v="0"/>
    <x v="0"/>
  </r>
  <r>
    <n v="1003"/>
    <n v="10"/>
    <n v="1"/>
    <s v="מעונות / מרכז ספורט"/>
    <m/>
    <s v="Jewish"/>
    <s v="yes"/>
    <x v="0"/>
    <s v="yes"/>
    <s v="ירושלים"/>
    <n v="592.85714285714289"/>
    <n v="0"/>
    <n v="0"/>
    <n v="0"/>
    <n v="0"/>
    <n v="0"/>
    <n v="0"/>
    <n v="592.85714285714289"/>
    <n v="592.85714285714289"/>
    <n v="592.85714285714289"/>
    <n v="592.85714285714289"/>
    <n v="592.85714285714289"/>
    <n v="1026.0366633125045"/>
    <n v="1011.9649281363213"/>
    <n v="997.22508375811515"/>
    <n v="988.88617818762646"/>
    <n v="963.89037650244074"/>
    <n v="943.02725411337815"/>
    <n v="1.7306642513704895"/>
    <n v="1.706928794446807"/>
    <n v="1.6820664063389894"/>
    <n v="1.668000782485153"/>
    <n v="1.6258391892812252"/>
    <n v="1.590648380432204"/>
    <m/>
    <m/>
    <m/>
    <m/>
    <m/>
    <m/>
    <m/>
    <m/>
    <m/>
    <m/>
    <m/>
    <m/>
    <m/>
    <m/>
    <m/>
    <m/>
    <m/>
    <m/>
    <m/>
    <n v="241.1566"/>
    <n v="244.47687005978744"/>
    <n v="247.91389556312521"/>
    <n v="251.84586068126177"/>
    <n v="254.92635077981478"/>
    <n v="257.798595795339"/>
    <n v="1003"/>
    <m/>
    <n v="0"/>
    <n v="0"/>
    <n v="0"/>
    <n v="0"/>
    <n v="0"/>
    <n v="0"/>
    <n v="0"/>
    <n v="0"/>
    <n v="0"/>
    <n v="0"/>
    <n v="0"/>
    <m/>
    <m/>
    <m/>
    <m/>
    <m/>
    <m/>
    <n v="0"/>
    <n v="0"/>
    <n v="251.84586068126177"/>
    <n v="0"/>
    <n v="0"/>
    <n v="0"/>
    <n v="0"/>
    <n v="0"/>
    <n v="257.798595795339"/>
    <n v="0"/>
    <n v="0"/>
    <n v="0"/>
    <x v="0"/>
  </r>
  <r>
    <n v="1004"/>
    <n v="10"/>
    <n v="1"/>
    <s v="כפר הסטודנטים"/>
    <m/>
    <s v="Jewish"/>
    <s v="yes"/>
    <x v="0"/>
    <s v="yes"/>
    <s v="ירושלים"/>
    <n v="507.5"/>
    <n v="0"/>
    <n v="0"/>
    <n v="0"/>
    <n v="72"/>
    <n v="0"/>
    <n v="72"/>
    <n v="507.5"/>
    <n v="507.5"/>
    <n v="507.5"/>
    <n v="579.5"/>
    <n v="579.5"/>
    <n v="878.3121075705227"/>
    <n v="866.26636318175474"/>
    <n v="1063.9761923349852"/>
    <n v="1061.9771028713094"/>
    <n v="1242.6302118810866"/>
    <n v="1221.0531425120535"/>
    <n v="1.7306642513704882"/>
    <n v="1.7069287944468075"/>
    <n v="2.0965048124827295"/>
    <n v="2.0925657199434666"/>
    <n v="2.1443144294755592"/>
    <n v="2.1070804875100144"/>
    <m/>
    <m/>
    <m/>
    <m/>
    <m/>
    <m/>
    <m/>
    <m/>
    <m/>
    <m/>
    <m/>
    <m/>
    <m/>
    <m/>
    <m/>
    <m/>
    <m/>
    <m/>
    <m/>
    <n v="172.89060000000003"/>
    <n v="175.35466714407681"/>
    <n v="194.30863560383108"/>
    <n v="197.24692778215743"/>
    <n v="205.41259541225625"/>
    <n v="207.27317777202805"/>
    <n v="1004"/>
    <m/>
    <n v="0"/>
    <n v="0"/>
    <n v="0"/>
    <n v="0"/>
    <n v="0"/>
    <n v="0"/>
    <n v="0"/>
    <n v="0"/>
    <n v="0"/>
    <n v="0"/>
    <n v="0"/>
    <m/>
    <m/>
    <m/>
    <m/>
    <m/>
    <m/>
    <n v="0"/>
    <n v="196.48974179870126"/>
    <n v="0.75718598345616805"/>
    <n v="0"/>
    <n v="0"/>
    <n v="0"/>
    <n v="0"/>
    <n v="206.47750330084577"/>
    <n v="0.79567447118228374"/>
    <n v="0"/>
    <n v="0"/>
    <n v="0"/>
    <x v="0"/>
  </r>
  <r>
    <n v="1101"/>
    <n v="11"/>
    <n v="1"/>
    <s v="עיסאוויה מזרח"/>
    <m/>
    <s v="Arab"/>
    <s v="yes"/>
    <x v="0"/>
    <s v="yes"/>
    <s v="ירושלים"/>
    <n v="1258.4000000000001"/>
    <n v="48.4"/>
    <n v="168.4"/>
    <n v="174.7"/>
    <n v="168.4"/>
    <n v="168.4"/>
    <n v="728.3"/>
    <n v="1306.8000000000002"/>
    <n v="1475.2000000000003"/>
    <n v="1649.9000000000003"/>
    <n v="1818.3000000000004"/>
    <n v="1986.7000000000005"/>
    <n v="5931.1457920000012"/>
    <n v="6159.2667840000004"/>
    <n v="7330.0365032727268"/>
    <n v="8877.8657134545465"/>
    <n v="10425.694923636363"/>
    <n v="11973.52413381818"/>
    <n v="4.7132436363636367"/>
    <n v="4.7132436363636359"/>
    <n v="4.9688425320449605"/>
    <n v="5.3808507869898445"/>
    <n v="5.7337595136316128"/>
    <n v="6.0268405566105487"/>
    <m/>
    <m/>
    <m/>
    <m/>
    <m/>
    <m/>
    <m/>
    <m/>
    <m/>
    <m/>
    <m/>
    <m/>
    <m/>
    <m/>
    <m/>
    <m/>
    <m/>
    <m/>
    <m/>
    <n v="457.96000000000004"/>
    <n v="478.75417524123179"/>
    <n v="521.24396536074266"/>
    <n v="575.62077359488444"/>
    <n v="644.88081122517849"/>
    <n v="718.46396213938783"/>
    <n v="1101"/>
    <n v="2866"/>
    <n v="2866"/>
    <n v="2866"/>
    <n v="2866"/>
    <n v="3099.2686354317516"/>
    <n v="3406.8474871400599"/>
    <n v="0"/>
    <n v="0"/>
    <n v="0"/>
    <n v="0"/>
    <n v="0"/>
    <n v="0"/>
    <m/>
    <m/>
    <m/>
    <m/>
    <m/>
    <m/>
    <n v="18.617668334052297"/>
    <n v="55.853005002156891"/>
    <n v="74.470673336209188"/>
    <n v="55.853005002156891"/>
    <n v="370.82642192030914"/>
    <n v="0"/>
    <n v="23.237736319944212"/>
    <n v="69.713208959832627"/>
    <n v="92.950945279776846"/>
    <n v="69.713208959832627"/>
    <n v="462.84886262000151"/>
    <n v="0"/>
    <x v="0"/>
  </r>
  <r>
    <n v="1102"/>
    <n v="11"/>
    <n v="1"/>
    <s v="עיסאוויה דרום"/>
    <m/>
    <s v="Arab"/>
    <s v="yes"/>
    <x v="0"/>
    <s v="yes"/>
    <s v="ירושלים"/>
    <n v="514.79999999999995"/>
    <n v="19.8"/>
    <n v="219.8"/>
    <n v="306.40000000000003"/>
    <n v="299.8"/>
    <n v="299.8"/>
    <n v="1145.5999999999999"/>
    <n v="534.59999999999991"/>
    <n v="754.39999999999986"/>
    <n v="1060.8"/>
    <n v="1360.6"/>
    <n v="1660.3999999999999"/>
    <n v="2462.7765759999997"/>
    <n v="2557.498752"/>
    <n v="3600"/>
    <n v="5050"/>
    <n v="6300.0000000000009"/>
    <n v="7600"/>
    <n v="4.7839482828282831"/>
    <n v="4.783948282828284"/>
    <n v="4.7720042417815494"/>
    <n v="4.7605580693815988"/>
    <n v="4.6303101572835521"/>
    <n v="4.5772103107684901"/>
    <m/>
    <m/>
    <m/>
    <m/>
    <m/>
    <m/>
    <m/>
    <m/>
    <m/>
    <m/>
    <m/>
    <m/>
    <m/>
    <m/>
    <m/>
    <m/>
    <m/>
    <m/>
    <m/>
    <n v="303.69777900000003"/>
    <n v="311.9933977916769"/>
    <n v="364.49860100568748"/>
    <n v="717"/>
    <n v="890"/>
    <n v="1062"/>
    <n v="1102"/>
    <n v="659"/>
    <n v="627.48968245590675"/>
    <n v="872.66338973279994"/>
    <n v="1144.9106286383999"/>
    <n v="1404.6108590051999"/>
    <n v="1621.8308377440001"/>
    <n v="0"/>
    <n v="0"/>
    <n v="0"/>
    <n v="0"/>
    <n v="0"/>
    <n v="0"/>
    <m/>
    <m/>
    <m/>
    <m/>
    <m/>
    <m/>
    <n v="59.189806270554833"/>
    <n v="147.97451567638709"/>
    <n v="147.97451567638709"/>
    <n v="59.189806270554833"/>
    <n v="302.67135610611621"/>
    <n v="0"/>
    <n v="87.670256986512186"/>
    <n v="219.17564246628046"/>
    <n v="219.17564246628046"/>
    <n v="87.670256986512186"/>
    <n v="448.30820109441481"/>
    <n v="0"/>
    <x v="0"/>
  </r>
  <r>
    <n v="1103"/>
    <n v="11"/>
    <n v="1"/>
    <s v="ח'רובה"/>
    <m/>
    <s v="Arab"/>
    <s v="yes"/>
    <x v="0"/>
    <s v="yes"/>
    <s v="ירושלים"/>
    <n v="769.6"/>
    <n v="29.6"/>
    <n v="29.6"/>
    <n v="54.8"/>
    <n v="29.6"/>
    <n v="29.6"/>
    <n v="173.2"/>
    <n v="799.2"/>
    <n v="828.80000000000007"/>
    <n v="883.6"/>
    <n v="913.2"/>
    <n v="942.80000000000007"/>
    <n v="3627.5366400000003"/>
    <n v="3767.0572799999995"/>
    <n v="3906.5779200000006"/>
    <n v="4164.8796454054054"/>
    <n v="4304.4002854054052"/>
    <n v="4443.9209254054058"/>
    <n v="4.7135351351351353"/>
    <n v="4.7135351351351344"/>
    <n v="4.7135351351351353"/>
    <n v="4.7135351351351353"/>
    <n v="4.7135351351351344"/>
    <n v="4.7135351351351353"/>
    <m/>
    <m/>
    <m/>
    <m/>
    <m/>
    <m/>
    <m/>
    <m/>
    <m/>
    <m/>
    <m/>
    <m/>
    <m/>
    <m/>
    <m/>
    <m/>
    <m/>
    <m/>
    <m/>
    <n v="203.3"/>
    <n v="237.84914205848685"/>
    <n v="247.32471525300798"/>
    <n v="258.35589938396231"/>
    <n v="267.14331678318638"/>
    <n v="273.26848647609427"/>
    <n v="1103"/>
    <n v="887"/>
    <n v="962.4872981515208"/>
    <n v="1037.9745963030416"/>
    <n v="1113.4618944545623"/>
    <n v="1188.9491926060832"/>
    <n v="1264.4364907576039"/>
    <n v="0"/>
    <n v="0"/>
    <n v="0"/>
    <n v="0"/>
    <n v="0"/>
    <n v="0"/>
    <m/>
    <m/>
    <m/>
    <m/>
    <m/>
    <m/>
    <n v="22.990105515413834"/>
    <n v="91.960422061655336"/>
    <n v="22.990105515413834"/>
    <n v="34.485158273120746"/>
    <n v="85.930108018358581"/>
    <n v="0"/>
    <n v="24.317119729424054"/>
    <n v="97.268478917696214"/>
    <n v="24.317119729424054"/>
    <n v="36.475679594136075"/>
    <n v="90.8900885054139"/>
    <n v="0"/>
    <x v="0"/>
  </r>
  <r>
    <n v="1104"/>
    <n v="11"/>
    <n v="1"/>
    <s v="דהרה"/>
    <m/>
    <s v="Arab"/>
    <s v="yes"/>
    <x v="0"/>
    <s v="yes"/>
    <s v="ירושלים"/>
    <n v="1029.5999999999999"/>
    <n v="39.6"/>
    <n v="39.6"/>
    <n v="439.6"/>
    <n v="39.6"/>
    <n v="39.6"/>
    <n v="598.00000000000011"/>
    <n v="1069.1999999999998"/>
    <n v="1108.7999999999997"/>
    <n v="1548.3999999999996"/>
    <n v="1587.9999999999995"/>
    <n v="1627.5999999999995"/>
    <n v="4944.0609919999988"/>
    <n v="5134.2171839999992"/>
    <n v="5324.3733759999996"/>
    <n v="7150"/>
    <n v="5704.6857599999994"/>
    <n v="5894.8419519999989"/>
    <n v="4.8019240404040398"/>
    <n v="4.8019240404040406"/>
    <n v="4.8019240404040415"/>
    <n v="4.6176698527512281"/>
    <n v="3.5923713853904289"/>
    <n v="3.6218001671172284"/>
    <m/>
    <m/>
    <m/>
    <m/>
    <m/>
    <m/>
    <m/>
    <m/>
    <m/>
    <m/>
    <m/>
    <m/>
    <m/>
    <m/>
    <m/>
    <m/>
    <m/>
    <m/>
    <m/>
    <n v="474.01000000000005"/>
    <n v="532.4985270149366"/>
    <n v="546.86034769833987"/>
    <n v="620.86106303574456"/>
    <n v="573.39284944814426"/>
    <n v="585.50900442516433"/>
    <n v="1104"/>
    <n v="34"/>
    <n v="189.30120781712"/>
    <n v="344.60241563424"/>
    <n v="499.90362345135998"/>
    <n v="655.20483126848001"/>
    <n v="810.50603908560004"/>
    <n v="0"/>
    <n v="0"/>
    <n v="0"/>
    <n v="0"/>
    <n v="0"/>
    <n v="0"/>
    <m/>
    <m/>
    <m/>
    <m/>
    <m/>
    <m/>
    <n v="28.645963997211521"/>
    <n v="85.937891991634544"/>
    <n v="114.58385598884608"/>
    <n v="57.291927994423041"/>
    <n v="334.40142306362947"/>
    <n v="0"/>
    <n v="27.014852209923145"/>
    <n v="81.044556629769417"/>
    <n v="108.05940883969258"/>
    <n v="54.02970441984629"/>
    <n v="315.36048232593299"/>
    <n v="0"/>
    <x v="0"/>
  </r>
  <r>
    <n v="1201"/>
    <n v="12"/>
    <n v="1"/>
    <s v="א טור"/>
    <m/>
    <s v="Arab"/>
    <s v="yes"/>
    <x v="0"/>
    <s v="yes"/>
    <s v="ירושלים"/>
    <n v="3093.1618245948525"/>
    <n v="60.650231854801028"/>
    <n v="98.050231854801041"/>
    <n v="78.650231854801035"/>
    <n v="237.65023185480104"/>
    <n v="260.65023185480101"/>
    <n v="735.65115927400507"/>
    <n v="3153.8120564496535"/>
    <n v="3251.8622883044545"/>
    <n v="3330.5125201592555"/>
    <n v="3568.1627520140564"/>
    <n v="3828.8129838688574"/>
    <n v="12602.155828087873"/>
    <n v="12849.256922756264"/>
    <n v="13248.733048120699"/>
    <n v="13569.169719059915"/>
    <n v="14537.403980391426"/>
    <n v="15599.344811402321"/>
    <n v="4.07419868171253"/>
    <n v="4.0741986817125309"/>
    <n v="4.07419868171253"/>
    <n v="4.07419868171253"/>
    <n v="4.0741986817125309"/>
    <n v="4.0741986817125309"/>
    <m/>
    <m/>
    <m/>
    <m/>
    <m/>
    <m/>
    <m/>
    <m/>
    <m/>
    <m/>
    <m/>
    <m/>
    <m/>
    <m/>
    <m/>
    <m/>
    <m/>
    <m/>
    <m/>
    <n v="820.69"/>
    <n v="937.51432187236117"/>
    <n v="1012.1378563554118"/>
    <n v="1534"/>
    <n v="1740"/>
    <n v="1928"/>
    <n v="1201"/>
    <n v="2562"/>
    <n v="2873.2991439629145"/>
    <n v="3184.598287925829"/>
    <n v="3495.8974318887431"/>
    <n v="3807.1965758516576"/>
    <n v="4118.4957198145721"/>
    <n v="0"/>
    <n v="0"/>
    <n v="0"/>
    <n v="0"/>
    <n v="0"/>
    <n v="0"/>
    <m/>
    <m/>
    <m/>
    <m/>
    <m/>
    <m/>
    <n v="52.405705065500477"/>
    <n v="253.00061152063196"/>
    <n v="273.96289354683216"/>
    <n v="476.23171238372413"/>
    <n v="478.3990774833112"/>
    <n v="0"/>
    <n v="65.865840525609471"/>
    <n v="317.9825156530498"/>
    <n v="344.32885186329361"/>
    <n v="598.54937514720996"/>
    <n v="601.27341681083703"/>
    <n v="0"/>
    <x v="0"/>
  </r>
  <r>
    <n v="1202"/>
    <n v="12"/>
    <n v="1"/>
    <s v="בית פאג'י"/>
    <m/>
    <s v="Arab"/>
    <s v="yes"/>
    <x v="0"/>
    <s v="yes"/>
    <s v="ירושלים"/>
    <n v="887.73249119274328"/>
    <n v="17.406519435151829"/>
    <n v="29.406519435151829"/>
    <n v="39.906519435151829"/>
    <n v="17.406519435151829"/>
    <n v="17.406519435151829"/>
    <n v="121.53259717575915"/>
    <n v="905.13901062789512"/>
    <n v="934.54553006304695"/>
    <n v="974.45204949819879"/>
    <n v="991.85856893335063"/>
    <n v="1009.2650883685025"/>
    <n v="3616.0531977156193"/>
    <n v="3686.9562015923962"/>
    <n v="3806.7395143494819"/>
    <n v="3969.293097376838"/>
    <n v="4040.1961012536149"/>
    <n v="4111.0991051303918"/>
    <n v="4.0733590733590788"/>
    <n v="4.0733590733590788"/>
    <n v="4.0733590733590788"/>
    <n v="4.0733590733590788"/>
    <n v="4.0733590733590788"/>
    <n v="4.0733590733590788"/>
    <m/>
    <m/>
    <m/>
    <m/>
    <m/>
    <m/>
    <m/>
    <m/>
    <m/>
    <m/>
    <m/>
    <m/>
    <m/>
    <m/>
    <m/>
    <m/>
    <m/>
    <m/>
    <m/>
    <n v="312.44"/>
    <n v="321.54282366858718"/>
    <n v="330.16220149538401"/>
    <n v="340.45713637680439"/>
    <n v="347.54680672001206"/>
    <n v="354.2060491863964"/>
    <n v="1202"/>
    <m/>
    <n v="0"/>
    <n v="0"/>
    <n v="0"/>
    <n v="0"/>
    <n v="0"/>
    <n v="0"/>
    <n v="0"/>
    <n v="0"/>
    <n v="0"/>
    <n v="0"/>
    <n v="0"/>
    <m/>
    <m/>
    <m/>
    <m/>
    <m/>
    <m/>
    <n v="34.045713637680443"/>
    <n v="68.091427275360886"/>
    <n v="34.045713637680443"/>
    <n v="102.13714091304131"/>
    <n v="102.13714091304131"/>
    <n v="0"/>
    <n v="35.420604918639647"/>
    <n v="70.841209837279294"/>
    <n v="35.420604918639647"/>
    <n v="106.26181475591892"/>
    <n v="106.26181475591892"/>
    <n v="0"/>
    <x v="0"/>
  </r>
  <r>
    <n v="1203"/>
    <n v="12"/>
    <n v="1"/>
    <s v="ואדי עבדאללה"/>
    <m/>
    <s v="Arab"/>
    <s v="yes"/>
    <x v="0"/>
    <s v="yes"/>
    <s v="ירושלים"/>
    <n v="566.6016455330348"/>
    <n v="36.992370982039802"/>
    <n v="31.3923709820398"/>
    <n v="25.692370982039801"/>
    <n v="21.792370982039802"/>
    <n v="21.792370982039802"/>
    <n v="137.66185491019903"/>
    <n v="603.5940165150746"/>
    <n v="634.98638749711438"/>
    <n v="660.67875847915423"/>
    <n v="682.47112946119398"/>
    <n v="704.26350044323374"/>
    <n v="2307.971953812164"/>
    <n v="2458.6551637969201"/>
    <n v="2586.5275629708658"/>
    <n v="2691.1818154266648"/>
    <n v="2779.9499674963631"/>
    <n v="2868.7181195660623"/>
    <n v="4.0733590733590646"/>
    <n v="4.0733590733590646"/>
    <n v="4.0733590733590646"/>
    <n v="4.0733590733590646"/>
    <n v="4.0733590733590646"/>
    <n v="4.0733590733590654"/>
    <m/>
    <m/>
    <m/>
    <m/>
    <m/>
    <m/>
    <m/>
    <m/>
    <m/>
    <m/>
    <m/>
    <m/>
    <m/>
    <m/>
    <m/>
    <m/>
    <m/>
    <m/>
    <m/>
    <n v="312.44"/>
    <n v="365.8340836712552"/>
    <n v="376.02352302983047"/>
    <n v="383.50179405211247"/>
    <n v="391.7802799706925"/>
    <n v="398.80574441967241"/>
    <n v="1203"/>
    <n v="126"/>
    <n v="252.27819911194374"/>
    <n v="378.55639822388747"/>
    <n v="504.83459733583118"/>
    <n v="631.11279644777494"/>
    <n v="757.3909955597187"/>
    <n v="0"/>
    <n v="0"/>
    <n v="0"/>
    <n v="0"/>
    <n v="0"/>
    <n v="0"/>
    <m/>
    <m/>
    <m/>
    <m/>
    <m/>
    <m/>
    <n v="0"/>
    <n v="157.71916594723797"/>
    <n v="180.2504751268651"/>
    <n v="0"/>
    <n v="45.532152978009378"/>
    <n v="0"/>
    <n v="0"/>
    <n v="164.01307727987046"/>
    <n v="187.44351664024012"/>
    <n v="0"/>
    <n v="47.349150499561816"/>
    <n v="0"/>
    <x v="0"/>
  </r>
  <r>
    <n v="1204"/>
    <n v="12"/>
    <n v="1"/>
    <s v="א שייח'"/>
    <m/>
    <s v="Arab"/>
    <s v="yes"/>
    <x v="0"/>
    <s v="yes"/>
    <s v="ירושלים"/>
    <n v="1177.76"/>
    <n v="78.960000000000008"/>
    <n v="131.16"/>
    <n v="127.76"/>
    <n v="114.76"/>
    <n v="114.76"/>
    <n v="567.4"/>
    <n v="1256.72"/>
    <n v="1387.88"/>
    <n v="1515.64"/>
    <n v="1630.4"/>
    <n v="1745.16"/>
    <n v="5354.5885639288572"/>
    <n v="5713.573682295777"/>
    <n v="6309.8817892487295"/>
    <n v="6890.7320770217484"/>
    <n v="7412.4789385185522"/>
    <n v="7934.2258000153561"/>
    <n v="4.5464174058627034"/>
    <n v="4.5464174058627034"/>
    <n v="4.5464174058627034"/>
    <n v="4.5464174058627034"/>
    <n v="4.5464174058627034"/>
    <n v="4.5464174058627034"/>
    <m/>
    <m/>
    <m/>
    <m/>
    <m/>
    <m/>
    <m/>
    <m/>
    <m/>
    <m/>
    <m/>
    <m/>
    <m/>
    <m/>
    <m/>
    <m/>
    <m/>
    <m/>
    <m/>
    <n v="431.21000000000004"/>
    <n v="456.68577029344652"/>
    <n v="481.51141423137057"/>
    <n v="506.41495690021753"/>
    <n v="524.17486424630476"/>
    <n v="551.78815632871977"/>
    <n v="1204"/>
    <n v="2604"/>
    <n v="2604"/>
    <n v="2604"/>
    <n v="2604"/>
    <n v="2532.8769147381686"/>
    <n v="2618.4653420123391"/>
    <n v="0"/>
    <n v="0"/>
    <n v="0"/>
    <n v="0"/>
    <n v="0"/>
    <n v="0"/>
    <m/>
    <m/>
    <m/>
    <m/>
    <m/>
    <m/>
    <n v="0"/>
    <n v="176.84972896449352"/>
    <n v="75.792740984782952"/>
    <n v="151.5854819695659"/>
    <n v="102.1870049813752"/>
    <n v="0"/>
    <n v="0"/>
    <n v="192.69491266581852"/>
    <n v="82.583533999636529"/>
    <n v="165.16706799927306"/>
    <n v="111.3426416639917"/>
    <n v="0"/>
    <x v="0"/>
  </r>
  <r>
    <n v="1205"/>
    <n v="12"/>
    <n v="1"/>
    <s v="שבע הקשתות"/>
    <m/>
    <s v="Arab"/>
    <s v="yes"/>
    <x v="0"/>
    <s v="yes"/>
    <s v="ירושלים"/>
    <n v="22.88"/>
    <n v="0.88000000000000012"/>
    <n v="0.88000000000000012"/>
    <n v="0.88000000000000012"/>
    <n v="0.88000000000000012"/>
    <n v="0.88000000000000012"/>
    <n v="4.4000000000000004"/>
    <n v="23.759999999999998"/>
    <n v="24.639999999999997"/>
    <n v="25.519999999999996"/>
    <n v="26.399999999999995"/>
    <n v="27.279999999999994"/>
    <n v="101.48117887365042"/>
    <n v="109.59967318354244"/>
    <n v="113.65892033848847"/>
    <n v="117.71816749343449"/>
    <n v="121.7774146483805"/>
    <n v="125.83666180332652"/>
    <n v="4.6127808578932008"/>
    <n v="4.6127808578932008"/>
    <n v="4.6127808578932017"/>
    <n v="4.6127808578932017"/>
    <n v="4.6127808578932017"/>
    <n v="4.6127808578932017"/>
    <m/>
    <m/>
    <m/>
    <m/>
    <m/>
    <m/>
    <m/>
    <m/>
    <m/>
    <m/>
    <m/>
    <m/>
    <m/>
    <m/>
    <m/>
    <m/>
    <m/>
    <m/>
    <m/>
    <n v="241.82000000000002"/>
    <n v="245.81627200919954"/>
    <n v="249.82794164426932"/>
    <n v="254.14335601191607"/>
    <n v="258.10603456108635"/>
    <n v="261.73557372613988"/>
    <n v="1205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254.14335601191607"/>
    <n v="0"/>
    <n v="0"/>
    <n v="0"/>
    <n v="0"/>
    <n v="0"/>
    <n v="261.73557372613988"/>
    <n v="0"/>
    <n v="0"/>
    <x v="0"/>
  </r>
  <r>
    <n v="1206"/>
    <n v="12"/>
    <n v="1"/>
    <s v="א סוואנה"/>
    <m/>
    <s v="Arab"/>
    <s v="yes"/>
    <x v="0"/>
    <s v="yes"/>
    <s v="ירושלים"/>
    <n v="890.42908613367103"/>
    <n v="104.8165033128335"/>
    <n v="75.816503312833504"/>
    <n v="76.016503312833507"/>
    <n v="68.816503312833504"/>
    <n v="68.816503312833504"/>
    <n v="394.28251656416751"/>
    <n v="995.24558944650448"/>
    <n v="1071.0620927593379"/>
    <n v="1147.0785960721714"/>
    <n v="1215.8950993850049"/>
    <n v="1284.7116026978383"/>
    <n v="3627.0373971854215"/>
    <n v="3907.351725351597"/>
    <n v="4216.1795670312858"/>
    <n v="4525.8220805256469"/>
    <n v="4806.136408691822"/>
    <n v="5086.450736857998"/>
    <n v="4.0733590733590788"/>
    <n v="3.9260176249810161"/>
    <n v="3.9364473782927911"/>
    <n v="3.9455204691491716"/>
    <n v="3.9527558019789271"/>
    <n v="3.9592160031688617"/>
    <m/>
    <m/>
    <m/>
    <m/>
    <m/>
    <m/>
    <m/>
    <m/>
    <m/>
    <m/>
    <m/>
    <m/>
    <m/>
    <m/>
    <m/>
    <m/>
    <m/>
    <m/>
    <m/>
    <n v="1212.3100000000002"/>
    <n v="1281.2630299070979"/>
    <n v="1441.4321648765897"/>
    <n v="1510.6964032027688"/>
    <n v="1532.4548645084283"/>
    <n v="1553.0555016567844"/>
    <n v="1206"/>
    <n v="2513"/>
    <n v="2638.65"/>
    <n v="2770.5825000000004"/>
    <n v="2909.1116250000005"/>
    <n v="3054.5672062500007"/>
    <n v="3207.2955665625009"/>
    <n v="0"/>
    <n v="0"/>
    <n v="0"/>
    <n v="0"/>
    <n v="0"/>
    <n v="0"/>
    <m/>
    <m/>
    <m/>
    <m/>
    <m/>
    <m/>
    <n v="0"/>
    <n v="191.15984224077897"/>
    <n v="235.31088927282372"/>
    <n v="638.18603979401507"/>
    <n v="446.03963189515099"/>
    <n v="0"/>
    <n v="0"/>
    <n v="196.51985935657029"/>
    <n v="241.90887752835781"/>
    <n v="656.08042627319207"/>
    <n v="458.54633849866406"/>
    <n v="0"/>
    <x v="0"/>
  </r>
  <r>
    <n v="1207"/>
    <n v="12"/>
    <n v="1"/>
    <s v="אוגוסטה ויקטוריה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462.24"/>
    <n v="469.41333549432738"/>
    <n v="476.84888168557535"/>
    <n v="484.86503727714751"/>
    <n v="492.20693679092381"/>
    <n v="498.91203889789301"/>
    <n v="1207"/>
    <m/>
    <n v="0"/>
    <n v="0"/>
    <n v="0"/>
    <n v="0"/>
    <n v="0"/>
    <n v="0"/>
    <n v="0"/>
    <n v="0"/>
    <n v="0"/>
    <n v="0"/>
    <n v="0"/>
    <m/>
    <m/>
    <m/>
    <m/>
    <m/>
    <m/>
    <n v="0"/>
    <n v="0"/>
    <n v="145.45951118314426"/>
    <n v="339.40552609400322"/>
    <n v="0"/>
    <n v="0"/>
    <n v="0"/>
    <n v="0"/>
    <n v="149.67361166936789"/>
    <n v="349.2384272285251"/>
    <n v="0"/>
    <n v="0"/>
    <x v="0"/>
  </r>
  <r>
    <n v="1301"/>
    <n v="13"/>
    <n v="1"/>
    <s v="ואדי ג'וז צפון"/>
    <m/>
    <s v="Arab"/>
    <s v="yes"/>
    <x v="0"/>
    <s v="yes"/>
    <s v="ירושלים"/>
    <n v="748.54104366573858"/>
    <n v="48.120809371759179"/>
    <n v="56.520809371759178"/>
    <n v="90.720809371759174"/>
    <n v="49.520809371759178"/>
    <n v="42.520809371759178"/>
    <n v="287.40404685879588"/>
    <n v="796.66185303749774"/>
    <n v="853.18266240925686"/>
    <n v="943.90347178101604"/>
    <n v="993.42428115277517"/>
    <n v="1035.9450905245344"/>
    <n v="3370.36392598979"/>
    <n v="3587.0315908672715"/>
    <n v="3841.5209052292898"/>
    <n v="4249.9983639212032"/>
    <n v="4472.9696370461079"/>
    <n v="4664.4228689338979"/>
    <n v="4.5025773195876058"/>
    <n v="4.5025773195876058"/>
    <n v="4.5025773195876067"/>
    <n v="4.5025773195876067"/>
    <n v="4.5025773195876075"/>
    <n v="4.5025773195876058"/>
    <m/>
    <m/>
    <m/>
    <m/>
    <m/>
    <m/>
    <m/>
    <m/>
    <m/>
    <m/>
    <m/>
    <m/>
    <m/>
    <m/>
    <m/>
    <m/>
    <m/>
    <m/>
    <m/>
    <n v="614.18000000000006"/>
    <n v="744.05331713033161"/>
    <n v="804.78901105684372"/>
    <n v="856.06759636906213"/>
    <n v="898.47827110801518"/>
    <n v="937.38022015379499"/>
    <n v="1301"/>
    <n v="526"/>
    <n v="649.88236671986374"/>
    <n v="773.76473343972737"/>
    <n v="897.6471001595911"/>
    <n v="1021.5294668794547"/>
    <n v="1145.4118335993185"/>
    <n v="0"/>
    <n v="0"/>
    <n v="0"/>
    <n v="0"/>
    <n v="0"/>
    <n v="0"/>
    <m/>
    <m/>
    <m/>
    <m/>
    <m/>
    <m/>
    <n v="0"/>
    <n v="196.07208582306421"/>
    <n v="196.07208582306421"/>
    <n v="235.4303570587555"/>
    <n v="228.49306766417811"/>
    <n v="0"/>
    <n v="0"/>
    <n v="214.69577373841125"/>
    <n v="214.69577373841125"/>
    <n v="257.79244637532264"/>
    <n v="250.1962263016498"/>
    <n v="0"/>
    <x v="0"/>
  </r>
  <r>
    <n v="1302"/>
    <n v="13"/>
    <n v="1"/>
    <s v="ואדי ג'וז דרום"/>
    <m/>
    <s v="Arab"/>
    <s v="yes"/>
    <x v="0"/>
    <s v="yes"/>
    <s v="ירושלים"/>
    <n v="517.91404098291036"/>
    <n v="19.581309268573477"/>
    <n v="19.581309268573477"/>
    <n v="19.581309268573477"/>
    <n v="19.581309268573477"/>
    <n v="19.581309268573477"/>
    <n v="97.906546342867387"/>
    <n v="537.49535025148384"/>
    <n v="557.07665952005732"/>
    <n v="576.6579687886308"/>
    <n v="596.23927805720427"/>
    <n v="615.82058732577775"/>
    <n v="2331.948014425629"/>
    <n v="2420.1143734261391"/>
    <n v="2508.2807324266491"/>
    <n v="2596.4470914271592"/>
    <n v="2684.6134504276688"/>
    <n v="2772.7798094281784"/>
    <n v="4.5025773195876271"/>
    <n v="4.5025773195876271"/>
    <n v="4.502577319587628"/>
    <n v="4.502577319587628"/>
    <n v="4.5025773195876271"/>
    <n v="4.5025773195876271"/>
    <m/>
    <m/>
    <m/>
    <m/>
    <m/>
    <m/>
    <m/>
    <m/>
    <m/>
    <m/>
    <m/>
    <m/>
    <m/>
    <m/>
    <m/>
    <m/>
    <m/>
    <m/>
    <m/>
    <n v="493.27000000000004"/>
    <n v="528.19329948375878"/>
    <n v="551.86724133090354"/>
    <n v="581.72247574543462"/>
    <n v="611.62601989470431"/>
    <n v="919.24356204755031"/>
    <n v="1302"/>
    <n v="618"/>
    <n v="817.34638023129514"/>
    <n v="845.01027159082992"/>
    <n v="843.59976904625"/>
    <n v="853.70669210135316"/>
    <n v="851.1167659232301"/>
    <n v="64"/>
    <n v="64"/>
    <n v="64"/>
    <n v="64"/>
    <n v="64"/>
    <n v="64"/>
    <m/>
    <m/>
    <m/>
    <m/>
    <m/>
    <m/>
    <n v="49.871827934063319"/>
    <n v="361.64952979593062"/>
    <n v="66.495770578751092"/>
    <n v="43.358337563801989"/>
    <n v="60.347009872887583"/>
    <n v="0"/>
    <n v="78.807951673492951"/>
    <n v="571.48213425384745"/>
    <n v="105.07726889799061"/>
    <n v="68.515270302279092"/>
    <n v="95.360936919940258"/>
    <n v="0"/>
    <x v="0"/>
  </r>
  <r>
    <n v="1303"/>
    <n v="13"/>
    <n v="1"/>
    <s v="ואדי ג'וז - משרד הפנים"/>
    <m/>
    <s v="Arab"/>
    <s v="yes"/>
    <x v="0"/>
    <s v="yes"/>
    <s v="ירושלים"/>
    <n v="153.91999999999999"/>
    <n v="5.92"/>
    <n v="5.92"/>
    <n v="8.32"/>
    <n v="5.92"/>
    <n v="5.92"/>
    <n v="32"/>
    <n v="159.83999999999997"/>
    <n v="165.75999999999996"/>
    <n v="174.07999999999996"/>
    <n v="179.99999999999994"/>
    <n v="185.91999999999993"/>
    <n v="483.86588475267723"/>
    <n v="522.57515553289136"/>
    <n v="541.92979092299845"/>
    <n v="569.13090011990573"/>
    <n v="588.48553551001282"/>
    <n v="607.84017090011992"/>
    <n v="3.2693640861667381"/>
    <n v="3.2693640861667381"/>
    <n v="3.2693640861667386"/>
    <n v="3.2693640861667386"/>
    <n v="3.269364086166739"/>
    <n v="3.269364086166739"/>
    <m/>
    <m/>
    <m/>
    <m/>
    <m/>
    <m/>
    <m/>
    <m/>
    <m/>
    <m/>
    <m/>
    <m/>
    <m/>
    <m/>
    <m/>
    <m/>
    <m/>
    <m/>
    <m/>
    <n v="795.01"/>
    <n v="813.72433514587829"/>
    <n v="836.67067561207591"/>
    <n v="869.54469428124162"/>
    <n v="901.37937603957403"/>
    <n v="932.45477858442325"/>
    <n v="1303"/>
    <n v="1167"/>
    <n v="1225.3500000000001"/>
    <n v="1286.6175000000003"/>
    <n v="1350.9483750000004"/>
    <n v="1418.4957937500005"/>
    <n v="1489.4205834375007"/>
    <n v="0"/>
    <n v="0"/>
    <n v="0"/>
    <n v="0"/>
    <n v="0"/>
    <n v="0"/>
    <m/>
    <m/>
    <m/>
    <m/>
    <m/>
    <m/>
    <n v="117.16761291971784"/>
    <n v="332.34261335697892"/>
    <n v="78.111741946478574"/>
    <n v="263.81098411158763"/>
    <n v="78.111741946478574"/>
    <n v="0"/>
    <n v="125.64449105474554"/>
    <n v="356.38703794070824"/>
    <n v="83.762994036497034"/>
    <n v="282.89726151597534"/>
    <n v="83.762994036497034"/>
    <n v="0"/>
    <x v="0"/>
  </r>
  <r>
    <n v="1304"/>
    <n v="13"/>
    <n v="1"/>
    <s v="שיח ג'ראח"/>
    <m/>
    <s v="Arab"/>
    <s v="yes"/>
    <x v="0"/>
    <s v="yes"/>
    <s v="ירושלים"/>
    <n v="595.9"/>
    <n v="206.20000000000002"/>
    <n v="111.30000000000001"/>
    <n v="106.5"/>
    <n v="101.1"/>
    <n v="149.4"/>
    <n v="674.5"/>
    <n v="802.1"/>
    <n v="913.40000000000009"/>
    <n v="1019.9000000000001"/>
    <n v="1121"/>
    <n v="1270.4000000000001"/>
    <n v="2172.0439826619072"/>
    <n v="2952.8753872764673"/>
    <n v="3362.6185995989595"/>
    <n v="3754.6909456218291"/>
    <n v="4126.8835670576236"/>
    <n v="4406.3041404204014"/>
    <n v="3.6814304790879784"/>
    <n v="3.6814304790879779"/>
    <n v="3.6814304790879779"/>
    <n v="3.6814304790879779"/>
    <n v="3.6814304790879784"/>
    <n v="3.468438397686084"/>
    <m/>
    <m/>
    <m/>
    <m/>
    <m/>
    <m/>
    <m/>
    <m/>
    <m/>
    <m/>
    <m/>
    <m/>
    <m/>
    <m/>
    <m/>
    <m/>
    <m/>
    <m/>
    <m/>
    <n v="1969.8700000000001"/>
    <n v="2052.0756985990952"/>
    <n v="2126.5647328056034"/>
    <n v="2221.6545615253071"/>
    <n v="2626.4405843996246"/>
    <n v="2711.7758083797307"/>
    <n v="1304"/>
    <n v="564"/>
    <n v="797.82080898852666"/>
    <n v="906.26131895675644"/>
    <n v="975.93559291842962"/>
    <n v="1049.8787058252863"/>
    <n v="1082.0273047046337"/>
    <n v="0"/>
    <n v="0"/>
    <n v="0"/>
    <n v="0"/>
    <n v="0"/>
    <n v="0"/>
    <m/>
    <m/>
    <m/>
    <m/>
    <m/>
    <m/>
    <n v="0"/>
    <n v="541.32049975409063"/>
    <n v="997.08305090464546"/>
    <n v="177.70131275103145"/>
    <n v="505.54969811553985"/>
    <n v="0"/>
    <n v="0"/>
    <n v="660.74171081094391"/>
    <n v="1217.0504556443273"/>
    <n v="216.90416205151274"/>
    <n v="617.0794798729471"/>
    <n v="0"/>
    <x v="0"/>
  </r>
  <r>
    <n v="1305"/>
    <n v="13"/>
    <n v="1"/>
    <s v="שיח ג'ראח - מרכזי בריאות"/>
    <m/>
    <s v="Arab"/>
    <s v="yes"/>
    <x v="0"/>
    <s v="yes"/>
    <s v="ירושלים"/>
    <n v="95.95"/>
    <n v="0.95"/>
    <n v="12.95"/>
    <n v="0.95"/>
    <n v="0.95"/>
    <n v="0.95"/>
    <n v="16.749999999999996"/>
    <n v="96.9"/>
    <n v="109.85000000000001"/>
    <n v="110.80000000000001"/>
    <n v="111.75000000000001"/>
    <n v="112.70000000000002"/>
    <n v="326.50242223355428"/>
    <n v="333.03247067822537"/>
    <n v="377.53990613006249"/>
    <n v="380.80493035239806"/>
    <n v="384.06995457473357"/>
    <n v="387.33497879706914"/>
    <n v="3.4368676024584661"/>
    <n v="3.4368676024584661"/>
    <n v="3.4368676024584657"/>
    <n v="3.4368676024584657"/>
    <n v="3.4368676024584657"/>
    <n v="3.4368676024584657"/>
    <m/>
    <m/>
    <m/>
    <m/>
    <m/>
    <m/>
    <m/>
    <m/>
    <m/>
    <m/>
    <m/>
    <m/>
    <m/>
    <m/>
    <m/>
    <m/>
    <m/>
    <m/>
    <m/>
    <n v="1252.97"/>
    <n v="1293.2887448321524"/>
    <n v="1348.5609808571842"/>
    <n v="1495.6898710702105"/>
    <n v="1576.1917129686303"/>
    <n v="1655.4968981254769"/>
    <n v="1305"/>
    <m/>
    <n v="0"/>
    <n v="0"/>
    <n v="0"/>
    <n v="0"/>
    <n v="0"/>
    <n v="0"/>
    <n v="0"/>
    <n v="0"/>
    <n v="0"/>
    <n v="0"/>
    <n v="0"/>
    <m/>
    <m/>
    <m/>
    <m/>
    <m/>
    <m/>
    <n v="0"/>
    <n v="204.54487379450529"/>
    <n v="411.45193583951027"/>
    <n v="702.31072337455373"/>
    <n v="177.38233806164106"/>
    <n v="0"/>
    <n v="0"/>
    <n v="226.39947668561504"/>
    <n v="455.41352969291933"/>
    <n v="777.34913270149138"/>
    <n v="196.33475904545105"/>
    <n v="0"/>
    <x v="0"/>
  </r>
  <r>
    <n v="1401"/>
    <n v="14"/>
    <n v="1"/>
    <s v="צמרת הבירה"/>
    <m/>
    <s v="Jewish"/>
    <s v="yes"/>
    <x v="0"/>
    <s v="yes"/>
    <s v="ירושלים"/>
    <n v="617.64100730256791"/>
    <n v="0"/>
    <n v="0"/>
    <n v="0"/>
    <n v="0"/>
    <n v="0"/>
    <n v="0"/>
    <n v="617.64100730256791"/>
    <n v="617.64100730256791"/>
    <n v="617.64100730256791"/>
    <n v="617.64100730256791"/>
    <n v="617.64100730256791"/>
    <n v="1488.3184406271059"/>
    <n v="1475.437142496334"/>
    <n v="1459.4570969006713"/>
    <n v="1434.2931195734582"/>
    <n v="1400.3272942232998"/>
    <n v="1363.129043331357"/>
    <n v="2.4096820370251315"/>
    <n v="2.3888263976189519"/>
    <n v="2.3629536893519725"/>
    <n v="2.3222116125959094"/>
    <n v="2.2672187851304892"/>
    <n v="2.2069924555116076"/>
    <m/>
    <m/>
    <m/>
    <m/>
    <m/>
    <m/>
    <m/>
    <m/>
    <m/>
    <m/>
    <m/>
    <m/>
    <m/>
    <m/>
    <m/>
    <m/>
    <m/>
    <m/>
    <m/>
    <n v="512.81889999999999"/>
    <n v="520.39071221896177"/>
    <n v="528.16046414525715"/>
    <n v="536.29883855315552"/>
    <n v="543.42512346850162"/>
    <n v="549.74795901305617"/>
    <n v="1401"/>
    <n v="707"/>
    <n v="707"/>
    <n v="707"/>
    <n v="707"/>
    <n v="707"/>
    <n v="707"/>
    <n v="0"/>
    <n v="0"/>
    <n v="0"/>
    <n v="0"/>
    <n v="0"/>
    <n v="0"/>
    <m/>
    <m/>
    <m/>
    <m/>
    <m/>
    <m/>
    <n v="0"/>
    <n v="53.629883855315555"/>
    <n v="134.07470963828888"/>
    <n v="53.629883855315555"/>
    <n v="294.96436120423556"/>
    <n v="0"/>
    <n v="0"/>
    <n v="54.974795901305619"/>
    <n v="137.43698975326404"/>
    <n v="54.974795901305619"/>
    <n v="302.36137745718094"/>
    <n v="0"/>
    <x v="0"/>
  </r>
  <r>
    <n v="1402"/>
    <n v="14"/>
    <n v="1"/>
    <s v="הגבעה הצרפתית"/>
    <m/>
    <s v="Jewish"/>
    <s v="yes"/>
    <x v="0"/>
    <s v="yes"/>
    <s v="ירושלים"/>
    <n v="1152.6833170217546"/>
    <n v="144"/>
    <n v="28.8"/>
    <n v="0"/>
    <n v="29.4"/>
    <n v="0"/>
    <n v="202.20000000000002"/>
    <n v="1296.6833170217546"/>
    <n v="1325.4833170217546"/>
    <n v="1325.4833170217546"/>
    <n v="1354.8833170217547"/>
    <n v="1354.8833170217547"/>
    <n v="2773.7377653680887"/>
    <n v="3180.6194859120105"/>
    <n v="3243.2104812005095"/>
    <n v="3196.8162027074327"/>
    <n v="3228.8590554796278"/>
    <n v="3146.9540402394882"/>
    <n v="2.406331144389886"/>
    <n v="2.4528884147420928"/>
    <n v="2.446813505346654"/>
    <n v="2.4118117230554059"/>
    <n v="2.383127030139514"/>
    <n v="2.3226753187551124"/>
    <m/>
    <m/>
    <m/>
    <m/>
    <m/>
    <m/>
    <m/>
    <m/>
    <m/>
    <m/>
    <m/>
    <m/>
    <m/>
    <m/>
    <m/>
    <m/>
    <m/>
    <m/>
    <m/>
    <n v="445.04510000000005"/>
    <n v="475.63149992369739"/>
    <n v="487.61265782209205"/>
    <n v="711.11517060024903"/>
    <n v="720.49806558243927"/>
    <n v="755.3021822862604"/>
    <n v="1402"/>
    <n v="137"/>
    <n v="181.4914538216847"/>
    <n v="223.03537785424945"/>
    <n v="192.10087206249696"/>
    <n v="179.63342078036575"/>
    <n v="166.68033217127248"/>
    <n v="23"/>
    <n v="23"/>
    <n v="23"/>
    <n v="23"/>
    <n v="23"/>
    <n v="23"/>
    <m/>
    <m/>
    <m/>
    <m/>
    <m/>
    <m/>
    <n v="0"/>
    <n v="362.74639957579183"/>
    <n v="135.75167333424216"/>
    <n v="96.353087250404712"/>
    <n v="116.26401043981026"/>
    <n v="0"/>
    <n v="0"/>
    <n v="385.28660130371213"/>
    <n v="144.18696064635574"/>
    <n v="102.34023977975255"/>
    <n v="123.48838055643992"/>
    <n v="0"/>
    <x v="0"/>
  </r>
  <r>
    <n v="1403"/>
    <n v="14"/>
    <n v="1"/>
    <s v="הגבעה הצרפתית דרום"/>
    <m/>
    <s v="Jewish"/>
    <s v="yes"/>
    <x v="0"/>
    <s v="yes"/>
    <s v="ירושלים"/>
    <n v="703"/>
    <n v="4"/>
    <n v="4"/>
    <n v="4"/>
    <n v="4"/>
    <n v="4"/>
    <n v="20"/>
    <n v="707"/>
    <n v="711"/>
    <n v="715"/>
    <n v="719"/>
    <n v="723"/>
    <n v="2038.7"/>
    <n v="2085.6499999999996"/>
    <n v="2204.1"/>
    <n v="2252.25"/>
    <n v="2300.7999999999997"/>
    <n v="2349.75"/>
    <n v="2.9"/>
    <n v="2.9499999999999997"/>
    <n v="3.1"/>
    <n v="3.15"/>
    <n v="3.1999999999999997"/>
    <n v="3.25"/>
    <m/>
    <m/>
    <m/>
    <m/>
    <m/>
    <m/>
    <m/>
    <m/>
    <m/>
    <m/>
    <m/>
    <m/>
    <m/>
    <m/>
    <m/>
    <m/>
    <m/>
    <m/>
    <m/>
    <n v="172.89060000000003"/>
    <n v="204.0027412182871"/>
    <n v="206.45136389668653"/>
    <n v="202.40835035130556"/>
    <n v="203.63511395309081"/>
    <n v="207.18885613983332"/>
    <n v="1403"/>
    <n v="290"/>
    <n v="374.24119106792807"/>
    <n v="459.41693511966577"/>
    <n v="545.52723215521314"/>
    <n v="632.57208217457003"/>
    <n v="720.55148517773659"/>
    <n v="0"/>
    <n v="0"/>
    <n v="0"/>
    <n v="0"/>
    <n v="0"/>
    <n v="0"/>
    <m/>
    <m/>
    <m/>
    <m/>
    <m/>
    <m/>
    <n v="0"/>
    <n v="50.146795041828277"/>
    <n v="62.683493661247482"/>
    <n v="50.146795041828277"/>
    <n v="39.431266606401515"/>
    <n v="0"/>
    <n v="0"/>
    <n v="51.331168332542312"/>
    <n v="64.16396027130898"/>
    <n v="51.331168332542312"/>
    <n v="40.362559203439709"/>
    <n v="0"/>
    <x v="0"/>
  </r>
  <r>
    <n v="1404"/>
    <n v="14"/>
    <n v="1"/>
    <s v="מלון היאט"/>
    <m/>
    <s v="Jewish"/>
    <s v="yes"/>
    <x v="0"/>
    <s v="yes"/>
    <s v="ירושלים"/>
    <n v="52.38095238095238"/>
    <n v="5"/>
    <n v="5"/>
    <n v="5"/>
    <n v="5"/>
    <n v="5"/>
    <n v="25"/>
    <n v="57.38095238095238"/>
    <n v="62.38095238095238"/>
    <n v="67.38095238095238"/>
    <n v="72.38095238095238"/>
    <n v="77.38095238095238"/>
    <n v="218"/>
    <n v="241"/>
    <n v="262"/>
    <n v="283"/>
    <n v="304"/>
    <n v="325"/>
    <n v="4.1618181818181821"/>
    <n v="4.2"/>
    <n v="4.2"/>
    <n v="4.2"/>
    <n v="4.2"/>
    <n v="4.2"/>
    <m/>
    <m/>
    <m/>
    <m/>
    <m/>
    <m/>
    <m/>
    <m/>
    <m/>
    <m/>
    <m/>
    <m/>
    <m/>
    <m/>
    <m/>
    <m/>
    <m/>
    <m/>
    <m/>
    <n v="388.99582500000002"/>
    <n v="395.72251061487037"/>
    <n v="402.60985836709887"/>
    <n v="409.98581513776338"/>
    <n v="416.79435498379257"/>
    <n v="423.06700106766618"/>
    <n v="1404"/>
    <m/>
    <n v="0"/>
    <n v="0"/>
    <n v="0"/>
    <n v="0"/>
    <n v="0"/>
    <n v="0"/>
    <n v="0"/>
    <n v="0"/>
    <n v="0"/>
    <n v="0"/>
    <n v="0"/>
    <m/>
    <m/>
    <m/>
    <m/>
    <m/>
    <m/>
    <n v="0"/>
    <n v="368.98723362398704"/>
    <n v="40.998581513776344"/>
    <n v="0"/>
    <n v="0"/>
    <n v="0"/>
    <n v="0"/>
    <n v="380.7603009608996"/>
    <n v="42.306700106766627"/>
    <n v="0"/>
    <n v="0"/>
    <n v="0"/>
    <x v="0"/>
  </r>
  <r>
    <n v="1405"/>
    <n v="14"/>
    <n v="1"/>
    <s v="שיח ג'ראח - קרית הממשלה"/>
    <m/>
    <s v="Jewish"/>
    <s v="yes"/>
    <x v="0"/>
    <s v="yes"/>
    <s v="ירושלים"/>
    <n v="0"/>
    <n v="0"/>
    <n v="9.6"/>
    <n v="0"/>
    <n v="0"/>
    <n v="0"/>
    <n v="9.6"/>
    <n v="0"/>
    <n v="9.6"/>
    <n v="9.6"/>
    <n v="9.6"/>
    <n v="9.6"/>
    <n v="0"/>
    <n v="0"/>
    <n v="25.734313398837468"/>
    <n v="26.163497677125196"/>
    <n v="26.223632948802624"/>
    <n v="25.863209371844203"/>
    <m/>
    <m/>
    <n v="2.6806576457122362"/>
    <n v="2.7253643413672082"/>
    <n v="2.7316284321669402"/>
    <n v="2.6940843095671045"/>
    <m/>
    <m/>
    <m/>
    <m/>
    <m/>
    <m/>
    <m/>
    <m/>
    <m/>
    <m/>
    <m/>
    <m/>
    <m/>
    <m/>
    <m/>
    <m/>
    <m/>
    <m/>
    <m/>
    <n v="2465.9327000000003"/>
    <n v="2492.462256856742"/>
    <n v="2520.7335919300554"/>
    <n v="2550.3930740763817"/>
    <n v="3923.5478449435204"/>
    <n v="3948.3348947811555"/>
    <n v="1405"/>
    <m/>
    <n v="0"/>
    <n v="0"/>
    <n v="0"/>
    <n v="0"/>
    <n v="0"/>
    <n v="0"/>
    <n v="0"/>
    <n v="0"/>
    <n v="0"/>
    <n v="0"/>
    <n v="0"/>
    <m/>
    <m/>
    <m/>
    <m/>
    <m/>
    <m/>
    <n v="0"/>
    <n v="0"/>
    <n v="2385.4085852574035"/>
    <n v="164.98448881897818"/>
    <n v="0"/>
    <n v="0"/>
    <n v="0"/>
    <n v="0"/>
    <n v="3692.9177902873666"/>
    <n v="255.41710449378897"/>
    <n v="0"/>
    <n v="0"/>
    <x v="0"/>
  </r>
  <r>
    <n v="2001"/>
    <n v="20"/>
    <n v="2"/>
    <s v="נוף ציון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2001"/>
    <n v="22"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2101"/>
    <n v="21"/>
    <n v="2"/>
    <s v="ג'בל מוכבר מערב"/>
    <m/>
    <s v="Arab"/>
    <s v="yes"/>
    <x v="0"/>
    <s v="yes"/>
    <s v="ירושלים"/>
    <n v="1041.7708855286976"/>
    <n v="205.56816333181308"/>
    <n v="171.46816333181306"/>
    <n v="239.76816333181307"/>
    <n v="90.968163331813074"/>
    <n v="82.968163331813074"/>
    <n v="790.74081665906544"/>
    <n v="1247.3390488605107"/>
    <n v="1418.8072121923237"/>
    <n v="1658.5753755241367"/>
    <n v="1749.5435388559497"/>
    <n v="1832.5117021877627"/>
    <n v="5406.4803408874495"/>
    <n v="6473.3178280972734"/>
    <n v="7363.1864806187477"/>
    <n v="8607.5117727066208"/>
    <n v="9079.6094225180659"/>
    <n v="9510.1894571533594"/>
    <n v="5.1897018970190043"/>
    <n v="5.1897018970190043"/>
    <n v="5.1897018970190043"/>
    <n v="5.1897018970190052"/>
    <n v="5.1897018970190052"/>
    <n v="5.1897018970190061"/>
    <m/>
    <m/>
    <m/>
    <m/>
    <m/>
    <m/>
    <m/>
    <m/>
    <m/>
    <m/>
    <m/>
    <m/>
    <m/>
    <m/>
    <m/>
    <m/>
    <m/>
    <m/>
    <m/>
    <n v="556.4"/>
    <n v="691.28122057479129"/>
    <n v="779.15391120715856"/>
    <n v="985.29061144407103"/>
    <n v="1070.4154313712165"/>
    <n v="1147.6902546317619"/>
    <n v="2101"/>
    <n v="1743"/>
    <n v="1936.5176892804577"/>
    <n v="2130.0353785609154"/>
    <n v="2323.5530678413734"/>
    <n v="2517.0707571218309"/>
    <n v="2710.5884464022888"/>
    <n v="0"/>
    <n v="0"/>
    <n v="0"/>
    <n v="0"/>
    <n v="0"/>
    <n v="0"/>
    <m/>
    <m/>
    <m/>
    <m/>
    <m/>
    <m/>
    <n v="56.444001856187164"/>
    <n v="311.53761628387997"/>
    <n v="191.83250810576911"/>
    <n v="218.92846945693299"/>
    <n v="206.54801574130187"/>
    <n v="0"/>
    <n v="65.747333944265705"/>
    <n v="362.88652505902235"/>
    <n v="223.45112956255656"/>
    <n v="255.01315849230738"/>
    <n v="240.59210757361001"/>
    <n v="0"/>
    <x v="0"/>
  </r>
  <r>
    <n v="2102"/>
    <n v="21"/>
    <n v="2"/>
    <s v="מורדות אבו תור"/>
    <m/>
    <s v="Arab"/>
    <s v="yes"/>
    <x v="0"/>
    <s v="yes"/>
    <s v="ירושלים"/>
    <n v="1477.6"/>
    <n v="95.2"/>
    <n v="128.6"/>
    <n v="150.9"/>
    <n v="245.6"/>
    <n v="152"/>
    <n v="772.30000000000007"/>
    <n v="1572.8"/>
    <n v="1701.3999999999999"/>
    <n v="1852.3"/>
    <n v="2097.9"/>
    <n v="2249.9"/>
    <n v="7487.842107727256"/>
    <n v="7970.274815263555"/>
    <n v="8621.9643760741437"/>
    <n v="9386.6607580828349"/>
    <n v="10631.25606239917"/>
    <n v="11401.526771910907"/>
    <n v="5.0675704573140612"/>
    <n v="5.0675704573140612"/>
    <n v="5.0675704573140612"/>
    <n v="5.0675704573140612"/>
    <n v="5.0675704573140612"/>
    <n v="5.0675704573140612"/>
    <m/>
    <m/>
    <m/>
    <m/>
    <m/>
    <m/>
    <m/>
    <m/>
    <m/>
    <m/>
    <m/>
    <m/>
    <m/>
    <m/>
    <m/>
    <m/>
    <m/>
    <m/>
    <m/>
    <n v="328.49"/>
    <n v="437.96695537064335"/>
    <n v="471.35585386250148"/>
    <n v="504.36269505467044"/>
    <n v="565.64011086067273"/>
    <n v="599.90942326352024"/>
    <n v="2102"/>
    <n v="1312"/>
    <n v="1660.4519883453372"/>
    <n v="2008.9039766906747"/>
    <n v="2357.3559650360121"/>
    <n v="2705.8079533813493"/>
    <n v="3054.2599417266865"/>
    <n v="0"/>
    <n v="0"/>
    <n v="0"/>
    <n v="0"/>
    <n v="0"/>
    <n v="0"/>
    <m/>
    <m/>
    <m/>
    <m/>
    <m/>
    <m/>
    <n v="18.630561211157186"/>
    <n v="111.7833672669431"/>
    <n v="107.1257269641538"/>
    <n v="32.603482119525069"/>
    <n v="234.21955749289137"/>
    <n v="0"/>
    <n v="22.159944303671239"/>
    <n v="132.9596658220274"/>
    <n v="127.41967974610961"/>
    <n v="38.779902531424661"/>
    <n v="278.59023086028742"/>
    <n v="0"/>
    <x v="0"/>
  </r>
  <r>
    <n v="2103"/>
    <n v="21"/>
    <n v="2"/>
    <s v="אבו תור"/>
    <m/>
    <s v="Arab"/>
    <s v="yes"/>
    <x v="0"/>
    <s v="yes"/>
    <s v="ירושלים"/>
    <n v="1224"/>
    <n v="24"/>
    <n v="24"/>
    <n v="62.300000000000004"/>
    <n v="24"/>
    <n v="24"/>
    <n v="158.30000000000001"/>
    <n v="1248"/>
    <n v="1272"/>
    <n v="1334.3"/>
    <n v="1358.3"/>
    <n v="1382.3"/>
    <n v="5920.4893869555199"/>
    <n v="6036.5774141507263"/>
    <n v="6152.665441345931"/>
    <n v="6454.0106119401553"/>
    <n v="6570.0986391353617"/>
    <n v="6686.1866663305682"/>
    <n v="4.8370011331335947"/>
    <n v="4.8370011331335947"/>
    <n v="4.8370011331335938"/>
    <n v="4.8370011331335947"/>
    <n v="4.8370011331335947"/>
    <n v="4.8370011331335947"/>
    <m/>
    <m/>
    <m/>
    <m/>
    <m/>
    <m/>
    <m/>
    <m/>
    <m/>
    <m/>
    <m/>
    <m/>
    <m/>
    <m/>
    <m/>
    <m/>
    <m/>
    <m/>
    <m/>
    <n v="515.74"/>
    <n v="588.11357948119917"/>
    <n v="598.74729291968367"/>
    <n v="615.20301188376845"/>
    <n v="626.02856795450748"/>
    <n v="634.51716684463531"/>
    <n v="2103"/>
    <n v="1020"/>
    <n v="1174.2213594093575"/>
    <n v="1328.4427188187151"/>
    <n v="1482.6640782280729"/>
    <n v="1636.8854376374304"/>
    <n v="1791.106797046788"/>
    <n v="0"/>
    <n v="0"/>
    <n v="0"/>
    <n v="0"/>
    <n v="0"/>
    <n v="0"/>
    <m/>
    <m/>
    <m/>
    <m/>
    <m/>
    <m/>
    <n v="0"/>
    <n v="111.88800587017978"/>
    <n v="195.80401027281459"/>
    <n v="83.916004402634826"/>
    <n v="223.59499133813929"/>
    <n v="0"/>
    <n v="0"/>
    <n v="115.40070369820556"/>
    <n v="201.9512314718597"/>
    <n v="86.550527773654167"/>
    <n v="230.61470390091591"/>
    <n v="0"/>
    <x v="0"/>
  </r>
  <r>
    <n v="2201"/>
    <n v="22"/>
    <n v="2"/>
    <s v="סילוואן מזרח"/>
    <m/>
    <s v="Arab"/>
    <s v="yes"/>
    <x v="0"/>
    <s v="yes"/>
    <s v="ירושלים"/>
    <n v="1690.2086319940349"/>
    <n v="70.079377630894214"/>
    <n v="90.629377630894211"/>
    <n v="121.22937763089422"/>
    <n v="156.82937763089421"/>
    <n v="199.22937763089422"/>
    <n v="637.99688815447109"/>
    <n v="1760.2880096249291"/>
    <n v="1850.9173872558233"/>
    <n v="1972.1467648867176"/>
    <n v="2128.9761425176121"/>
    <n v="2328.2055201485064"/>
    <n v="8045.2021042654032"/>
    <n v="8378.7720232147167"/>
    <n v="8810.1576201301323"/>
    <n v="9387.1957594184278"/>
    <n v="10133.685876107855"/>
    <n v="11081.995201836831"/>
    <n v="4.7598870056497242"/>
    <n v="4.7598870056497242"/>
    <n v="4.7598870056497242"/>
    <n v="4.7598870056497233"/>
    <n v="4.7598870056497233"/>
    <n v="4.7598870056497233"/>
    <m/>
    <m/>
    <m/>
    <m/>
    <m/>
    <m/>
    <m/>
    <m/>
    <m/>
    <m/>
    <m/>
    <m/>
    <m/>
    <m/>
    <m/>
    <m/>
    <m/>
    <m/>
    <m/>
    <n v="756.49"/>
    <n v="785.26658070957649"/>
    <n v="810.3769707402156"/>
    <n v="858.03714733377535"/>
    <n v="895.52796575097204"/>
    <n v="944.74760657037291"/>
    <n v="2201"/>
    <n v="2797"/>
    <n v="2797"/>
    <n v="2797"/>
    <n v="2797"/>
    <n v="2843.2082877671583"/>
    <n v="2990.1627593958519"/>
    <n v="0"/>
    <n v="0"/>
    <n v="0"/>
    <n v="0"/>
    <n v="0"/>
    <n v="0"/>
    <m/>
    <m/>
    <m/>
    <m/>
    <m/>
    <m/>
    <n v="114.45660951719414"/>
    <n v="121.84090701187701"/>
    <n v="90.457643072072386"/>
    <n v="136.94360532332036"/>
    <n v="394.33838240931152"/>
    <n v="0"/>
    <n v="126.02322432488518"/>
    <n v="134.15375504372767"/>
    <n v="99.598999942940424"/>
    <n v="150.78268320473677"/>
    <n v="434.18894405408292"/>
    <n v="0"/>
    <x v="0"/>
  </r>
  <r>
    <n v="2202"/>
    <n v="22"/>
    <n v="2"/>
    <s v="סילוואן דרום"/>
    <m/>
    <s v="Arab"/>
    <s v="yes"/>
    <x v="0"/>
    <s v="yes"/>
    <s v="ירושלים"/>
    <n v="1614.1298199614644"/>
    <n v="80.994072426062075"/>
    <n v="205.99407242606208"/>
    <n v="208.99407242606208"/>
    <n v="235.99407242606208"/>
    <n v="205.99407242606208"/>
    <n v="937.97036213031038"/>
    <n v="1695.1238923875264"/>
    <n v="1901.1179648135885"/>
    <n v="2110.1120372396508"/>
    <n v="2346.1061096657131"/>
    <n v="2552.1001820917754"/>
    <n v="7683.0755554663019"/>
    <n v="8068.5981883417689"/>
    <n v="9049.1066969234471"/>
    <n v="10043.89486652208"/>
    <n v="11167.199985273253"/>
    <n v="12147.708493854936"/>
    <n v="4.7598870056497233"/>
    <n v="4.7598870056497242"/>
    <n v="4.7598870056497233"/>
    <n v="4.7598870056497233"/>
    <n v="4.7598870056497233"/>
    <n v="4.7598870056497242"/>
    <m/>
    <m/>
    <m/>
    <m/>
    <m/>
    <m/>
    <m/>
    <m/>
    <m/>
    <m/>
    <m/>
    <m/>
    <m/>
    <m/>
    <m/>
    <m/>
    <m/>
    <m/>
    <m/>
    <n v="337.05"/>
    <n v="445.48426955853364"/>
    <n v="542.83872590237343"/>
    <n v="716.33818050498178"/>
    <n v="853.27907839651857"/>
    <n v="903.61261656846489"/>
    <n v="2202"/>
    <n v="1331"/>
    <n v="1630.4406103297654"/>
    <n v="2065.7028031002892"/>
    <n v="2488.8042284105131"/>
    <n v="2878.4277459805585"/>
    <n v="3277.7153291224217"/>
    <n v="0"/>
    <n v="0"/>
    <n v="0"/>
    <n v="0"/>
    <n v="0"/>
    <n v="0"/>
    <m/>
    <m/>
    <m/>
    <m/>
    <m/>
    <m/>
    <n v="0"/>
    <n v="262.28654052411042"/>
    <n v="73.450909568287344"/>
    <n v="161.66609483232153"/>
    <n v="218.93463558026247"/>
    <n v="0"/>
    <n v="0"/>
    <n v="330.85689639857731"/>
    <n v="92.653400852577121"/>
    <n v="203.930946217132"/>
    <n v="276.17137310017841"/>
    <n v="0"/>
    <x v="0"/>
  </r>
  <r>
    <n v="2203"/>
    <n v="22"/>
    <n v="2"/>
    <s v="עיר דוד"/>
    <m/>
    <s v="Arab"/>
    <s v="yes"/>
    <x v="0"/>
    <s v="yes"/>
    <s v="ירושלים"/>
    <n v="1138.993085136485"/>
    <n v="33.174555877761698"/>
    <n v="33.174555877761698"/>
    <n v="58.174555877761698"/>
    <n v="243.17455587776169"/>
    <n v="33.174555877761698"/>
    <n v="400.87277938880845"/>
    <n v="1172.1676410142468"/>
    <n v="1205.3421968920086"/>
    <n v="1263.5167527697704"/>
    <n v="1506.691308647532"/>
    <n v="1539.8658645252938"/>
    <n v="5421.4783854660345"/>
    <n v="5579.3855229067922"/>
    <n v="5737.2926603475498"/>
    <n v="5978.9738090877445"/>
    <n v="7119.3216244946034"/>
    <n v="7277.2287619353629"/>
    <n v="4.7598870056497153"/>
    <n v="4.7598870056497145"/>
    <n v="4.7598870056497136"/>
    <n v="4.732009920708343"/>
    <n v="4.7251361865790535"/>
    <n v="4.7258848511319975"/>
    <m/>
    <m/>
    <m/>
    <m/>
    <m/>
    <m/>
    <m/>
    <m/>
    <m/>
    <m/>
    <m/>
    <m/>
    <m/>
    <m/>
    <m/>
    <m/>
    <m/>
    <m/>
    <m/>
    <n v="371.29"/>
    <n v="508.36937522692523"/>
    <n v="519.45508785295192"/>
    <n v="532.075626609864"/>
    <n v="579.0398782333823"/>
    <n v="588.31505658571928"/>
    <n v="2203"/>
    <n v="282"/>
    <n v="372.86656643879962"/>
    <n v="463.73313287759925"/>
    <n v="554.59969931639887"/>
    <n v="645.46626575519849"/>
    <n v="736.33283219399812"/>
    <n v="0"/>
    <n v="0"/>
    <n v="0"/>
    <n v="0"/>
    <n v="0"/>
    <n v="0"/>
    <m/>
    <m/>
    <m/>
    <m/>
    <m/>
    <m/>
    <n v="0"/>
    <n v="79.267654938797151"/>
    <n v="118.9014824081957"/>
    <n v="202.48969315734027"/>
    <n v="131.41679610553092"/>
    <n v="0"/>
    <n v="0"/>
    <n v="87.646102487099284"/>
    <n v="131.46915373064891"/>
    <n v="223.89248695135981"/>
    <n v="145.30731341661129"/>
    <n v="0"/>
    <x v="0"/>
  </r>
  <r>
    <n v="2301"/>
    <n v="23"/>
    <n v="2"/>
    <s v="ראס אל עמוד"/>
    <m/>
    <s v="Arab"/>
    <s v="yes"/>
    <x v="0"/>
    <s v="yes"/>
    <s v="ירושלים"/>
    <n v="2255.1091487336021"/>
    <n v="103.28279073981366"/>
    <n v="79.482790739813652"/>
    <n v="122.08279073981366"/>
    <n v="76.282790739813649"/>
    <n v="65.682790739813655"/>
    <n v="446.81395369906829"/>
    <n v="2358.3919394734157"/>
    <n v="2437.8747302132292"/>
    <n v="2559.9575209530431"/>
    <n v="2636.2403116928567"/>
    <n v="2701.9231024326705"/>
    <n v="12109.627209637949"/>
    <n v="12664.241647583249"/>
    <n v="13091.05334580252"/>
    <n v="13746.621208405355"/>
    <n v="14156.249344980792"/>
    <n v="14508.956933611023"/>
    <n v="5.3698630136986196"/>
    <n v="5.3698630136986196"/>
    <n v="5.3698630136986196"/>
    <n v="5.3698630136986196"/>
    <n v="5.3698630136986196"/>
    <n v="5.3698630136986196"/>
    <m/>
    <m/>
    <m/>
    <m/>
    <m/>
    <m/>
    <m/>
    <m/>
    <m/>
    <m/>
    <m/>
    <m/>
    <m/>
    <m/>
    <m/>
    <m/>
    <m/>
    <m/>
    <m/>
    <n v="455.82000000000005"/>
    <n v="587.22921992144927"/>
    <n v="622.61050547121181"/>
    <n v="668.79631762224744"/>
    <n v="711.49055118217871"/>
    <n v="747.19527811792841"/>
    <n v="2301"/>
    <n v="1636"/>
    <n v="1898.9543611465538"/>
    <n v="2161.9087222931075"/>
    <n v="2424.8630834396613"/>
    <n v="2687.8174445862151"/>
    <n v="2950.7718057327688"/>
    <n v="0"/>
    <n v="0"/>
    <n v="0"/>
    <n v="0"/>
    <n v="0"/>
    <n v="0"/>
    <m/>
    <m/>
    <m/>
    <m/>
    <m/>
    <m/>
    <n v="0"/>
    <n v="188.08662391206872"/>
    <n v="145.52008799904809"/>
    <n v="96.394048901830942"/>
    <n v="238.79555680929965"/>
    <n v="0"/>
    <n v="0"/>
    <n v="210.13488495853142"/>
    <n v="162.57853065155274"/>
    <n v="107.69374214586861"/>
    <n v="266.78812036197564"/>
    <n v="0"/>
    <x v="0"/>
  </r>
  <r>
    <n v="2302"/>
    <n v="23"/>
    <n v="2"/>
    <s v="ואדי קדום"/>
    <m/>
    <s v="Arab"/>
    <s v="yes"/>
    <x v="0"/>
    <s v="yes"/>
    <s v="ירושלים"/>
    <n v="566.67019810465479"/>
    <n v="27.704957226349173"/>
    <n v="34.104957226349171"/>
    <n v="47.104957226349171"/>
    <n v="154.50495722634918"/>
    <n v="34.50495722634917"/>
    <n v="297.92478613174586"/>
    <n v="594.37515533100395"/>
    <n v="628.4801125573531"/>
    <n v="675.58506978370224"/>
    <n v="830.09002701005147"/>
    <n v="864.59498423640059"/>
    <n v="3042.9413377674587"/>
    <n v="3191.7131628733341"/>
    <n v="3374.8521112668805"/>
    <n v="3627.7992788385081"/>
    <n v="4457.4697340813691"/>
    <n v="4642.7566276803946"/>
    <n v="5.3698630136986258"/>
    <n v="5.3698630136986267"/>
    <n v="5.3698630136986267"/>
    <n v="5.3698630136986267"/>
    <n v="5.3698630136986267"/>
    <n v="5.3698630136986267"/>
    <m/>
    <m/>
    <m/>
    <m/>
    <m/>
    <m/>
    <m/>
    <m/>
    <m/>
    <m/>
    <m/>
    <m/>
    <m/>
    <m/>
    <m/>
    <m/>
    <m/>
    <m/>
    <m/>
    <n v="170.13000000000002"/>
    <n v="254.82029709612038"/>
    <n v="278.18021618613034"/>
    <n v="310.67129419923174"/>
    <n v="373.74314740603972"/>
    <n v="403.21177065265692"/>
    <n v="2302"/>
    <m/>
    <n v="251.79325057432902"/>
    <n v="503.58650114865804"/>
    <n v="755.37975172298707"/>
    <n v="1007.1730022973161"/>
    <n v="1258.9662528716451"/>
    <n v="0"/>
    <n v="0"/>
    <n v="0"/>
    <n v="0"/>
    <n v="0"/>
    <n v="0"/>
    <m/>
    <m/>
    <m/>
    <m/>
    <m/>
    <m/>
    <n v="46.765473701071073"/>
    <n v="99.004740773685441"/>
    <n v="15.588491233690359"/>
    <n v="49.026368435634694"/>
    <n v="100.2862200551502"/>
    <n v="0"/>
    <n v="60.695628493846726"/>
    <n v="128.49554360424628"/>
    <n v="20.231876164615574"/>
    <n v="63.629981896314767"/>
    <n v="130.15874049363362"/>
    <n v="0"/>
    <x v="0"/>
  </r>
  <r>
    <n v="2303"/>
    <n v="23"/>
    <n v="2"/>
    <s v="ג'בל בטן אל הווא"/>
    <m/>
    <s v="Arab"/>
    <s v="yes"/>
    <x v="0"/>
    <s v="yes"/>
    <s v="ירושלים"/>
    <n v="2611.5019276104026"/>
    <n v="136.63015323137097"/>
    <n v="101.03015323137096"/>
    <n v="131.03015323137095"/>
    <n v="165.83015323137096"/>
    <n v="75.830153231370957"/>
    <n v="610.35076615685489"/>
    <n v="2748.1320808417736"/>
    <n v="2849.1622340731446"/>
    <n v="2980.1923873045157"/>
    <n v="3146.0225405358865"/>
    <n v="3221.8526937672573"/>
    <n v="14016.709838940769"/>
    <n v="14750.044627189047"/>
    <n v="15292.303596196829"/>
    <n v="15995.581514002781"/>
    <n v="16563.603514818271"/>
    <n v="16970.606566835588"/>
    <n v="5.3672982932723512"/>
    <n v="5.3672982932723512"/>
    <n v="5.3672982932723512"/>
    <n v="5.3672982932723512"/>
    <n v="5.2649347871477312"/>
    <n v="5.2673440345877971"/>
    <m/>
    <m/>
    <m/>
    <m/>
    <m/>
    <m/>
    <m/>
    <m/>
    <m/>
    <m/>
    <m/>
    <m/>
    <m/>
    <m/>
    <m/>
    <m/>
    <m/>
    <m/>
    <m/>
    <n v="738.30000000000007"/>
    <n v="932.49656580479655"/>
    <n v="964.23650040757025"/>
    <n v="994.16065949457391"/>
    <n v="1026.444284970542"/>
    <n v="1046.0826706375983"/>
    <n v="2303"/>
    <n v="1245"/>
    <n v="1686.2823905638088"/>
    <n v="2127.5647811276176"/>
    <n v="2568.847171691426"/>
    <n v="3010.1295622552348"/>
    <n v="3451.4119528190436"/>
    <n v="0"/>
    <n v="0"/>
    <n v="0"/>
    <n v="0"/>
    <n v="0"/>
    <n v="0"/>
    <m/>
    <m/>
    <m/>
    <m/>
    <m/>
    <m/>
    <n v="0"/>
    <n v="207.24917578486924"/>
    <n v="248.69901094184303"/>
    <n v="82.899670313947695"/>
    <n v="455.31280245391395"/>
    <n v="0"/>
    <n v="0"/>
    <n v="218.07317481532306"/>
    <n v="261.68780977838765"/>
    <n v="87.229269926129234"/>
    <n v="479.09241611775843"/>
    <n v="0"/>
    <x v="0"/>
  </r>
  <r>
    <n v="2401"/>
    <n v="24"/>
    <n v="2"/>
    <s v="ג'בל מוכבר מזרח"/>
    <m/>
    <s v="Arab"/>
    <s v="yes"/>
    <x v="0"/>
    <s v="yes"/>
    <s v="ירושלים"/>
    <n v="1539.0699017359557"/>
    <n v="341.30268852830608"/>
    <n v="299.202688528306"/>
    <n v="340.10268852830598"/>
    <n v="251.80268852830599"/>
    <n v="180.90268852830599"/>
    <n v="1413.3134426415302"/>
    <n v="1880.3725902642618"/>
    <n v="2179.5752787925676"/>
    <n v="2519.6779673208734"/>
    <n v="2771.4806558491796"/>
    <n v="2952.3833443774856"/>
    <n v="7987.313988684069"/>
    <n v="8172.0813288783984"/>
    <n v="9724.8540891269586"/>
    <n v="11489.885656963601"/>
    <n v="12796.666547293458"/>
    <n v="13735.49757312466"/>
    <n v="5.1897018970190869"/>
    <n v="4.345990454865075"/>
    <n v="4.4618115206896158"/>
    <n v="4.5600611689201624"/>
    <n v="4.6172671349108043"/>
    <n v="4.6523421828952261"/>
    <m/>
    <m/>
    <m/>
    <m/>
    <m/>
    <m/>
    <m/>
    <m/>
    <m/>
    <m/>
    <m/>
    <m/>
    <m/>
    <m/>
    <m/>
    <m/>
    <m/>
    <m/>
    <m/>
    <n v="651.63"/>
    <n v="796.92378214507653"/>
    <n v="912.36394797451067"/>
    <n v="1072.9086801099429"/>
    <n v="1194.7590715969191"/>
    <n v="1293.3245885899501"/>
    <n v="2401"/>
    <n v="957"/>
    <n v="1352.8324814616676"/>
    <n v="1748.664962923335"/>
    <n v="2144.4974443850024"/>
    <n v="2540.32992584667"/>
    <n v="2936.1624073083376"/>
    <n v="0"/>
    <n v="0"/>
    <n v="0"/>
    <n v="0"/>
    <n v="0"/>
    <n v="0"/>
    <m/>
    <m/>
    <m/>
    <m/>
    <m/>
    <m/>
    <n v="33.759388205837773"/>
    <n v="287.41718260451893"/>
    <n v="153.08576740719118"/>
    <n v="225.61641131274015"/>
    <n v="373.02993057965494"/>
    <n v="0"/>
    <n v="40.694839804902536"/>
    <n v="346.46351207409452"/>
    <n v="184.5353577814227"/>
    <n v="271.96653149482376"/>
    <n v="449.6643474347066"/>
    <n v="0"/>
    <x v="0"/>
  </r>
  <r>
    <n v="2402"/>
    <n v="24"/>
    <n v="2"/>
    <s v="צלעה"/>
    <m/>
    <s v="Arab"/>
    <s v="yes"/>
    <x v="0"/>
    <s v="yes"/>
    <s v="ירושלים"/>
    <n v="846.71002194683672"/>
    <n v="82.565770074878344"/>
    <n v="163.26577007487833"/>
    <n v="276.76577007487833"/>
    <n v="720.06577007487829"/>
    <n v="832.56577007487829"/>
    <n v="2075.2288503743916"/>
    <n v="929.27579202171501"/>
    <n v="1092.5415620965932"/>
    <n v="1369.3073321714714"/>
    <n v="2089.3731022463498"/>
    <n v="2921.9388723212282"/>
    <n v="4394.1726071224521"/>
    <n v="4822.6643407088795"/>
    <n v="5669.9650173847349"/>
    <n v="7106.2968593722389"/>
    <n v="10843.223552308245"/>
    <n v="15163.991708658879"/>
    <n v="5.1897018970189466"/>
    <n v="5.1897018970189475"/>
    <n v="5.1897018970189484"/>
    <n v="5.1897018970189475"/>
    <n v="5.1897018970189475"/>
    <n v="5.1897018970189466"/>
    <m/>
    <m/>
    <m/>
    <m/>
    <m/>
    <m/>
    <m/>
    <m/>
    <m/>
    <m/>
    <m/>
    <m/>
    <m/>
    <m/>
    <m/>
    <m/>
    <m/>
    <m/>
    <m/>
    <n v="231.12"/>
    <n v="318.60514841162183"/>
    <n v="408.31609087826649"/>
    <n v="550.9298479365599"/>
    <n v="799.24498639219121"/>
    <n v="1064.7557121986383"/>
    <n v="2402"/>
    <n v="697"/>
    <n v="1210.3529424220148"/>
    <n v="1404.5901784831897"/>
    <n v="1646.7010385264225"/>
    <n v="2444.1218571863678"/>
    <n v="3241.5238081230186"/>
    <n v="0"/>
    <n v="0"/>
    <n v="0"/>
    <n v="0"/>
    <n v="0"/>
    <n v="0"/>
    <m/>
    <m/>
    <m/>
    <m/>
    <m/>
    <m/>
    <n v="53.183446216739647"/>
    <n v="138.75129734969522"/>
    <n v="84.843765906974824"/>
    <n v="117.44294186479522"/>
    <n v="156.70839659835494"/>
    <n v="0"/>
    <n v="102.78509753242358"/>
    <n v="268.15798233003295"/>
    <n v="163.97347998523765"/>
    <n v="226.97634494900828"/>
    <n v="302.86280740193575"/>
    <n v="0"/>
    <x v="0"/>
  </r>
  <r>
    <n v="2403"/>
    <n v="24"/>
    <n v="2"/>
    <s v="עבידייה"/>
    <m/>
    <s v="Arab"/>
    <s v="yes"/>
    <x v="0"/>
    <s v="yes"/>
    <s v="ירושלים"/>
    <n v="1625.7308535874934"/>
    <n v="67.75887898413437"/>
    <n v="148.35887898413438"/>
    <n v="110.75887898413437"/>
    <n v="121.55887898413437"/>
    <n v="92.158878984134361"/>
    <n v="540.59439492067179"/>
    <n v="1693.4897325716277"/>
    <n v="1841.8486115557621"/>
    <n v="1952.6074905398964"/>
    <n v="2074.1663695240309"/>
    <n v="2166.3252485081653"/>
    <n v="8437.0584949053464"/>
    <n v="8788.7068777091899"/>
    <n v="9558.6452334127662"/>
    <n v="10133.450797788428"/>
    <n v="10639.752297123436"/>
    <n v="11118.029406214544"/>
    <n v="5.1897018970190087"/>
    <n v="5.1897018970190087"/>
    <n v="5.1897018970190087"/>
    <n v="5.1897018970190096"/>
    <n v="5.1296523043930131"/>
    <n v="5.1322069083905788"/>
    <m/>
    <m/>
    <m/>
    <m/>
    <m/>
    <m/>
    <m/>
    <m/>
    <m/>
    <m/>
    <m/>
    <m/>
    <m/>
    <m/>
    <m/>
    <m/>
    <m/>
    <m/>
    <m/>
    <n v="570.31000000000006"/>
    <n v="670.34591838196377"/>
    <n v="748.53528448757265"/>
    <n v="858.33452967356652"/>
    <n v="939.53464310045729"/>
    <n v="1012.7341032280713"/>
    <n v="2403"/>
    <n v="2214"/>
    <n v="2940.9572463164841"/>
    <n v="3157.2162375584808"/>
    <n v="3130.8878651880941"/>
    <n v="3197.6777654725483"/>
    <n v="3168.8540161077535"/>
    <n v="0"/>
    <n v="0"/>
    <n v="0"/>
    <n v="0"/>
    <n v="0"/>
    <n v="0"/>
    <m/>
    <m/>
    <m/>
    <m/>
    <m/>
    <m/>
    <n v="54.79227740883082"/>
    <n v="66.594555550106662"/>
    <n v="169.54103124476563"/>
    <n v="340.64855755196203"/>
    <n v="226.75810791790141"/>
    <n v="0"/>
    <n v="64.648462816192904"/>
    <n v="78.573767177417821"/>
    <n v="200.03853777539325"/>
    <n v="401.92535604914343"/>
    <n v="267.54797940992393"/>
    <n v="0"/>
    <x v="0"/>
  </r>
  <r>
    <n v="2404"/>
    <n v="24"/>
    <n v="2"/>
    <s v="אום ליסון"/>
    <m/>
    <s v="Arab"/>
    <s v="yes"/>
    <x v="0"/>
    <s v="yes"/>
    <s v="ירושלים"/>
    <n v="861.43443244756111"/>
    <n v="38.393632017213896"/>
    <n v="88.793632017213895"/>
    <n v="67.193632017213901"/>
    <n v="65.993632017213884"/>
    <n v="47.393632017213896"/>
    <n v="307.76816008606949"/>
    <n v="899.82806446477503"/>
    <n v="988.62169648198892"/>
    <n v="1055.8153284992029"/>
    <n v="1121.8089605164168"/>
    <n v="1169.2025925336306"/>
    <n v="3969.8043046633175"/>
    <n v="4202.0365556323814"/>
    <n v="4721.8307837877592"/>
    <n v="5142.0843275324896"/>
    <n v="5556.8078332544064"/>
    <n v="5913.4659397367795"/>
    <n v="4.608365019011444"/>
    <n v="4.669821626570168"/>
    <n v="4.776175558952831"/>
    <n v="4.8702497385046932"/>
    <n v="4.9534350578697186"/>
    <n v="5.0576914364536751"/>
    <m/>
    <m/>
    <m/>
    <m/>
    <m/>
    <m/>
    <m/>
    <m/>
    <m/>
    <m/>
    <m/>
    <m/>
    <m/>
    <m/>
    <m/>
    <m/>
    <m/>
    <m/>
    <m/>
    <n v="304.95000000000005"/>
    <n v="339.6077318320439"/>
    <n v="375.93244053358376"/>
    <n v="409.65396962662908"/>
    <n v="442.7647758609998"/>
    <n v="473.71351071786"/>
    <n v="2404"/>
    <n v="1966"/>
    <n v="2203.3823020022865"/>
    <n v="2440.7646040045724"/>
    <n v="2678.1469060068584"/>
    <n v="2915.5292080091444"/>
    <n v="3152.9115100114304"/>
    <n v="0"/>
    <n v="0"/>
    <n v="0"/>
    <n v="0"/>
    <n v="0"/>
    <n v="0"/>
    <m/>
    <m/>
    <m/>
    <m/>
    <m/>
    <m/>
    <n v="0"/>
    <n v="65.051454200973794"/>
    <n v="65.051454200973794"/>
    <n v="32.525727100486897"/>
    <n v="247.02533412419459"/>
    <n v="0"/>
    <n v="0"/>
    <n v="75.223859724664166"/>
    <n v="75.223859724664166"/>
    <n v="37.611929862332083"/>
    <n v="285.65386140619961"/>
    <n v="0"/>
    <x v="0"/>
  </r>
  <r>
    <n v="2501"/>
    <n v="25"/>
    <n v="2"/>
    <s v="זעקוקה"/>
    <m/>
    <s v="Arab"/>
    <s v="yes"/>
    <x v="0"/>
    <s v="yes"/>
    <s v="ירושלים"/>
    <n v="1665.2809155962289"/>
    <n v="79.049265984470338"/>
    <n v="116.24926598447034"/>
    <n v="105.44926598447034"/>
    <n v="94.049265984470338"/>
    <n v="114.04926598447034"/>
    <n v="508.84632992235174"/>
    <n v="1744.3301815806992"/>
    <n v="1860.5794475651696"/>
    <n v="1966.0287135496401"/>
    <n v="2060.0779795341105"/>
    <n v="2174.1272455185808"/>
    <n v="7673.7254255606595"/>
    <n v="8037.9897106886456"/>
    <n v="8573.6740746497871"/>
    <n v="9059.5913189496896"/>
    <n v="9492.9766036071742"/>
    <n v="10018.523220970656"/>
    <n v="4.6080666352999051"/>
    <n v="4.6080666352999051"/>
    <n v="4.6080666352999051"/>
    <n v="4.6080666352999042"/>
    <n v="4.6080666352999042"/>
    <n v="4.6080666352999042"/>
    <m/>
    <m/>
    <m/>
    <m/>
    <m/>
    <m/>
    <m/>
    <m/>
    <m/>
    <m/>
    <m/>
    <m/>
    <m/>
    <m/>
    <m/>
    <m/>
    <m/>
    <m/>
    <m/>
    <n v="554.26"/>
    <n v="792.6601906770934"/>
    <n v="867.61968057044783"/>
    <n v="1201"/>
    <n v="1784"/>
    <n v="2368"/>
    <n v="2501"/>
    <m/>
    <n v="2722.7490440912388"/>
    <n v="2831.0968687414565"/>
    <n v="2787.5918410434297"/>
    <n v="2831.886022508219"/>
    <n v="2848.866637478478"/>
    <n v="0"/>
    <n v="0"/>
    <n v="0"/>
    <n v="0"/>
    <n v="0"/>
    <n v="0"/>
    <m/>
    <m/>
    <m/>
    <m/>
    <m/>
    <m/>
    <n v="291.05552380171895"/>
    <n v="269.39121944644683"/>
    <n v="64.679005289270876"/>
    <n v="257.22466748264031"/>
    <n v="318.64958397992297"/>
    <n v="0"/>
    <n v="573.87134085134926"/>
    <n v="531.15604300515076"/>
    <n v="127.52696463363318"/>
    <n v="507.16737102322418"/>
    <n v="628.27828048664253"/>
    <n v="0"/>
    <x v="0"/>
  </r>
  <r>
    <n v="2502"/>
    <n v="25"/>
    <n v="2"/>
    <s v="מנטאר"/>
    <m/>
    <s v="Arab"/>
    <s v="yes"/>
    <x v="0"/>
    <s v="yes"/>
    <s v="ירושלים"/>
    <n v="29.12"/>
    <n v="1.1200000000000001"/>
    <n v="1.1200000000000001"/>
    <n v="101.12"/>
    <n v="101.12"/>
    <n v="176.12"/>
    <n v="380.6"/>
    <n v="30.240000000000002"/>
    <n v="31.360000000000003"/>
    <n v="132.48000000000002"/>
    <n v="233.60000000000002"/>
    <n v="409.72"/>
    <n v="115.75511371763696"/>
    <n v="125.01552281504792"/>
    <n v="129.64572736375339"/>
    <n v="547.68705233259084"/>
    <n v="965.7283773014284"/>
    <n v="1693.8280425853648"/>
    <n v="4.1341112042013197"/>
    <n v="4.1341112042013197"/>
    <n v="4.1341112042013197"/>
    <n v="4.1341112042013188"/>
    <n v="4.1341112042013197"/>
    <n v="4.1341112042013197"/>
    <m/>
    <m/>
    <m/>
    <m/>
    <m/>
    <m/>
    <m/>
    <m/>
    <m/>
    <m/>
    <m/>
    <m/>
    <m/>
    <m/>
    <m/>
    <m/>
    <m/>
    <m/>
    <m/>
    <n v="0"/>
    <n v="3.4907569517821084"/>
    <n v="3.715863628977484"/>
    <n v="26.108810672633361"/>
    <n v="48.130580136686135"/>
    <n v="85.142975943836916"/>
    <n v="2502"/>
    <m/>
    <n v="48.194170182896698"/>
    <n v="49.487178293909864"/>
    <n v="197.26278771277114"/>
    <n v="339.47073343758592"/>
    <n v="567.01182116707628"/>
    <n v="0"/>
    <n v="0"/>
    <n v="0"/>
    <n v="0"/>
    <n v="0"/>
    <n v="0"/>
    <m/>
    <m/>
    <m/>
    <m/>
    <m/>
    <m/>
    <n v="1.3054405336316681"/>
    <n v="3.9163216008950039"/>
    <n v="3.9163216008950039"/>
    <n v="5.2217621345266725"/>
    <n v="11.748964802685011"/>
    <n v="0"/>
    <n v="4.2571487971918458"/>
    <n v="12.771446391575537"/>
    <n v="12.771446391575537"/>
    <n v="17.028595188767383"/>
    <n v="38.314339174726605"/>
    <n v="0"/>
    <x v="0"/>
  </r>
  <r>
    <n v="2504"/>
    <n v="25"/>
    <n v="2"/>
    <s v="אום טובה"/>
    <m/>
    <s v="Arab"/>
    <s v="yes"/>
    <x v="0"/>
    <s v="yes"/>
    <s v="ירושלים"/>
    <n v="1524.3336264638388"/>
    <n v="192.72821640245536"/>
    <n v="318.42821640245529"/>
    <n v="467.62821640245534"/>
    <n v="641.22821640245536"/>
    <n v="903.02821640245531"/>
    <n v="2523.0410820122765"/>
    <n v="1717.0618428662942"/>
    <n v="2035.4900592687495"/>
    <n v="2503.1182756712051"/>
    <n v="3144.3464920736606"/>
    <n v="4047.3747084761158"/>
    <n v="7011.9346817336582"/>
    <n v="7898.484477184953"/>
    <n v="9363.2542726362462"/>
    <n v="11514.344068087541"/>
    <n v="14463.993863538835"/>
    <n v="18617.923658990127"/>
    <n v="4.5999999999999996"/>
    <n v="4.5999999999999996"/>
    <n v="4.5999999999999996"/>
    <n v="4.5999999999999988"/>
    <n v="4.5999999999999988"/>
    <n v="4.5999999999999988"/>
    <m/>
    <m/>
    <m/>
    <m/>
    <m/>
    <m/>
    <m/>
    <m/>
    <m/>
    <m/>
    <m/>
    <m/>
    <m/>
    <m/>
    <m/>
    <m/>
    <m/>
    <m/>
    <m/>
    <n v="380.92"/>
    <n v="472.34703372752017"/>
    <n v="593.388712470266"/>
    <n v="1093"/>
    <n v="1835"/>
    <n v="2578"/>
    <n v="2504"/>
    <n v="2101"/>
    <n v="2435.9272929239787"/>
    <n v="2859.244453470269"/>
    <n v="3317.7364334341023"/>
    <n v="4067.4812675694657"/>
    <n v="4985.9053149790143"/>
    <n v="0"/>
    <n v="0"/>
    <n v="0"/>
    <n v="0"/>
    <n v="0"/>
    <n v="0"/>
    <m/>
    <m/>
    <m/>
    <m/>
    <m/>
    <m/>
    <n v="84.192476165514535"/>
    <n v="202.4859220915375"/>
    <n v="140.67410968777642"/>
    <n v="198.86383546833537"/>
    <n v="466.78365658683612"/>
    <n v="0"/>
    <n v="198.58024112963994"/>
    <n v="477.59259574746909"/>
    <n v="331.80041607967763"/>
    <n v="469.04937588048358"/>
    <n v="1100.9773711627297"/>
    <n v="0"/>
    <x v="0"/>
  </r>
  <r>
    <n v="2505"/>
    <n v="25"/>
    <n v="2"/>
    <s v="צור באהר"/>
    <m/>
    <s v="Arab"/>
    <s v="yes"/>
    <x v="0"/>
    <s v="yes"/>
    <s v="ירושלים"/>
    <n v="1352.7901658012152"/>
    <n v="52.030390992354434"/>
    <n v="60.830390992354438"/>
    <n v="52.030390992354434"/>
    <n v="52.030390992354434"/>
    <n v="52.030390992354434"/>
    <n v="268.95195496177217"/>
    <n v="1404.8205567935695"/>
    <n v="1465.650947785924"/>
    <n v="1517.6813387782784"/>
    <n v="1569.7117297706327"/>
    <n v="1621.742120762987"/>
    <n v="6234.1508781410439"/>
    <n v="6473.9259119156986"/>
    <n v="6754.2545578576555"/>
    <n v="6994.0295916323112"/>
    <n v="7233.8046254069677"/>
    <n v="7473.5796591816224"/>
    <n v="4.608365019011468"/>
    <n v="4.608365019011468"/>
    <n v="4.608365019011468"/>
    <n v="4.608365019011468"/>
    <n v="4.6083650190114689"/>
    <n v="4.6083650190114689"/>
    <m/>
    <m/>
    <m/>
    <m/>
    <m/>
    <m/>
    <m/>
    <m/>
    <m/>
    <m/>
    <m/>
    <m/>
    <m/>
    <m/>
    <m/>
    <m/>
    <m/>
    <m/>
    <m/>
    <n v="1053.95"/>
    <n v="1108.4450367433494"/>
    <n v="1157.5612955062252"/>
    <n v="1206.7847890969506"/>
    <n v="1254.4709163991834"/>
    <n v="1300.7050866511731"/>
    <n v="2505"/>
    <n v="6188"/>
    <n v="6544.2899838810881"/>
    <n v="6900.5799677621753"/>
    <n v="7256.8699516432644"/>
    <n v="7613.1599355243516"/>
    <n v="7969.4499194054397"/>
    <n v="0"/>
    <n v="0"/>
    <n v="0"/>
    <n v="0"/>
    <n v="0"/>
    <n v="0"/>
    <m/>
    <m/>
    <m/>
    <m/>
    <m/>
    <m/>
    <n v="54.228548364878847"/>
    <n v="271.14274182439425"/>
    <n v="271.14274182439425"/>
    <n v="108.45709672975769"/>
    <n v="501.81366035352556"/>
    <n v="0"/>
    <n v="58.448987207312584"/>
    <n v="292.24493603656293"/>
    <n v="292.24493603656293"/>
    <n v="116.89797441462517"/>
    <n v="540.86825295610959"/>
    <n v="0"/>
    <x v="0"/>
  </r>
  <r>
    <n v="3001"/>
    <n v="30"/>
    <n v="3"/>
    <s v="את תלפיות-קניון האחים ישראל&quot;"/>
    <m/>
    <s v="Jewish"/>
    <s v="yes"/>
    <x v="0"/>
    <s v="yes"/>
    <s v="ירושלים"/>
    <n v="269.99999999999989"/>
    <n v="34.799999999999997"/>
    <n v="121.6"/>
    <n v="49"/>
    <n v="49"/>
    <n v="74"/>
    <n v="328.4"/>
    <n v="304.7999999999999"/>
    <n v="426.39999999999986"/>
    <n v="475.39999999999986"/>
    <n v="524.39999999999986"/>
    <n v="598.39999999999986"/>
    <n v="966.77148960493014"/>
    <n v="1063.7587032082081"/>
    <n v="1441.0076603410157"/>
    <n v="1551.7549045670412"/>
    <n v="1659.5878468793701"/>
    <n v="1822.7721385723182"/>
    <n v="3.5806351466849278"/>
    <n v="3.4900219921529145"/>
    <n v="3.3794738750961919"/>
    <n v="3.2641037117522962"/>
    <n v="3.1647365501132163"/>
    <n v="3.0460764347799443"/>
    <m/>
    <m/>
    <m/>
    <m/>
    <m/>
    <m/>
    <m/>
    <m/>
    <m/>
    <m/>
    <m/>
    <m/>
    <m/>
    <m/>
    <m/>
    <m/>
    <m/>
    <m/>
    <m/>
    <n v="3482.5183000000002"/>
    <n v="3519.2507522376168"/>
    <n v="4407.1601520679305"/>
    <n v="4771.9556823443527"/>
    <n v="5133.2221407243042"/>
    <n v="5814.5839532782802"/>
    <n v="3001"/>
    <n v="240"/>
    <n v="270.93333333333339"/>
    <n v="346.90169491525421"/>
    <n v="356.55000000000007"/>
    <n v="364.8"/>
    <n v="363.58481012658234"/>
    <n v="0"/>
    <n v="0"/>
    <n v="0"/>
    <n v="0"/>
    <n v="0"/>
    <n v="0"/>
    <m/>
    <m/>
    <m/>
    <m/>
    <m/>
    <m/>
    <n v="296.71914720940305"/>
    <n v="1854.199514414544"/>
    <n v="2330.9021012010471"/>
    <n v="154.7497585581317"/>
    <n v="135.38516096122783"/>
    <n v="0"/>
    <n v="361.54954212538098"/>
    <n v="2259.3249938554609"/>
    <n v="2840.1826958392548"/>
    <n v="188.56115244635862"/>
    <n v="164.96556901182595"/>
    <n v="0"/>
    <x v="0"/>
  </r>
  <r>
    <n v="3002"/>
    <n v="30"/>
    <n v="3"/>
    <s v="את תלפיות-רח' החרושת&quot;"/>
    <n v="3908"/>
    <s v="Jewish"/>
    <s v="yes"/>
    <x v="0"/>
    <s v="yes"/>
    <s v="ירושלים"/>
    <n v="0"/>
    <n v="0"/>
    <n v="364.5"/>
    <n v="12.5"/>
    <n v="12.5"/>
    <n v="37.5"/>
    <n v="427"/>
    <n v="0"/>
    <n v="364.5"/>
    <n v="377"/>
    <n v="389.5"/>
    <n v="427"/>
    <n v="2.38246437427143"/>
    <n v="0"/>
    <n v="985.71059142900685"/>
    <n v="1043.1150557223993"/>
    <n v="1084.0982602634574"/>
    <n v="1172.6900916534664"/>
    <m/>
    <m/>
    <n v="2.7042814579670971"/>
    <n v="2.7668834369294415"/>
    <n v="2.7833074717932154"/>
    <n v="2.7463468188605771"/>
    <m/>
    <m/>
    <m/>
    <m/>
    <m/>
    <m/>
    <m/>
    <m/>
    <m/>
    <m/>
    <m/>
    <m/>
    <m/>
    <m/>
    <m/>
    <m/>
    <m/>
    <m/>
    <m/>
    <n v="1766.6128000000001"/>
    <n v="2486.7065764118806"/>
    <n v="2673.1307226573963"/>
    <n v="3150.3613709013216"/>
    <n v="3625.5567385154955"/>
    <n v="4555.3750216147919"/>
    <n v="3002"/>
    <m/>
    <n v="0"/>
    <n v="0"/>
    <n v="0"/>
    <n v="0"/>
    <n v="0"/>
    <n v="0"/>
    <n v="0"/>
    <n v="0"/>
    <n v="0"/>
    <n v="0"/>
    <n v="0"/>
    <m/>
    <m/>
    <m/>
    <m/>
    <m/>
    <m/>
    <n v="626.61686625580001"/>
    <n v="932.9487269974303"/>
    <n v="1565.6875382178989"/>
    <n v="22.778808775158584"/>
    <n v="2.3294306550336814"/>
    <n v="0"/>
    <n v="906.07853658627744"/>
    <n v="1349.0297864449442"/>
    <n v="2263.9605631054364"/>
    <n v="32.937813888572947"/>
    <n v="3.3683215895604617"/>
    <n v="0"/>
    <x v="0"/>
  </r>
  <r>
    <n v="3003"/>
    <n v="30"/>
    <n v="3"/>
    <s v="מסוף אגד תלפיות"/>
    <m/>
    <s v="Jewish"/>
    <s v="yes"/>
    <x v="0"/>
    <s v="yes"/>
    <s v="ירושלים"/>
    <n v="4.5784615384615392"/>
    <n v="0"/>
    <n v="142.20000000000002"/>
    <n v="20"/>
    <n v="270"/>
    <n v="418"/>
    <n v="850.2"/>
    <n v="4.5784615384615392"/>
    <n v="146.77846153846156"/>
    <n v="166.77846153846156"/>
    <n v="436.77846153846156"/>
    <n v="854.77846153846156"/>
    <n v="16.49332333733166"/>
    <n v="16.055302015454679"/>
    <n v="399.27377688629923"/>
    <n v="463.95712034388873"/>
    <n v="1203.5896111549214"/>
    <n v="2337.3609045962662"/>
    <n v="3.602372368704831"/>
    <n v="3.5067023891282054"/>
    <n v="2.72024773050012"/>
    <n v="2.7818767247525749"/>
    <n v="2.7556065995459726"/>
    <n v="2.7344639690492416"/>
    <m/>
    <m/>
    <m/>
    <m/>
    <m/>
    <m/>
    <m/>
    <m/>
    <m/>
    <m/>
    <m/>
    <m/>
    <m/>
    <m/>
    <m/>
    <m/>
    <m/>
    <m/>
    <m/>
    <n v="488.29450000000003"/>
    <n v="495.85902522339074"/>
    <n v="515.21023572964577"/>
    <n v="525.61872817275753"/>
    <n v="557.75857314402788"/>
    <n v="611.87575005638541"/>
    <n v="3003"/>
    <n v="183"/>
    <n v="183"/>
    <n v="183"/>
    <n v="183"/>
    <n v="215.92708692937524"/>
    <n v="411.24205625656924"/>
    <n v="0"/>
    <n v="0"/>
    <n v="0"/>
    <n v="0"/>
    <n v="0"/>
    <n v="0"/>
    <m/>
    <m/>
    <m/>
    <m/>
    <m/>
    <m/>
    <n v="101.94689651454235"/>
    <n v="101.94689651454235"/>
    <n v="254.86724128635581"/>
    <n v="50.973448257271173"/>
    <n v="15.884245600045881"/>
    <n v="0"/>
    <n v="118.6769618875794"/>
    <n v="118.6769618875794"/>
    <n v="296.69240471894841"/>
    <n v="59.338480943789698"/>
    <n v="18.490940618488512"/>
    <n v="0"/>
    <x v="0"/>
  </r>
  <r>
    <n v="3004"/>
    <n v="30"/>
    <n v="3"/>
    <s v="את תלפיות-רח' האומן&quot;"/>
    <m/>
    <s v="Jewish"/>
    <s v="yes"/>
    <x v="0"/>
    <s v="yes"/>
    <s v="ירושלים"/>
    <n v="11.446153846153848"/>
    <n v="0"/>
    <n v="0"/>
    <n v="0"/>
    <n v="0"/>
    <n v="0"/>
    <n v="0"/>
    <n v="11.446153846153848"/>
    <n v="11.446153846153848"/>
    <n v="11.446153846153848"/>
    <n v="11.446153846153848"/>
    <n v="11.446153846153848"/>
    <n v="41.233308343329178"/>
    <n v="40.138255038636693"/>
    <n v="39.519467961773849"/>
    <n v="38.53719040849132"/>
    <n v="37.564092768666335"/>
    <n v="36.582293258557215"/>
    <n v="3.6023723687048332"/>
    <n v="3.506702389128205"/>
    <n v="3.4526416902087362"/>
    <n v="3.3668244308493755"/>
    <n v="3.2818091800582141"/>
    <n v="3.1960336852234121"/>
    <m/>
    <m/>
    <m/>
    <m/>
    <m/>
    <m/>
    <m/>
    <m/>
    <m/>
    <m/>
    <m/>
    <m/>
    <m/>
    <m/>
    <m/>
    <m/>
    <m/>
    <m/>
    <m/>
    <n v="4351.5402000000004"/>
    <n v="4445.3630758334439"/>
    <n v="4675.3715195076547"/>
    <n v="6040.058321001281"/>
    <n v="6476.3449639821993"/>
    <n v="7296.8753805474571"/>
    <n v="3004"/>
    <m/>
    <n v="0"/>
    <n v="0"/>
    <n v="0"/>
    <n v="0"/>
    <n v="0"/>
    <n v="0"/>
    <n v="0"/>
    <n v="0"/>
    <n v="0"/>
    <n v="0"/>
    <n v="0"/>
    <m/>
    <m/>
    <m/>
    <m/>
    <m/>
    <m/>
    <n v="1716.1056420212424"/>
    <n v="1848.3998588992974"/>
    <n v="2275.7400321602845"/>
    <n v="199.81278792045575"/>
    <n v="0"/>
    <n v="0"/>
    <n v="2073.1933938690086"/>
    <n v="2233.0154291579424"/>
    <n v="2749.2766676537422"/>
    <n v="241.38988986676284"/>
    <n v="0"/>
    <n v="0"/>
    <x v="0"/>
  </r>
  <r>
    <n v="3005"/>
    <n v="30"/>
    <n v="3"/>
    <s v="את תלפיות-רח' הסדנא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874.9075"/>
    <n v="1895.0785554073034"/>
    <n v="2778.9869339887641"/>
    <n v="3664.5279567415728"/>
    <n v="3845.1730056179777"/>
    <n v="4184.0274124999996"/>
    <n v="3005"/>
    <m/>
    <n v="0"/>
    <n v="0"/>
    <n v="0"/>
    <n v="0"/>
    <n v="0"/>
    <n v="0"/>
    <n v="0"/>
    <n v="0"/>
    <n v="0"/>
    <n v="0"/>
    <n v="0"/>
    <m/>
    <m/>
    <m/>
    <m/>
    <m/>
    <m/>
    <n v="336.72171937513667"/>
    <n v="1129.1543415734195"/>
    <n v="2193.2640824842247"/>
    <n v="5.3878133087920856"/>
    <n v="0"/>
    <n v="0"/>
    <n v="384.45685798572231"/>
    <n v="1289.2281826899832"/>
    <n v="2504.1907586169382"/>
    <n v="6.1516132073564522"/>
    <n v="0"/>
    <n v="0"/>
    <x v="0"/>
  </r>
  <r>
    <n v="3006"/>
    <n v="30"/>
    <n v="3"/>
    <s v="את תלפיות-קניון הדר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38.11942998834268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3617.9910000000004"/>
    <n v="3656.8797179440248"/>
    <n v="4727.2664177611605"/>
    <n v="5576.0339131962037"/>
    <n v="6421.1440533741697"/>
    <n v="8068.0998043614363"/>
    <n v="3006"/>
    <n v="62"/>
    <n v="0"/>
    <n v="0"/>
    <n v="0"/>
    <n v="0"/>
    <n v="0"/>
    <n v="34"/>
    <n v="34"/>
    <n v="34"/>
    <n v="34"/>
    <n v="34"/>
    <n v="34"/>
    <m/>
    <m/>
    <m/>
    <m/>
    <m/>
    <m/>
    <n v="384.54817072753133"/>
    <n v="1789.5286427073629"/>
    <n v="3177.3786521169291"/>
    <n v="147.66881349887404"/>
    <n v="76.909634145506274"/>
    <n v="0"/>
    <n v="556.41215052007055"/>
    <n v="2589.3127475350111"/>
    <n v="4597.4268594131427"/>
    <n v="213.6656167891978"/>
    <n v="111.28243010401411"/>
    <n v="0"/>
    <x v="0"/>
  </r>
  <r>
    <n v="3101"/>
    <n v="31"/>
    <n v="3"/>
    <s v="תלפיות"/>
    <m/>
    <s v="Jewish"/>
    <s v="yes"/>
    <x v="0"/>
    <s v="yes"/>
    <s v="ירושלים"/>
    <n v="1794.4779474522729"/>
    <n v="0"/>
    <n v="63.8"/>
    <n v="88.2"/>
    <n v="37.799999999999997"/>
    <n v="0"/>
    <n v="189.8"/>
    <n v="1794.4779474522729"/>
    <n v="1858.2779474522729"/>
    <n v="1946.4779474522729"/>
    <n v="1984.2779474522729"/>
    <n v="1984.2779474522729"/>
    <n v="5109.0871409915671"/>
    <n v="5000.4105450746056"/>
    <n v="5064.2866917866359"/>
    <n v="5178.9632354137339"/>
    <n v="5145.3413111186928"/>
    <n v="4989.5593840642223"/>
    <n v="2.8471161477605462"/>
    <n v="2.7865544696015827"/>
    <n v="2.7252579188865957"/>
    <n v="2.6606842590703024"/>
    <n v="2.5930547268970501"/>
    <n v="2.5145466089922537"/>
    <m/>
    <m/>
    <m/>
    <m/>
    <m/>
    <m/>
    <m/>
    <m/>
    <m/>
    <m/>
    <m/>
    <m/>
    <m/>
    <m/>
    <m/>
    <m/>
    <m/>
    <m/>
    <m/>
    <n v="757.11862500000018"/>
    <n v="787.74140359236651"/>
    <n v="803.25572975587943"/>
    <n v="818.60402511649613"/>
    <n v="829.47276255570978"/>
    <n v="832.92133895412985"/>
    <n v="3101"/>
    <n v="330"/>
    <n v="662.0043925657526"/>
    <n v="683.29100717165625"/>
    <n v="664.9619827177562"/>
    <n v="662.73970460663872"/>
    <n v="619.83249424651115"/>
    <n v="99"/>
    <n v="99"/>
    <n v="99"/>
    <n v="99"/>
    <n v="99"/>
    <n v="99"/>
    <m/>
    <m/>
    <m/>
    <m/>
    <m/>
    <m/>
    <n v="0"/>
    <n v="159.64652060370352"/>
    <n v="399.11630150925879"/>
    <n v="159.64652060370352"/>
    <n v="100.19468239983031"/>
    <n v="0"/>
    <n v="0"/>
    <n v="162.43872448792484"/>
    <n v="406.09681121981208"/>
    <n v="162.43872448792484"/>
    <n v="101.94707875846812"/>
    <n v="0"/>
    <x v="0"/>
  </r>
  <r>
    <n v="3102"/>
    <n v="31"/>
    <n v="3"/>
    <s v="רמת רחל צפון"/>
    <n v="3111"/>
    <s v="Jewish"/>
    <s v="yes"/>
    <x v="0"/>
    <s v="yes"/>
    <s v="ירושלים"/>
    <n v="0"/>
    <n v="0"/>
    <n v="830"/>
    <n v="1000"/>
    <n v="0"/>
    <n v="0"/>
    <n v="1830"/>
    <n v="0"/>
    <n v="830"/>
    <n v="1830"/>
    <n v="1830"/>
    <n v="1830"/>
    <n v="0"/>
    <n v="0"/>
    <n v="2224.945845941153"/>
    <n v="5009.9682492096836"/>
    <n v="5088.6948743429439"/>
    <n v="5049.6890271995708"/>
    <m/>
    <m/>
    <n v="2.6806576457122326"/>
    <n v="2.7376875678741439"/>
    <n v="2.7807075816081661"/>
    <n v="2.7593929110380166"/>
    <m/>
    <m/>
    <m/>
    <m/>
    <m/>
    <m/>
    <m/>
    <m/>
    <m/>
    <m/>
    <m/>
    <m/>
    <m/>
    <m/>
    <m/>
    <m/>
    <m/>
    <m/>
    <m/>
    <n v="0"/>
    <n v="0"/>
    <n v="117.40245145191565"/>
    <n v="254.14685907976889"/>
    <n v="253.90492455973373"/>
    <n v="238.1252059994161"/>
    <n v="3102"/>
    <m/>
    <n v="0"/>
    <n v="759.81114110521582"/>
    <n v="1557.7171740521753"/>
    <n v="1557.7171740521753"/>
    <n v="1557.7171740521753"/>
    <n v="0"/>
    <n v="0"/>
    <n v="0"/>
    <n v="0"/>
    <n v="0"/>
    <n v="0"/>
    <m/>
    <m/>
    <m/>
    <m/>
    <m/>
    <m/>
    <n v="0"/>
    <n v="20.331748726381512"/>
    <n v="20.331748726381512"/>
    <n v="30.497623089572265"/>
    <n v="182.9857385374336"/>
    <n v="0"/>
    <n v="0"/>
    <n v="19.050016479953289"/>
    <n v="19.050016479953289"/>
    <n v="28.575024719929932"/>
    <n v="171.45014831957957"/>
    <n v="0"/>
    <x v="0"/>
  </r>
  <r>
    <n v="3103"/>
    <n v="31"/>
    <n v="3"/>
    <s v="קיבוץ רמת רחל"/>
    <m/>
    <s v="Jewish"/>
    <s v="yes"/>
    <x v="0"/>
    <s v="yes"/>
    <s v="מטה יהודה"/>
    <n v="189"/>
    <n v="0"/>
    <n v="0"/>
    <n v="180"/>
    <n v="360"/>
    <n v="0"/>
    <n v="540"/>
    <n v="189"/>
    <n v="189"/>
    <n v="369"/>
    <n v="729"/>
    <n v="729"/>
    <n v="638"/>
    <n v="642.6"/>
    <n v="642.6"/>
    <n v="1254.5999999999999"/>
    <n v="2478.6"/>
    <n v="2478.6"/>
    <n v="3.3756613756613758"/>
    <n v="3.4"/>
    <n v="3.4"/>
    <n v="3.4"/>
    <n v="3.4"/>
    <n v="3.4"/>
    <m/>
    <m/>
    <m/>
    <m/>
    <m/>
    <m/>
    <m/>
    <m/>
    <m/>
    <m/>
    <m/>
    <m/>
    <m/>
    <m/>
    <m/>
    <m/>
    <m/>
    <m/>
    <m/>
    <n v="439.81280000000004"/>
    <n v="446.65394734955692"/>
    <n v="453.57033288076155"/>
    <n v="478.30723745600943"/>
    <n v="520.45076554976413"/>
    <n v="525.69688388274699"/>
    <n v="3103"/>
    <n v="31"/>
    <n v="32.381704759078247"/>
    <n v="31.262593228657529"/>
    <n v="72.320395923498964"/>
    <n v="161.98300725015076"/>
    <n v="153.15351650516629"/>
    <n v="0"/>
    <n v="0"/>
    <n v="0"/>
    <n v="0"/>
    <n v="0"/>
    <n v="0"/>
    <m/>
    <m/>
    <m/>
    <m/>
    <m/>
    <m/>
    <n v="0"/>
    <n v="258.28655037975426"/>
    <n v="70.441786467205688"/>
    <n v="0"/>
    <n v="55.656518652775276"/>
    <n v="93.922381956274265"/>
    <n v="0"/>
    <n v="283.8770230733731"/>
    <n v="77.421006292738099"/>
    <n v="0"/>
    <n v="61.170846126318303"/>
    <n v="103.22800839031748"/>
    <x v="0"/>
  </r>
  <r>
    <n v="3104"/>
    <n v="31"/>
    <n v="3"/>
    <s v="ארנונה"/>
    <m/>
    <s v="Jewish"/>
    <s v="yes"/>
    <x v="0"/>
    <s v="yes"/>
    <s v="ירושלים"/>
    <n v="699.78442430076916"/>
    <n v="6.7166666666666677"/>
    <n v="18.716666666666669"/>
    <n v="18.716666666666669"/>
    <n v="21.516666666666669"/>
    <n v="18.716666666666669"/>
    <n v="84.38333333333334"/>
    <n v="706.50109096743586"/>
    <n v="725.21775763410255"/>
    <n v="743.93442430076925"/>
    <n v="765.4510909674359"/>
    <n v="784.1677576341026"/>
    <n v="2280.8292359386846"/>
    <n v="2272.281081803822"/>
    <n v="2307.217052107284"/>
    <n v="2332.956634642233"/>
    <n v="2359.4783068204315"/>
    <n v="2380.2465174331128"/>
    <n v="3.2909181112748049"/>
    <n v="3.2162456800913222"/>
    <n v="3.1814127933576537"/>
    <n v="3.13597080392536"/>
    <n v="3.0824677561545331"/>
    <n v="3.0353792211688333"/>
    <m/>
    <m/>
    <m/>
    <m/>
    <m/>
    <m/>
    <m/>
    <m/>
    <m/>
    <m/>
    <m/>
    <m/>
    <m/>
    <m/>
    <m/>
    <m/>
    <m/>
    <m/>
    <m/>
    <n v="172.84780000000001"/>
    <n v="204.59828545066222"/>
    <n v="208.71178208957519"/>
    <n v="354.25694586902455"/>
    <n v="356.32375927703845"/>
    <n v="357.45348131102264"/>
    <n v="3104"/>
    <n v="59"/>
    <n v="143.84342986481295"/>
    <n v="232.53455180877256"/>
    <n v="323.98225118465569"/>
    <n v="418.03433012680546"/>
    <n v="514.72412980103832"/>
    <n v="221"/>
    <n v="221"/>
    <n v="221"/>
    <n v="221"/>
    <n v="221"/>
    <n v="221"/>
    <m/>
    <m/>
    <m/>
    <m/>
    <m/>
    <m/>
    <n v="0"/>
    <n v="0"/>
    <n v="0.92890475707140308"/>
    <n v="311.14201220553622"/>
    <n v="42.186028906416965"/>
    <n v="0"/>
    <n v="0"/>
    <n v="0"/>
    <n v="0.93728646140449789"/>
    <n v="313.94951247083043"/>
    <n v="42.566682378787768"/>
    <n v="0"/>
    <x v="0"/>
  </r>
  <r>
    <n v="3105"/>
    <n v="31"/>
    <n v="3"/>
    <s v="תלפיות - פילבוקס"/>
    <m/>
    <s v="Jewish"/>
    <s v="yes"/>
    <x v="0"/>
    <s v="yes"/>
    <s v="ירושלים"/>
    <n v="6.0191988876410507"/>
    <n v="850"/>
    <n v="40.5"/>
    <n v="0"/>
    <n v="0"/>
    <n v="0"/>
    <n v="890.5"/>
    <n v="856.0191988876411"/>
    <n v="896.5191988876411"/>
    <n v="896.5191988876411"/>
    <n v="896.5191988876411"/>
    <n v="896.5191988876411"/>
    <n v="19.871527687130634"/>
    <n v="2308.060935255759"/>
    <n v="2490.5680121804953"/>
    <n v="2535.7094822831991"/>
    <n v="2551.3227364008512"/>
    <n v="2543.4145368495965"/>
    <n v="3.3013575490804836"/>
    <n v="2.6962723946553786"/>
    <n v="2.7780420266188108"/>
    <n v="2.8283939545627002"/>
    <n v="2.8458093698009064"/>
    <n v="2.8369883656762127"/>
    <m/>
    <m/>
    <m/>
    <m/>
    <m/>
    <m/>
    <m/>
    <m/>
    <m/>
    <m/>
    <m/>
    <m/>
    <m/>
    <m/>
    <m/>
    <m/>
    <m/>
    <m/>
    <m/>
    <n v="0"/>
    <n v="115.39423913623999"/>
    <n v="254.93848381171"/>
    <n v="251.46737293093003"/>
    <n v="245.96067754743734"/>
    <n v="241.90863524559614"/>
    <n v="3105"/>
    <m/>
    <n v="701.22835363771719"/>
    <n v="804.2242573363626"/>
    <n v="804.2242573363626"/>
    <n v="804.2242573363626"/>
    <n v="804.2242573363626"/>
    <n v="0"/>
    <n v="0"/>
    <n v="0"/>
    <n v="0"/>
    <n v="0"/>
    <n v="0"/>
    <m/>
    <m/>
    <m/>
    <m/>
    <m/>
    <m/>
    <n v="0"/>
    <n v="34.291005399672272"/>
    <n v="40.525733654158145"/>
    <n v="72.738496302335122"/>
    <n v="103.91213757476447"/>
    <n v="0"/>
    <n v="0"/>
    <n v="32.987541169854019"/>
    <n v="38.985275928009294"/>
    <n v="69.973572178478221"/>
    <n v="99.96224596925461"/>
    <n v="0"/>
    <x v="0"/>
  </r>
  <r>
    <n v="3106"/>
    <n v="31"/>
    <n v="3"/>
    <s v="תלפיות - שיכונים"/>
    <m/>
    <s v="Jewish"/>
    <s v="yes"/>
    <x v="0"/>
    <s v="yes"/>
    <s v="ירושלים"/>
    <n v="463.24751420454623"/>
    <n v="11.600000000000001"/>
    <n v="170.2"/>
    <n v="33"/>
    <n v="58"/>
    <n v="58"/>
    <n v="330.79999999999995"/>
    <n v="474.84751420454626"/>
    <n v="645.04751420454625"/>
    <n v="678.04751420454625"/>
    <n v="736.04751420454625"/>
    <n v="794.04751420454625"/>
    <n v="1437.4975932552977"/>
    <n v="1435.2034465671991"/>
    <n v="1862.0655249804624"/>
    <n v="1913.2694571691027"/>
    <n v="2030.03394744671"/>
    <n v="2138.8593320375248"/>
    <n v="3.1030875486156906"/>
    <n v="3.0224512156737711"/>
    <n v="2.8867106437526657"/>
    <n v="2.8217336058132463"/>
    <n v="2.7580202477017908"/>
    <n v="2.6936163060470908"/>
    <m/>
    <m/>
    <m/>
    <m/>
    <m/>
    <m/>
    <m/>
    <m/>
    <m/>
    <m/>
    <m/>
    <m/>
    <m/>
    <m/>
    <m/>
    <m/>
    <m/>
    <m/>
    <m/>
    <n v="52.836600000000004"/>
    <n v="56.067504505950424"/>
    <n v="69.348819507147439"/>
    <n v="70.851833859642795"/>
    <n v="74.907463362070175"/>
    <n v="78.585375009007919"/>
    <n v="3106"/>
    <n v="39"/>
    <n v="94.27692863938239"/>
    <n v="136.76313177860979"/>
    <n v="132.2138542761578"/>
    <n v="137.42409225134415"/>
    <n v="140.95969823319493"/>
    <n v="0"/>
    <n v="0"/>
    <n v="0"/>
    <n v="0"/>
    <n v="0"/>
    <n v="0"/>
    <m/>
    <m/>
    <m/>
    <m/>
    <m/>
    <m/>
    <n v="0"/>
    <n v="12.726409124440551"/>
    <n v="12.726409124440551"/>
    <n v="38.179227373321638"/>
    <n v="7.2197882374400537"/>
    <n v="0"/>
    <n v="0"/>
    <n v="14.115508083297236"/>
    <n v="14.115508083297236"/>
    <n v="42.346524249891701"/>
    <n v="8.0078345925217445"/>
    <n v="0"/>
    <x v="0"/>
  </r>
  <r>
    <n v="3107"/>
    <n v="31"/>
    <n v="3"/>
    <s v="תלפיות - גשר"/>
    <m/>
    <s v="Jewish"/>
    <s v="yes"/>
    <x v="0"/>
    <s v="yes"/>
    <s v="ירושלים"/>
    <n v="228.7642045454549"/>
    <n v="28"/>
    <n v="0"/>
    <n v="0"/>
    <n v="24.6"/>
    <n v="0"/>
    <n v="52.6"/>
    <n v="256.7642045454549"/>
    <n v="256.7642045454549"/>
    <n v="256.7642045454549"/>
    <n v="281.36420454545492"/>
    <n v="281.36420454545492"/>
    <n v="721.6009743920448"/>
    <n v="779.59069594579614"/>
    <n v="761.38173820885231"/>
    <n v="742.43311228496009"/>
    <n v="792.90074808515783"/>
    <n v="771.46520376304647"/>
    <n v="3.154343905445506"/>
    <n v="3.0362125333081051"/>
    <n v="2.9652954918568688"/>
    <n v="2.8914977210288177"/>
    <n v="2.8180583573738258"/>
    <n v="2.741874024129515"/>
    <m/>
    <m/>
    <m/>
    <m/>
    <m/>
    <m/>
    <m/>
    <m/>
    <m/>
    <m/>
    <m/>
    <m/>
    <m/>
    <m/>
    <m/>
    <m/>
    <m/>
    <m/>
    <m/>
    <n v="35.224400000000003"/>
    <n v="42.716623120490127"/>
    <n v="42.44527902274254"/>
    <n v="42.034999716960989"/>
    <n v="41.614679803367636"/>
    <n v="41.267194319930319"/>
    <n v="3107"/>
    <n v="23"/>
    <n v="106.07077507453648"/>
    <n v="101.55682232041828"/>
    <n v="94.597729487690046"/>
    <n v="96.676723145446431"/>
    <n v="92.056886751644953"/>
    <n v="0"/>
    <n v="0"/>
    <n v="0"/>
    <n v="0"/>
    <n v="0"/>
    <n v="0"/>
    <m/>
    <m/>
    <m/>
    <m/>
    <m/>
    <m/>
    <n v="0"/>
    <n v="3.431133785975526"/>
    <n v="22.302369589969683"/>
    <n v="12.008968232043106"/>
    <n v="4.292528108972677"/>
    <n v="0"/>
    <n v="0"/>
    <n v="3.3684611784688037"/>
    <n v="21.894997641520686"/>
    <n v="11.789614106114277"/>
    <n v="4.2141213938265549"/>
    <n v="0"/>
    <x v="0"/>
  </r>
  <r>
    <n v="3108"/>
    <n v="31"/>
    <n v="3"/>
    <s v="תלפיות - בתי ספר"/>
    <m/>
    <s v="Jewish"/>
    <s v="yes"/>
    <x v="0"/>
    <s v="yes"/>
    <s v="ירושלים"/>
    <n v="314.55078125000051"/>
    <n v="11.600000000000001"/>
    <n v="47.2"/>
    <n v="23"/>
    <n v="253"/>
    <n v="53"/>
    <n v="387.8"/>
    <n v="326.15078125000053"/>
    <n v="373.35078125000052"/>
    <n v="396.35078125000052"/>
    <n v="649.35078125000052"/>
    <n v="702.35078125000052"/>
    <n v="975.44479542323779"/>
    <n v="985.13471175910342"/>
    <n v="1085.8584872547908"/>
    <n v="1119.0244678203362"/>
    <n v="1781.3495195289577"/>
    <n v="1891.0268425159904"/>
    <n v="3.1010725567010056"/>
    <n v="3.0204885850142413"/>
    <n v="2.90841359329495"/>
    <n v="2.8233184359853829"/>
    <n v="2.7432777028463091"/>
    <n v="2.6924250573914899"/>
    <m/>
    <m/>
    <m/>
    <m/>
    <m/>
    <m/>
    <m/>
    <m/>
    <m/>
    <m/>
    <m/>
    <m/>
    <m/>
    <m/>
    <m/>
    <m/>
    <m/>
    <m/>
    <m/>
    <n v="422.68477500000006"/>
    <n v="428.48383471634037"/>
    <n v="438.58812163681921"/>
    <n v="449.22264388561098"/>
    <n v="469.88622411558777"/>
    <n v="487.22398850748192"/>
    <n v="3108"/>
    <n v="800"/>
    <n v="829.5023905619372"/>
    <n v="819.31143852129651"/>
    <n v="764.87764428739706"/>
    <n v="871.39133477399935"/>
    <n v="753.03898236051077"/>
    <n v="0"/>
    <n v="0"/>
    <n v="0"/>
    <n v="0"/>
    <n v="0"/>
    <n v="0"/>
    <m/>
    <m/>
    <m/>
    <m/>
    <m/>
    <m/>
    <n v="0"/>
    <n v="67.383396582841641"/>
    <n v="67.383396582841641"/>
    <n v="89.844528777122207"/>
    <n v="224.61132194280549"/>
    <n v="0"/>
    <n v="0"/>
    <n v="73.083598276122288"/>
    <n v="73.083598276122288"/>
    <n v="97.444797701496398"/>
    <n v="243.61199425374096"/>
    <n v="0"/>
    <x v="0"/>
  </r>
  <r>
    <n v="3109"/>
    <n v="31"/>
    <n v="3"/>
    <s v="תיכון אליאנס"/>
    <m/>
    <s v="Jewish"/>
    <s v="yes"/>
    <x v="0"/>
    <s v="yes"/>
    <s v="ירושלים"/>
    <n v="92.801948051948258"/>
    <n v="48.6"/>
    <n v="0"/>
    <n v="0"/>
    <n v="0"/>
    <n v="0"/>
    <n v="48.6"/>
    <n v="141.40194805194827"/>
    <n v="141.40194805194827"/>
    <n v="141.40194805194827"/>
    <n v="141.40194805194827"/>
    <n v="141.40194805194827"/>
    <n v="180.77841013501293"/>
    <n v="308.27207567923716"/>
    <n v="305.58817962055593"/>
    <n v="302.41035336910551"/>
    <n v="296.7142320608263"/>
    <n v="289.52430553872972"/>
    <n v="1.9480023203157073"/>
    <n v="2.1801119427717088"/>
    <n v="2.1611313269056867"/>
    <n v="2.1386576177720404"/>
    <n v="2.0983744294089881"/>
    <n v="2.0475269932799245"/>
    <m/>
    <m/>
    <m/>
    <m/>
    <m/>
    <m/>
    <m/>
    <m/>
    <m/>
    <m/>
    <m/>
    <m/>
    <m/>
    <m/>
    <m/>
    <m/>
    <m/>
    <m/>
    <m/>
    <n v="842.97328500000003"/>
    <n v="859.87989270356343"/>
    <n v="873.35935937711088"/>
    <n v="887.88284817060469"/>
    <n v="901.10116743735307"/>
    <n v="913.11336413237086"/>
    <n v="3109"/>
    <n v="619"/>
    <n v="619"/>
    <n v="619"/>
    <n v="619"/>
    <n v="619"/>
    <n v="619"/>
    <n v="0"/>
    <n v="0"/>
    <n v="0"/>
    <n v="0"/>
    <n v="0"/>
    <n v="0"/>
    <m/>
    <m/>
    <m/>
    <m/>
    <m/>
    <m/>
    <n v="0"/>
    <n v="355.15313926824189"/>
    <n v="266.36485445118137"/>
    <n v="133.18242722559069"/>
    <n v="133.18242722559069"/>
    <n v="0"/>
    <n v="0"/>
    <n v="365.24534565294834"/>
    <n v="273.93400923971126"/>
    <n v="136.96700461985563"/>
    <n v="136.96700461985563"/>
    <n v="0"/>
    <x v="0"/>
  </r>
  <r>
    <n v="3110"/>
    <n v="31"/>
    <n v="3"/>
    <s v="מתחם אלנבי"/>
    <m/>
    <s v="Jewish"/>
    <s v="yes"/>
    <x v="0"/>
    <s v="yes"/>
    <s v="ירושלים"/>
    <n v="331.69805194805082"/>
    <n v="0"/>
    <n v="0"/>
    <n v="0"/>
    <n v="0"/>
    <n v="54"/>
    <n v="54"/>
    <n v="331.69805194805082"/>
    <n v="331.69805194805082"/>
    <n v="331.69805194805082"/>
    <n v="331.69805194805082"/>
    <n v="385.69805194805082"/>
    <n v="646.08279667183115"/>
    <n v="634.35911564239973"/>
    <n v="618.05555288131529"/>
    <n v="604.13555126474569"/>
    <n v="587.01904374065555"/>
    <n v="713.92094143079692"/>
    <n v="1.9478040129491565"/>
    <n v="1.9124595755592513"/>
    <n v="1.8633077561098026"/>
    <n v="1.8213418731785707"/>
    <n v="1.7697391959136137"/>
    <n v="1.8509840478192356"/>
    <m/>
    <m/>
    <m/>
    <m/>
    <m/>
    <m/>
    <m/>
    <m/>
    <m/>
    <m/>
    <m/>
    <m/>
    <m/>
    <m/>
    <m/>
    <m/>
    <m/>
    <m/>
    <m/>
    <n v="0"/>
    <n v="-0.35171043088294257"/>
    <n v="-0.84081731371547563"/>
    <n v="-1.2584173622125638"/>
    <n v="-1.771912587935268"/>
    <n v="2.035144342768973"/>
    <n v="3110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3111"/>
    <n v="31"/>
    <n v="3"/>
    <s v="טיילת שרובר"/>
    <m/>
    <s v="Jewish"/>
    <s v="yes"/>
    <x v="0"/>
    <s v="yes"/>
    <s v="ירושלים"/>
    <n v="232.14285714285828"/>
    <n v="47.3"/>
    <n v="284"/>
    <n v="0"/>
    <n v="0"/>
    <n v="0"/>
    <n v="331.3"/>
    <n v="279.44285714285826"/>
    <n v="563.4428571428582"/>
    <n v="563.4428571428582"/>
    <n v="563.4428571428582"/>
    <n v="563.4428571428582"/>
    <n v="570.88770105828758"/>
    <n v="702.02614299755044"/>
    <n v="1489.9360779007675"/>
    <n v="1528.916694789606"/>
    <n v="1547.0587889220519"/>
    <n v="1543.5978248164924"/>
    <n v="2.459208558404919"/>
    <n v="2.5122350600597279"/>
    <n v="2.6443428273383924"/>
    <n v="2.7135257380713527"/>
    <n v="2.7457243788074193"/>
    <n v="2.7395818497795257"/>
    <m/>
    <m/>
    <m/>
    <m/>
    <m/>
    <m/>
    <m/>
    <m/>
    <m/>
    <m/>
    <m/>
    <m/>
    <m/>
    <m/>
    <m/>
    <m/>
    <m/>
    <m/>
    <m/>
    <n v="259.47500000000002"/>
    <n v="421.38585200210014"/>
    <n v="555.89703882553374"/>
    <n v="561.56626689459756"/>
    <n v="566.23185062618847"/>
    <n v="569.8918811033459"/>
    <n v="3111"/>
    <m/>
    <n v="0"/>
    <n v="0"/>
    <n v="0"/>
    <n v="0"/>
    <n v="0"/>
    <n v="0"/>
    <n v="0"/>
    <n v="0"/>
    <n v="0"/>
    <n v="0"/>
    <n v="0"/>
    <m/>
    <m/>
    <m/>
    <m/>
    <m/>
    <m/>
    <n v="0"/>
    <n v="298.63017097052432"/>
    <n v="84.044647211233283"/>
    <n v="178.89144871283995"/>
    <n v="0"/>
    <n v="0"/>
    <n v="0"/>
    <n v="303.05757293742312"/>
    <n v="85.290668117831686"/>
    <n v="181.54364004809111"/>
    <n v="0"/>
    <n v="0"/>
    <x v="0"/>
  </r>
  <r>
    <n v="3112"/>
    <n v="31"/>
    <n v="3"/>
    <s v="רמות רחל"/>
    <m/>
    <s v="Jewish"/>
    <s v="yes"/>
    <x v="0"/>
    <s v="yes"/>
    <s v="ירושלים"/>
    <n v="1400"/>
    <n v="133"/>
    <n v="3"/>
    <n v="3.5999999999999996"/>
    <n v="33.599999999999994"/>
    <n v="0"/>
    <n v="173.2"/>
    <n v="1533"/>
    <n v="1536"/>
    <n v="1539.6"/>
    <n v="1573.1999999999998"/>
    <n v="1573.1999999999998"/>
    <n v="3474.7728580192693"/>
    <n v="3913.2141266733233"/>
    <n v="3967.5088609607728"/>
    <n v="3980.3969658505162"/>
    <n v="4025.8274639281394"/>
    <n v="3941.9093162847439"/>
    <n v="2.4819806128709065"/>
    <n v="2.5526510937203675"/>
    <n v="2.58301358135467"/>
    <n v="2.5853448725971138"/>
    <n v="2.5590055072006992"/>
    <n v="2.5056631809590288"/>
    <m/>
    <m/>
    <m/>
    <m/>
    <m/>
    <m/>
    <m/>
    <m/>
    <m/>
    <m/>
    <m/>
    <m/>
    <m/>
    <m/>
    <m/>
    <m/>
    <m/>
    <m/>
    <m/>
    <n v="88.606700000000004"/>
    <n v="160.03129569837193"/>
    <n v="172.93433549192247"/>
    <n v="167.9440248931283"/>
    <n v="167.40051250907845"/>
    <n v="162.01374365601123"/>
    <n v="3112"/>
    <n v="67"/>
    <n v="241.81491238490699"/>
    <n v="393.247980273449"/>
    <n v="557.89316330654037"/>
    <n v="724.43218367329291"/>
    <n v="888.79448734453945"/>
    <n v="0"/>
    <n v="0"/>
    <n v="0"/>
    <n v="0"/>
    <n v="0"/>
    <n v="0"/>
    <m/>
    <m/>
    <m/>
    <m/>
    <m/>
    <m/>
    <n v="0"/>
    <n v="50.964868344902719"/>
    <n v="63.70608554579934"/>
    <n v="0"/>
    <n v="53.273071002426242"/>
    <n v="0"/>
    <n v="0"/>
    <n v="49.165244912689232"/>
    <n v="61.456556251483335"/>
    <n v="0"/>
    <n v="51.391942491838662"/>
    <n v="0"/>
    <x v="0"/>
  </r>
  <r>
    <n v="3201"/>
    <n v="32"/>
    <n v="3"/>
    <s v="תלפז - רח' אבשלום חביב&quot;"/>
    <m/>
    <s v="Jewish"/>
    <s v="yes"/>
    <x v="0"/>
    <s v="yes"/>
    <s v="ירושלים"/>
    <n v="968.20587449796994"/>
    <n v="0"/>
    <n v="9.4"/>
    <n v="22"/>
    <n v="44.8"/>
    <n v="18.400000000000002"/>
    <n v="94.6"/>
    <n v="968.20587449796994"/>
    <n v="977.60587449796992"/>
    <n v="999.60587449796992"/>
    <n v="1044.40587449797"/>
    <n v="1062.8058744979701"/>
    <n v="2549.6883126216958"/>
    <n v="2503.9044071145445"/>
    <n v="2479.6145985387634"/>
    <n v="2477.9044859591058"/>
    <n v="2530.9297263252665"/>
    <n v="2501.9022207472908"/>
    <n v="2.6334154540672969"/>
    <n v="2.5861280881123125"/>
    <n v="2.5364154034079638"/>
    <n v="2.4788814763654514"/>
    <n v="2.4233200790275582"/>
    <n v="2.3540538124416148"/>
    <m/>
    <m/>
    <m/>
    <m/>
    <m/>
    <m/>
    <m/>
    <m/>
    <m/>
    <m/>
    <m/>
    <m/>
    <m/>
    <m/>
    <m/>
    <m/>
    <m/>
    <m/>
    <m/>
    <n v="414.86040000000003"/>
    <n v="428.65658763998476"/>
    <n v="433.75850944569402"/>
    <n v="437.90540994341171"/>
    <n v="445.80049947012344"/>
    <n v="449.29722828873184"/>
    <n v="3201"/>
    <n v="416.5"/>
    <n v="547.47454298560683"/>
    <n v="550.85846466516784"/>
    <n v="519.65173668006651"/>
    <n v="528.72491457620561"/>
    <n v="516.16952010094906"/>
    <n v="0"/>
    <n v="0"/>
    <n v="0"/>
    <n v="0"/>
    <n v="0"/>
    <n v="0"/>
    <m/>
    <m/>
    <m/>
    <m/>
    <m/>
    <m/>
    <n v="0"/>
    <n v="43.21907487148313"/>
    <n v="64.828612307224702"/>
    <n v="64.828612307224702"/>
    <n v="265.02911045747919"/>
    <n v="0"/>
    <n v="0"/>
    <n v="44.343390394445834"/>
    <n v="66.515085591668765"/>
    <n v="66.515085591668765"/>
    <n v="271.92366671094845"/>
    <n v="0"/>
    <x v="0"/>
  </r>
  <r>
    <n v="3202"/>
    <n v="32"/>
    <n v="3"/>
    <s v="תלפז - רח' דב גרונר&quot;"/>
    <m/>
    <s v="Jewish"/>
    <s v="yes"/>
    <x v="0"/>
    <s v="yes"/>
    <s v="ירושלים"/>
    <n v="1120.4237483591919"/>
    <n v="0"/>
    <n v="9.4"/>
    <n v="52.8"/>
    <n v="20.5"/>
    <n v="8.8000000000000007"/>
    <n v="91.499999999999986"/>
    <n v="1120.4237483591919"/>
    <n v="1129.823748359192"/>
    <n v="1182.6237483591919"/>
    <n v="1203.1237483591919"/>
    <n v="1211.9237483591919"/>
    <n v="2882.4021988362347"/>
    <n v="2880.2284187646678"/>
    <n v="2900.5691707337855"/>
    <n v="3010.628528726369"/>
    <n v="3025.5326764591396"/>
    <n v="2997.5040249756307"/>
    <n v="2.5726000569493261"/>
    <n v="2.5706599159314747"/>
    <n v="2.5672758029260692"/>
    <n v="2.5457196618141706"/>
    <n v="2.5147310744928197"/>
    <n v="2.4733437471077808"/>
    <m/>
    <m/>
    <m/>
    <m/>
    <m/>
    <m/>
    <m/>
    <m/>
    <m/>
    <m/>
    <m/>
    <m/>
    <m/>
    <m/>
    <m/>
    <m/>
    <m/>
    <m/>
    <m/>
    <n v="421.59337500000009"/>
    <n v="434.51398149983601"/>
    <n v="441.68453523526051"/>
    <n v="448.7269221821428"/>
    <n v="456.27098602900651"/>
    <n v="460.36908148453836"/>
    <n v="3202"/>
    <n v="106"/>
    <n v="202.64897035409507"/>
    <n v="211.95129436563326"/>
    <n v="204.57618518940936"/>
    <n v="206.11078266016702"/>
    <n v="198.61278331351343"/>
    <n v="0"/>
    <n v="0"/>
    <n v="0"/>
    <n v="0"/>
    <n v="0"/>
    <n v="0"/>
    <m/>
    <m/>
    <m/>
    <m/>
    <m/>
    <m/>
    <n v="0"/>
    <n v="177.12854917456099"/>
    <n v="110.7053432341006"/>
    <n v="66.423205940460349"/>
    <n v="94.469823833020826"/>
    <n v="0"/>
    <n v="0"/>
    <n v="181.72412542495454"/>
    <n v="113.57757839059656"/>
    <n v="68.146547034357923"/>
    <n v="96.920830634629311"/>
    <n v="0"/>
    <x v="0"/>
  </r>
  <r>
    <n v="3203"/>
    <n v="32"/>
    <n v="3"/>
    <s v="תלפז - רח' משה ברזני&quot;"/>
    <m/>
    <s v="Jewish"/>
    <s v="yes"/>
    <x v="0"/>
    <s v="yes"/>
    <s v="ירושלים"/>
    <n v="802.22392158696141"/>
    <n v="180"/>
    <n v="9.4"/>
    <n v="8.8000000000000007"/>
    <n v="8.8000000000000007"/>
    <n v="8.8000000000000007"/>
    <n v="215.80000000000004"/>
    <n v="982.22392158696141"/>
    <n v="991.62392158696139"/>
    <n v="1000.4239215869613"/>
    <n v="1009.2239215869613"/>
    <n v="1018.0239215869613"/>
    <n v="2604.6239719608029"/>
    <n v="3092.0560322421975"/>
    <n v="3128.9334914921619"/>
    <n v="3148.2598027554632"/>
    <n v="3140.8984890957186"/>
    <n v="3126.2444289924388"/>
    <n v="3.2467543062145654"/>
    <n v="3.1480154008532173"/>
    <n v="3.1553630599035194"/>
    <n v="3.1469257529962036"/>
    <n v="3.1121918752746076"/>
    <n v="3.0708948608192306"/>
    <m/>
    <m/>
    <m/>
    <m/>
    <m/>
    <m/>
    <m/>
    <m/>
    <m/>
    <m/>
    <m/>
    <m/>
    <m/>
    <m/>
    <m/>
    <m/>
    <m/>
    <m/>
    <m/>
    <n v="86.434600000000003"/>
    <n v="122.79734331787326"/>
    <n v="124.46304120886138"/>
    <n v="124.62049253830264"/>
    <n v="124.38288498289458"/>
    <n v="123.68689742514562"/>
    <n v="3203"/>
    <n v="54"/>
    <n v="232.47651287647926"/>
    <n v="235.59190593055749"/>
    <n v="220.9857350509248"/>
    <n v="213.88283442008424"/>
    <n v="204.35373383527363"/>
    <n v="0"/>
    <n v="0"/>
    <n v="0"/>
    <n v="0"/>
    <n v="0"/>
    <n v="0"/>
    <m/>
    <m/>
    <m/>
    <m/>
    <m/>
    <m/>
    <n v="0"/>
    <n v="1.4419216227083482"/>
    <n v="2.8838432454166965"/>
    <n v="23.836878898971793"/>
    <n v="96.457848771205803"/>
    <n v="0"/>
    <n v="0"/>
    <n v="1.4311194588499265"/>
    <n v="2.8622389176998531"/>
    <n v="23.658304788087452"/>
    <n v="95.735234260508378"/>
    <n v="0"/>
    <x v="0"/>
  </r>
  <r>
    <n v="3204"/>
    <n v="32"/>
    <n v="3"/>
    <s v="תיכון סליסברג"/>
    <m/>
    <s v="Jewish"/>
    <s v="yes"/>
    <x v="0"/>
    <s v="yes"/>
    <s v="ירושלים"/>
    <n v="1240.9090909090908"/>
    <n v="0"/>
    <n v="9.4"/>
    <n v="8.8000000000000007"/>
    <n v="20.8"/>
    <n v="38.799999999999997"/>
    <n v="77.8"/>
    <n v="1240.9090909090908"/>
    <n v="1250.3090909090909"/>
    <n v="1259.1090909090908"/>
    <n v="1279.9090909090908"/>
    <n v="1318.7090909090907"/>
    <n v="2765"/>
    <n v="2765"/>
    <n v="2785.9451282051282"/>
    <n v="2805.5533333333333"/>
    <n v="2851.5542446669574"/>
    <n v="2937.1366865079362"/>
    <n v="2.2282051282051283"/>
    <n v="2.2282051282051283"/>
    <n v="2.2282051282051283"/>
    <n v="2.2282051282051283"/>
    <n v="2.2279349876650709"/>
    <n v="2.2272817460317462"/>
    <m/>
    <m/>
    <m/>
    <m/>
    <m/>
    <m/>
    <m/>
    <m/>
    <m/>
    <m/>
    <m/>
    <m/>
    <m/>
    <m/>
    <m/>
    <m/>
    <m/>
    <m/>
    <m/>
    <n v="410.24870000000004"/>
    <n v="418.92855858137"/>
    <n v="424.32655038392903"/>
    <n v="428.30232323493652"/>
    <n v="474.86769150269686"/>
    <n v="484.26189887700576"/>
    <n v="3204"/>
    <n v="567"/>
    <n v="601.70035921082513"/>
    <n v="588.10338998144721"/>
    <n v="544.47082721952575"/>
    <n v="556.70341812749723"/>
    <n v="582.72850654451088"/>
    <n v="0"/>
    <n v="0"/>
    <n v="0"/>
    <n v="0"/>
    <n v="0"/>
    <n v="0"/>
    <m/>
    <m/>
    <m/>
    <m/>
    <m/>
    <m/>
    <n v="0"/>
    <n v="59.364060051121797"/>
    <n v="78.277474786832514"/>
    <n v="134.11164361939248"/>
    <n v="156.54914477758976"/>
    <n v="0"/>
    <n v="0"/>
    <n v="67.120234670396243"/>
    <n v="88.504769932745489"/>
    <n v="151.6339176264961"/>
    <n v="177.00297664736794"/>
    <n v="0"/>
    <x v="0"/>
  </r>
  <r>
    <n v="3205"/>
    <n v="32"/>
    <n v="3"/>
    <s v="תלפז - רח' רב החובל&quot;"/>
    <m/>
    <s v="Jewish"/>
    <s v="yes"/>
    <x v="0"/>
    <s v="yes"/>
    <s v="ירושלים"/>
    <n v="1023.806533649386"/>
    <n v="0"/>
    <n v="9.4"/>
    <n v="8.8000000000000007"/>
    <n v="8.8000000000000007"/>
    <n v="8.8000000000000007"/>
    <n v="35.800000000000004"/>
    <n v="1023.806533649386"/>
    <n v="1033.2065336493861"/>
    <n v="1042.006533649386"/>
    <n v="1050.806533649386"/>
    <n v="1059.6065336493859"/>
    <n v="4123.6667576614827"/>
    <n v="3895.4528994335742"/>
    <n v="3876.7229002275349"/>
    <n v="3843.5861326282252"/>
    <n v="3787.7781508456051"/>
    <n v="3711.8623489533525"/>
    <n v="4.0277792943580479"/>
    <n v="3.8048720841310977"/>
    <n v="3.7521277440383312"/>
    <n v="3.6886391865192598"/>
    <n v="3.6046389411863347"/>
    <n v="3.5030572491558205"/>
    <m/>
    <m/>
    <m/>
    <m/>
    <m/>
    <m/>
    <m/>
    <m/>
    <m/>
    <m/>
    <m/>
    <m/>
    <m/>
    <m/>
    <m/>
    <m/>
    <m/>
    <m/>
    <m/>
    <n v="226.59390000000002"/>
    <n v="230.51391582012232"/>
    <n v="232.53888252595701"/>
    <n v="234.51846879824225"/>
    <n v="235.53752912239136"/>
    <n v="235.70442605107857"/>
    <n v="3205"/>
    <n v="794"/>
    <n v="794"/>
    <n v="801.29004919845147"/>
    <n v="808.11477610764007"/>
    <n v="814.93950301682844"/>
    <n v="821.76422992601692"/>
    <n v="47"/>
    <n v="47"/>
    <n v="47"/>
    <n v="47"/>
    <n v="47"/>
    <n v="47"/>
    <m/>
    <m/>
    <m/>
    <m/>
    <m/>
    <m/>
    <n v="0"/>
    <n v="23.451846879824227"/>
    <n v="23.451846879824227"/>
    <n v="23.451846879824227"/>
    <n v="164.16292815876957"/>
    <n v="0"/>
    <n v="0"/>
    <n v="23.570442605107857"/>
    <n v="23.570442605107857"/>
    <n v="23.570442605107857"/>
    <n v="164.99309823575499"/>
    <n v="0"/>
    <x v="0"/>
  </r>
  <r>
    <n v="3206"/>
    <n v="32"/>
    <n v="3"/>
    <s v="קרית מוריה"/>
    <m/>
    <s v="Jewish"/>
    <s v="yes"/>
    <x v="0"/>
    <s v="yes"/>
    <s v="ירושלים"/>
    <n v="28.154458070931405"/>
    <n v="0"/>
    <n v="0"/>
    <n v="0"/>
    <n v="0"/>
    <n v="0"/>
    <n v="0"/>
    <n v="28.154458070931405"/>
    <n v="28.154458070931405"/>
    <n v="28.154458070931405"/>
    <n v="28.154458070931405"/>
    <n v="28.154458070931405"/>
    <n v="68.872283551968096"/>
    <n v="68.809727305206465"/>
    <n v="68.867498340154185"/>
    <n v="68.607824703152389"/>
    <n v="68.108472840717454"/>
    <n v="67.296836743244882"/>
    <n v="2.4462301273373317"/>
    <n v="2.4440082324386969"/>
    <n v="2.4460601644915951"/>
    <n v="2.436836984405955"/>
    <n v="2.4191008283351514"/>
    <n v="2.3902728503492936"/>
    <m/>
    <m/>
    <m/>
    <m/>
    <m/>
    <m/>
    <m/>
    <m/>
    <m/>
    <m/>
    <m/>
    <m/>
    <m/>
    <m/>
    <m/>
    <m/>
    <m/>
    <m/>
    <m/>
    <n v="324.34910000000002"/>
    <n v="329.38067976721629"/>
    <n v="421.11414564253425"/>
    <n v="534.87406730885823"/>
    <n v="763.03118000605309"/>
    <n v="1007.3960184931683"/>
    <n v="3206"/>
    <m/>
    <n v="0"/>
    <n v="0"/>
    <n v="0"/>
    <n v="0"/>
    <n v="0"/>
    <n v="0"/>
    <n v="0"/>
    <n v="0"/>
    <n v="0"/>
    <n v="0"/>
    <n v="0"/>
    <n v="129"/>
    <n v="148.35"/>
    <n v="170.60249999999999"/>
    <n v="196.19287499999999"/>
    <n v="225.62180624999996"/>
    <n v="259.46507718749996"/>
    <n v="0"/>
    <n v="273.66692193454332"/>
    <n v="14.891960987696978"/>
    <n v="246.31518438661791"/>
    <n v="0"/>
    <n v="0"/>
    <n v="0"/>
    <n v="515.43154622776717"/>
    <n v="28.047914683997373"/>
    <n v="463.91655758140365"/>
    <n v="0"/>
    <n v="0"/>
    <x v="0"/>
  </r>
  <r>
    <n v="3301"/>
    <n v="33"/>
    <n v="3"/>
    <s v="הר חומה דרום"/>
    <n v="3301"/>
    <s v="Jewish"/>
    <s v="yes"/>
    <x v="0"/>
    <s v="yes"/>
    <s v="ירושלים"/>
    <n v="1258"/>
    <n v="100"/>
    <n v="17.100000000000001"/>
    <n v="0"/>
    <n v="0"/>
    <n v="0"/>
    <n v="117.1"/>
    <n v="1358"/>
    <n v="1375.1"/>
    <n v="1375.1"/>
    <n v="1375.1"/>
    <n v="1375.1"/>
    <n v="4701.947272255381"/>
    <n v="5198.9204624832273"/>
    <n v="5225.3799999999992"/>
    <n v="5087.87"/>
    <n v="5087.87"/>
    <n v="5087.87"/>
    <n v="3.7376369413794759"/>
    <n v="3.8283655835664412"/>
    <n v="3.8"/>
    <n v="3.7"/>
    <n v="3.7"/>
    <n v="3.7"/>
    <m/>
    <m/>
    <m/>
    <m/>
    <m/>
    <m/>
    <m/>
    <m/>
    <m/>
    <m/>
    <m/>
    <m/>
    <m/>
    <m/>
    <m/>
    <m/>
    <m/>
    <m/>
    <m/>
    <n v="242.26251174575901"/>
    <n v="449.31979513140726"/>
    <n v="531.72425316261433"/>
    <n v="539.72725094361601"/>
    <n v="542.39391224742326"/>
    <n v="547.40580268943449"/>
    <n v="3301"/>
    <n v="667.63495812754979"/>
    <n v="903.37714622287172"/>
    <n v="1047.5028639382917"/>
    <n v="1178.5211560169855"/>
    <n v="1311.0766908946598"/>
    <n v="1443.6322257723339"/>
    <n v="0"/>
    <n v="0"/>
    <n v="0"/>
    <n v="0"/>
    <n v="0"/>
    <n v="0"/>
    <m/>
    <m/>
    <m/>
    <m/>
    <m/>
    <m/>
    <n v="0"/>
    <n v="114.86733093173731"/>
    <n v="55.236243007768934"/>
    <n v="117.86278306361088"/>
    <n v="251.76089394049885"/>
    <n v="0"/>
    <n v="0"/>
    <n v="116.50151698204579"/>
    <n v="56.022073905575624"/>
    <n v="119.53958459082273"/>
    <n v="255.34262721099029"/>
    <n v="0"/>
    <x v="0"/>
  </r>
  <r>
    <n v="3302"/>
    <n v="33"/>
    <n v="3"/>
    <s v="הר חומה א' מרכז"/>
    <n v="3301"/>
    <s v="Jewish"/>
    <s v="yes"/>
    <x v="0"/>
    <s v="yes"/>
    <s v="ירושלים"/>
    <n v="1008"/>
    <n v="0"/>
    <n v="0"/>
    <n v="0"/>
    <n v="0"/>
    <n v="0"/>
    <n v="0"/>
    <n v="1008"/>
    <n v="1008"/>
    <n v="1008"/>
    <n v="1008"/>
    <n v="1008"/>
    <n v="3767.5380369105123"/>
    <n v="3858.9925082349728"/>
    <n v="3830.3999999999996"/>
    <n v="3729.6000000000004"/>
    <n v="3729.6000000000004"/>
    <n v="3729.6000000000004"/>
    <n v="3.7376369413794763"/>
    <n v="3.8283655835664412"/>
    <n v="3.8"/>
    <n v="3.7"/>
    <n v="3.7"/>
    <n v="3.7"/>
    <m/>
    <m/>
    <m/>
    <m/>
    <m/>
    <m/>
    <m/>
    <m/>
    <m/>
    <m/>
    <m/>
    <m/>
    <m/>
    <m/>
    <m/>
    <m/>
    <m/>
    <m/>
    <m/>
    <n v="218.81775254455655"/>
    <n v="333.51572422125071"/>
    <n v="394.68191987328066"/>
    <n v="398.50942642189051"/>
    <n v="400.47836474172476"/>
    <n v="404.17891086357315"/>
    <n v="3302"/>
    <n v="603.02512347004506"/>
    <n v="670.54798482522438"/>
    <n v="767.85898251021604"/>
    <n v="863.90031653343146"/>
    <n v="961.06850732442547"/>
    <n v="1058.2366981154194"/>
    <m/>
    <m/>
    <m/>
    <m/>
    <m/>
    <m/>
    <m/>
    <m/>
    <m/>
    <m/>
    <m/>
    <m/>
    <n v="0"/>
    <n v="84.812679152645188"/>
    <n v="40.783865332428284"/>
    <n v="87.024381283416176"/>
    <n v="185.88850065340085"/>
    <n v="0"/>
    <n v="0"/>
    <n v="86.019285905290204"/>
    <n v="41.364086212144926"/>
    <n v="88.262453316400041"/>
    <n v="188.53308542973798"/>
    <n v="0"/>
    <x v="0"/>
  </r>
  <r>
    <n v="3303"/>
    <n v="33"/>
    <n v="3"/>
    <s v="הר חומה א' צפון"/>
    <n v="3301"/>
    <s v="Jewish"/>
    <s v="yes"/>
    <x v="0"/>
    <s v="yes"/>
    <s v="ירושלים"/>
    <n v="2533"/>
    <n v="0"/>
    <n v="0"/>
    <n v="0"/>
    <n v="0"/>
    <n v="0"/>
    <n v="0"/>
    <n v="2533"/>
    <n v="2533"/>
    <n v="2533"/>
    <n v="2533"/>
    <n v="2533"/>
    <n v="9467.4343725142135"/>
    <n v="9697.2500231737959"/>
    <n v="9625.4"/>
    <n v="9372.1"/>
    <n v="9372.1"/>
    <n v="9372.1"/>
    <n v="3.7376369413794763"/>
    <n v="3.8283655835664412"/>
    <n v="3.8"/>
    <n v="3.7"/>
    <n v="3.7"/>
    <n v="3.7"/>
    <m/>
    <m/>
    <m/>
    <m/>
    <m/>
    <m/>
    <m/>
    <m/>
    <m/>
    <m/>
    <m/>
    <m/>
    <m/>
    <m/>
    <m/>
    <m/>
    <m/>
    <m/>
    <m/>
    <n v="549.86643570968431"/>
    <n v="838.09060461550405"/>
    <n v="991.7949434910912"/>
    <n v="1001.4130725462783"/>
    <n v="1006.360811399592"/>
    <n v="1015.6599020014193"/>
    <n v="3303"/>
    <n v="1515.3399184024049"/>
    <n v="1685.0179023435448"/>
    <n v="1929.5503995023582"/>
    <n v="2170.8923628761722"/>
    <n v="2415.066001044414"/>
    <n v="2659.2396392126557"/>
    <m/>
    <m/>
    <m/>
    <m/>
    <m/>
    <m/>
    <m/>
    <m/>
    <m/>
    <m/>
    <m/>
    <m/>
    <n v="0"/>
    <n v="213.12551219608159"/>
    <n v="102.48564572127066"/>
    <n v="218.68329145921939"/>
    <n v="467.11862316970661"/>
    <n v="0"/>
    <n v="0"/>
    <n v="216.15759047430561"/>
    <n v="103.94368092793955"/>
    <n v="221.79443874051717"/>
    <n v="473.76419185865694"/>
    <n v="0"/>
    <x v="0"/>
  </r>
  <r>
    <n v="3304"/>
    <n v="33"/>
    <n v="3"/>
    <s v="הר חומה ב'"/>
    <n v="3302"/>
    <s v="Jewish"/>
    <s v="yes"/>
    <x v="0"/>
    <s v="yes"/>
    <s v="ירושלים"/>
    <n v="1213"/>
    <n v="0"/>
    <n v="0"/>
    <n v="0"/>
    <n v="0"/>
    <n v="0"/>
    <n v="0"/>
    <n v="1213"/>
    <n v="1213"/>
    <n v="1213"/>
    <n v="1213"/>
    <n v="1213"/>
    <n v="4533.7536098933051"/>
    <n v="4643.8074528660927"/>
    <n v="4937.9358983904913"/>
    <n v="4973.2999999999993"/>
    <n v="4852"/>
    <n v="4730.7"/>
    <n v="3.7376369413794768"/>
    <n v="3.8283655835664407"/>
    <n v="4.0708457530012296"/>
    <n v="4.0999999999999996"/>
    <n v="4"/>
    <n v="3.9"/>
    <m/>
    <m/>
    <m/>
    <m/>
    <m/>
    <m/>
    <m/>
    <m/>
    <m/>
    <m/>
    <m/>
    <m/>
    <m/>
    <m/>
    <m/>
    <m/>
    <m/>
    <m/>
    <m/>
    <n v="149.8107"/>
    <n v="226.02726620661292"/>
    <n v="222.96072619876716"/>
    <n v="211.62664272433881"/>
    <n v="203.96517253590227"/>
    <n v="196.01856171131618"/>
    <n v="3304"/>
    <n v="578"/>
    <n v="1088.7756214825001"/>
    <n v="1088.7756214825001"/>
    <n v="1088.7756214825001"/>
    <n v="1088.7756214825001"/>
    <n v="1088.7756214825001"/>
    <n v="0"/>
    <n v="0"/>
    <n v="0"/>
    <n v="0"/>
    <n v="0"/>
    <n v="0"/>
    <m/>
    <m/>
    <m/>
    <m/>
    <m/>
    <m/>
    <n v="0"/>
    <n v="40.57417743649993"/>
    <n v="40.57417743649993"/>
    <n v="50.717721795624904"/>
    <n v="79.760566055714023"/>
    <n v="0"/>
    <n v="0"/>
    <n v="37.581713726292371"/>
    <n v="37.581713726292371"/>
    <n v="46.977142157865444"/>
    <n v="73.877992100865981"/>
    <n v="0"/>
    <x v="0"/>
  </r>
  <r>
    <n v="3305"/>
    <n v="33"/>
    <n v="3"/>
    <s v="הר חומה ג'"/>
    <n v="3302"/>
    <s v="Jewish"/>
    <s v="yes"/>
    <x v="0"/>
    <s v="yes"/>
    <s v="ירושלים"/>
    <n v="0"/>
    <n v="950"/>
    <n v="0"/>
    <n v="0"/>
    <n v="0"/>
    <n v="0"/>
    <n v="950"/>
    <n v="950"/>
    <n v="950"/>
    <n v="950"/>
    <n v="950"/>
    <n v="950"/>
    <n v="0"/>
    <n v="3515"/>
    <n v="3610"/>
    <n v="3610"/>
    <n v="3610"/>
    <n v="3515"/>
    <m/>
    <n v="3.7"/>
    <n v="3.8"/>
    <n v="3.8"/>
    <n v="3.8"/>
    <n v="3.7"/>
    <m/>
    <m/>
    <m/>
    <m/>
    <m/>
    <m/>
    <m/>
    <m/>
    <m/>
    <m/>
    <m/>
    <m/>
    <m/>
    <m/>
    <m/>
    <m/>
    <m/>
    <m/>
    <m/>
    <n v="0"/>
    <n v="124.51756513989855"/>
    <n v="130.20965032303798"/>
    <n v="126.2343969430662"/>
    <n v="118.45866477771253"/>
    <n v="112.12933620285199"/>
    <n v="3305"/>
    <m/>
    <n v="720.23847803282786"/>
    <n v="780.20267222554185"/>
    <n v="780.20267222554185"/>
    <n v="780.20267222554185"/>
    <n v="780.20267222554185"/>
    <n v="0"/>
    <n v="0"/>
    <n v="0"/>
    <n v="0"/>
    <n v="0"/>
    <n v="0"/>
    <m/>
    <m/>
    <m/>
    <m/>
    <m/>
    <m/>
    <n v="0"/>
    <n v="0"/>
    <n v="0"/>
    <n v="0"/>
    <n v="126.2343969430662"/>
    <n v="0"/>
    <n v="0"/>
    <n v="0"/>
    <n v="0"/>
    <n v="0"/>
    <n v="112.12933620285199"/>
    <n v="0"/>
    <x v="0"/>
  </r>
  <r>
    <n v="3306"/>
    <n v="33"/>
    <n v="3"/>
    <s v="מנזר מר אליאס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5.156140880577720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47.909585524982738"/>
    <n v="47.919039839292985"/>
    <n v="47.927350964940153"/>
    <n v="47.933526301987293"/>
    <n v="47.939472666459949"/>
    <n v="3306"/>
    <n v="441"/>
    <n v="441"/>
    <n v="441"/>
    <n v="441"/>
    <n v="441"/>
    <n v="441"/>
    <n v="0"/>
    <n v="0"/>
    <n v="0"/>
    <n v="0"/>
    <n v="0"/>
    <n v="0"/>
    <m/>
    <m/>
    <m/>
    <m/>
    <m/>
    <m/>
    <n v="0"/>
    <n v="0"/>
    <n v="0"/>
    <n v="47.927350964940153"/>
    <n v="0"/>
    <n v="0"/>
    <n v="0"/>
    <n v="0"/>
    <n v="0"/>
    <n v="47.939472666459949"/>
    <n v="0"/>
    <n v="0"/>
    <x v="0"/>
  </r>
  <r>
    <n v="3307"/>
    <n v="33"/>
    <n v="3"/>
    <s v="דיר טנטור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0.651999999999997"/>
    <n v="20.651999999999997"/>
    <n v="20.651999999999997"/>
    <n v="3307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20.651999999999997"/>
    <n v="0"/>
    <n v="0"/>
    <n v="0"/>
    <n v="0"/>
    <n v="0"/>
    <n v="20.651999999999997"/>
    <n v="0"/>
    <n v="0"/>
    <x v="0"/>
  </r>
  <r>
    <n v="3308"/>
    <n v="33"/>
    <n v="3"/>
    <s v="גבעת המטוס"/>
    <n v="3302"/>
    <s v="Jewish"/>
    <s v="yes"/>
    <x v="0"/>
    <s v="yes"/>
    <s v="ירושלים"/>
    <n v="0"/>
    <n v="0"/>
    <n v="665"/>
    <n v="1550"/>
    <n v="1235"/>
    <n v="0"/>
    <n v="3450"/>
    <n v="0"/>
    <n v="665"/>
    <n v="2215"/>
    <n v="3450"/>
    <n v="3450"/>
    <n v="0"/>
    <n v="0"/>
    <n v="1782.6373343986347"/>
    <n v="6057.1704172490572"/>
    <n v="9586.4814324333711"/>
    <n v="9571.5485112108472"/>
    <m/>
    <m/>
    <n v="2.6806576457122326"/>
    <n v="2.7346141838596196"/>
    <n v="2.7786902702705425"/>
    <n v="2.7743618873074918"/>
    <m/>
    <m/>
    <m/>
    <m/>
    <m/>
    <m/>
    <m/>
    <m/>
    <m/>
    <m/>
    <m/>
    <m/>
    <m/>
    <m/>
    <m/>
    <m/>
    <m/>
    <m/>
    <m/>
    <n v="18.8855"/>
    <n v="19.178577248784443"/>
    <n v="173.54577740227344"/>
    <n v="446.94892480850035"/>
    <n v="704.58740895797212"/>
    <n v="886.18224529681936"/>
    <n v="3308"/>
    <m/>
    <n v="0"/>
    <n v="608.76434799393803"/>
    <n v="1881.3589931174556"/>
    <n v="2953.2468358037386"/>
    <n v="2953.2468358037386"/>
    <n v="0"/>
    <n v="0"/>
    <n v="0"/>
    <n v="0"/>
    <n v="0"/>
    <n v="0"/>
    <m/>
    <m/>
    <m/>
    <m/>
    <m/>
    <m/>
    <n v="0"/>
    <n v="118.31047094922758"/>
    <n v="68.527405188197633"/>
    <n v="102.87867039063268"/>
    <n v="157.23237828044248"/>
    <n v="0"/>
    <n v="0"/>
    <n v="234.57856808321515"/>
    <n v="135.87183327504655"/>
    <n v="203.98136355062189"/>
    <n v="311.7504803879358"/>
    <n v="0"/>
    <x v="0"/>
  </r>
  <r>
    <n v="3401"/>
    <n v="34"/>
    <n v="3"/>
    <s v="גילה א - אפרסמון"/>
    <m/>
    <s v="Jewish"/>
    <s v="yes"/>
    <x v="0"/>
    <s v="yes"/>
    <s v="ירושלים"/>
    <n v="1240.8122758017382"/>
    <n v="13.450000000000001"/>
    <n v="13.450000000000001"/>
    <n v="65.649999999999991"/>
    <n v="65.649999999999991"/>
    <n v="13.450000000000001"/>
    <n v="171.64999999999998"/>
    <n v="1254.2622758017383"/>
    <n v="1267.7122758017383"/>
    <n v="1333.3622758017384"/>
    <n v="1399.0122758017385"/>
    <n v="1412.4622758017385"/>
    <n v="3248.7047102312627"/>
    <n v="3127.0532987186043"/>
    <n v="3086.7527458173067"/>
    <n v="3150.3440322379583"/>
    <n v="3215.8325221815326"/>
    <n v="3187.564078948008"/>
    <n v="2.618208067076178"/>
    <n v="2.4931414737158999"/>
    <n v="2.434900098971712"/>
    <n v="2.3627067372546486"/>
    <n v="2.298644963882551"/>
    <n v="2.2567428054945329"/>
    <m/>
    <m/>
    <m/>
    <m/>
    <m/>
    <m/>
    <m/>
    <m/>
    <m/>
    <m/>
    <m/>
    <m/>
    <m/>
    <m/>
    <m/>
    <m/>
    <m/>
    <m/>
    <m/>
    <n v="270.81700000000001"/>
    <n v="293.93432879146883"/>
    <n v="299.24745937839168"/>
    <n v="297.57430998281438"/>
    <n v="301.30505614721187"/>
    <n v="307.74664455499982"/>
    <n v="3401"/>
    <n v="598"/>
    <n v="920.61569558736608"/>
    <n v="953.10287746745666"/>
    <n v="920.47793374658863"/>
    <n v="971.39084050734971"/>
    <n v="1022.9627518989944"/>
    <n v="26"/>
    <n v="26"/>
    <n v="26"/>
    <n v="26"/>
    <n v="26"/>
    <n v="26"/>
    <m/>
    <m/>
    <m/>
    <m/>
    <m/>
    <m/>
    <n v="0"/>
    <n v="3.5280206318403216"/>
    <n v="135.2407960020584"/>
    <n v="3.5280206318403216"/>
    <n v="155.27747271707534"/>
    <n v="0"/>
    <n v="0"/>
    <n v="3.6486231336044201"/>
    <n v="139.86389207786235"/>
    <n v="3.6486231336044201"/>
    <n v="160.58550620992861"/>
    <n v="0"/>
    <x v="0"/>
  </r>
  <r>
    <n v="3402"/>
    <n v="34"/>
    <n v="3"/>
    <s v="גילה - בריכת מים"/>
    <m/>
    <s v="Jewish"/>
    <s v="yes"/>
    <x v="0"/>
    <s v="yes"/>
    <s v="ירושלים"/>
    <n v="554.30535211267829"/>
    <n v="25"/>
    <n v="0"/>
    <n v="0"/>
    <n v="0"/>
    <n v="88.199999999999989"/>
    <n v="113.19999999999999"/>
    <n v="579.30535211267829"/>
    <n v="579.30535211267829"/>
    <n v="579.30535211267829"/>
    <n v="579.30535211267829"/>
    <n v="667.50535211267834"/>
    <n v="1966.1868864189908"/>
    <n v="2017.9990370120063"/>
    <n v="2012.615321187357"/>
    <n v="2041.5536534918172"/>
    <n v="2048.3850346987019"/>
    <n v="2288.4770676848275"/>
    <n v="3.5471187116001497"/>
    <n v="3.483480740601709"/>
    <n v="3.4741873415246673"/>
    <n v="3.524140845663589"/>
    <n v="3.5359332124732021"/>
    <n v="3.428402574513771"/>
    <m/>
    <m/>
    <m/>
    <m/>
    <m/>
    <m/>
    <m/>
    <m/>
    <m/>
    <m/>
    <m/>
    <m/>
    <m/>
    <m/>
    <m/>
    <m/>
    <m/>
    <m/>
    <m/>
    <n v="543.81680000000006"/>
    <n v="564.15639868690755"/>
    <n v="582.28298015417158"/>
    <n v="592.86792258715548"/>
    <n v="601.777972347836"/>
    <n v="616.25365642603174"/>
    <n v="3402"/>
    <m/>
    <n v="0"/>
    <n v="0"/>
    <n v="0"/>
    <n v="0"/>
    <n v="0"/>
    <n v="0"/>
    <n v="0"/>
    <n v="0"/>
    <n v="0"/>
    <n v="0"/>
    <n v="0"/>
    <m/>
    <m/>
    <m/>
    <m/>
    <m/>
    <m/>
    <n v="0"/>
    <n v="29.643396129357775"/>
    <n v="474.2943380697244"/>
    <n v="29.643396129357775"/>
    <n v="59.28679225871555"/>
    <n v="0"/>
    <n v="0"/>
    <n v="30.812682821301589"/>
    <n v="493.00292514082543"/>
    <n v="30.812682821301589"/>
    <n v="61.625365642603178"/>
    <n v="0"/>
    <x v="0"/>
  </r>
  <r>
    <n v="3403"/>
    <n v="34"/>
    <n v="3"/>
    <s v="גילה - בהס הרא&quot;ה&quot;"/>
    <m/>
    <s v="Jewish"/>
    <s v="yes"/>
    <x v="0"/>
    <s v="yes"/>
    <s v="ירושלים"/>
    <n v="1117.0146478873171"/>
    <n v="0"/>
    <n v="0"/>
    <n v="0"/>
    <n v="0"/>
    <n v="0"/>
    <n v="0"/>
    <n v="1117.0146478873171"/>
    <n v="1117.0146478873171"/>
    <n v="1117.0146478873171"/>
    <n v="1117.0146478873171"/>
    <n v="1117.0146478873171"/>
    <n v="3963.0037258433586"/>
    <n v="3917.9076516839759"/>
    <n v="3985.533803652092"/>
    <n v="4006.223185279784"/>
    <n v="3995.2991101291937"/>
    <n v="3947.1862539332883"/>
    <n v="3.5478529608710563"/>
    <n v="3.5074809977596724"/>
    <n v="3.5680228645078138"/>
    <n v="3.5865448970226272"/>
    <n v="3.5767651907571349"/>
    <n v="3.5336924734146145"/>
    <m/>
    <m/>
    <m/>
    <m/>
    <m/>
    <m/>
    <m/>
    <m/>
    <m/>
    <m/>
    <m/>
    <m/>
    <m/>
    <m/>
    <m/>
    <m/>
    <m/>
    <m/>
    <m/>
    <n v="334.48200000000003"/>
    <n v="365.71875606608705"/>
    <n v="377.04197246213522"/>
    <n v="378.59162450258344"/>
    <n v="380.47612480293975"/>
    <n v="380.94537532402842"/>
    <n v="3403"/>
    <n v="473"/>
    <n v="549.56257097371008"/>
    <n v="629.90573219816633"/>
    <n v="710.24889342262259"/>
    <n v="790.59205464707895"/>
    <n v="870.93521587153509"/>
    <n v="95"/>
    <n v="95"/>
    <n v="95"/>
    <n v="95"/>
    <n v="95"/>
    <n v="95"/>
    <m/>
    <m/>
    <m/>
    <m/>
    <m/>
    <m/>
    <n v="0"/>
    <n v="36.121069211756172"/>
    <n v="144.48427684702469"/>
    <n v="90.302673029390419"/>
    <n v="107.68360541441218"/>
    <n v="0"/>
    <n v="0"/>
    <n v="36.345638353876907"/>
    <n v="145.38255341550763"/>
    <n v="90.864095884692262"/>
    <n v="108.35308766995162"/>
    <n v="0"/>
    <x v="0"/>
  </r>
  <r>
    <n v="3404"/>
    <n v="34"/>
    <n v="3"/>
    <s v="גילה - רחוב שמיר"/>
    <m/>
    <s v="Jewish"/>
    <s v="yes"/>
    <x v="0"/>
    <s v="yes"/>
    <s v="ירושלים"/>
    <n v="85.180584350353797"/>
    <n v="0"/>
    <n v="0"/>
    <n v="0"/>
    <n v="0"/>
    <n v="0"/>
    <n v="0"/>
    <n v="85.180584350353797"/>
    <n v="85.180584350353797"/>
    <n v="85.180584350353797"/>
    <n v="85.180584350353797"/>
    <n v="85.180584350353797"/>
    <n v="304.44542121896859"/>
    <n v="303.65093913962954"/>
    <n v="301.59553381815982"/>
    <n v="298.05236534110031"/>
    <n v="293.11501174601898"/>
    <n v="288.03218892900622"/>
    <n v="3.5741175473364089"/>
    <n v="3.5647905148277883"/>
    <n v="3.5406605404076115"/>
    <n v="3.4990645769133226"/>
    <n v="3.4411012084680719"/>
    <n v="3.381430065615767"/>
    <m/>
    <m/>
    <m/>
    <m/>
    <m/>
    <m/>
    <m/>
    <m/>
    <m/>
    <m/>
    <m/>
    <m/>
    <m/>
    <m/>
    <m/>
    <m/>
    <m/>
    <m/>
    <m/>
    <n v="120.92070000000001"/>
    <n v="122.77339017700396"/>
    <n v="124.65684624669535"/>
    <n v="126.64755522803998"/>
    <n v="128.42005513882611"/>
    <n v="130.02160654021523"/>
    <n v="3404"/>
    <m/>
    <n v="0"/>
    <n v="0"/>
    <n v="0"/>
    <n v="0"/>
    <n v="0"/>
    <n v="0"/>
    <n v="0"/>
    <n v="0"/>
    <n v="0"/>
    <n v="0"/>
    <n v="0"/>
    <m/>
    <m/>
    <m/>
    <m/>
    <m/>
    <m/>
    <n v="0"/>
    <n v="0"/>
    <n v="29.551096177660142"/>
    <n v="46.437436959163847"/>
    <n v="50.659022091215995"/>
    <n v="0"/>
    <n v="0"/>
    <n v="0"/>
    <n v="30.338374816043018"/>
    <n v="47.674589108086117"/>
    <n v="52.008642616086092"/>
    <n v="0"/>
    <x v="0"/>
  </r>
  <r>
    <n v="3405"/>
    <n v="34"/>
    <n v="3"/>
    <s v="גילה א - שבתאי הנגבי"/>
    <m/>
    <s v="Jewish"/>
    <s v="yes"/>
    <x v="0"/>
    <s v="yes"/>
    <s v="ירושלים"/>
    <n v="1746.065000427503"/>
    <n v="12.525"/>
    <n v="12.525"/>
    <n v="350"/>
    <n v="350"/>
    <n v="12.525"/>
    <n v="737.57499999999993"/>
    <n v="1758.5900004275031"/>
    <n v="1771.1150004275032"/>
    <n v="2121.1150004275032"/>
    <n v="2471.1150004275032"/>
    <n v="2483.6400004275033"/>
    <n v="6238.8947281278924"/>
    <n v="6212.9251531679083"/>
    <n v="6207.2232237679336"/>
    <n v="7222.4948188795506"/>
    <n v="8183.1118337009793"/>
    <n v="8103.9421661993383"/>
    <n v="3.5731171099588925"/>
    <n v="3.5329014447128562"/>
    <n v="3.5046980135505961"/>
    <n v="3.4050463164061742"/>
    <n v="3.3115058717563932"/>
    <n v="3.2629294764154326"/>
    <m/>
    <m/>
    <m/>
    <m/>
    <m/>
    <m/>
    <m/>
    <m/>
    <m/>
    <m/>
    <m/>
    <m/>
    <m/>
    <m/>
    <m/>
    <m/>
    <m/>
    <m/>
    <m/>
    <n v="362.76209999999998"/>
    <n v="381.2889086104293"/>
    <n v="390.1050660300408"/>
    <n v="407.86972766147443"/>
    <n v="429.68815533442154"/>
    <n v="428.75841714950235"/>
    <n v="3405"/>
    <n v="1295"/>
    <n v="1480.0058478051412"/>
    <n v="1527.2837570092047"/>
    <n v="1529.7787582516555"/>
    <n v="1609.8292241385484"/>
    <n v="1544.3817041301288"/>
    <n v="0"/>
    <n v="0"/>
    <n v="0"/>
    <n v="0"/>
    <n v="0"/>
    <n v="0"/>
    <m/>
    <m/>
    <m/>
    <m/>
    <m/>
    <m/>
    <n v="0"/>
    <n v="58.499421024296687"/>
    <n v="77.999228032395592"/>
    <n v="58.499421024296687"/>
    <n v="212.87165758048545"/>
    <n v="0"/>
    <n v="0"/>
    <n v="61.495417437200778"/>
    <n v="81.993889916267719"/>
    <n v="61.495417437200778"/>
    <n v="223.77369235883307"/>
    <n v="0"/>
    <x v="0"/>
  </r>
  <r>
    <n v="3501"/>
    <n v="35"/>
    <n v="3"/>
    <s v="גילה ד"/>
    <m/>
    <s v="Jewish"/>
    <s v="yes"/>
    <x v="0"/>
    <s v="yes"/>
    <s v="ירושלים"/>
    <n v="894.66666666665105"/>
    <n v="565"/>
    <n v="566"/>
    <n v="0"/>
    <n v="0"/>
    <n v="0"/>
    <n v="1131"/>
    <n v="1459.6666666666511"/>
    <n v="2025.6666666666511"/>
    <n v="2025.6666666666511"/>
    <n v="2025.6666666666511"/>
    <n v="2025.6666666666511"/>
    <n v="2925.2817856677416"/>
    <n v="4487.5156379240489"/>
    <n v="6129.6735008829828"/>
    <n v="6236.5578350224523"/>
    <n v="6259.540255899592"/>
    <n v="6218.0329912780053"/>
    <n v="3.2696890301800963"/>
    <n v="3.0743427526312606"/>
    <n v="3.026003044701183"/>
    <n v="3.0787680607318579"/>
    <n v="3.0901136691951492"/>
    <n v="3.0696230004663749"/>
    <m/>
    <m/>
    <m/>
    <m/>
    <m/>
    <m/>
    <m/>
    <m/>
    <m/>
    <m/>
    <m/>
    <m/>
    <m/>
    <m/>
    <m/>
    <m/>
    <m/>
    <m/>
    <m/>
    <n v="78.430999999999997"/>
    <n v="145.4194848650547"/>
    <n v="222.04399156072992"/>
    <n v="220.28125036319943"/>
    <n v="217.6876268365113"/>
    <n v="211.48724264285363"/>
    <n v="3501"/>
    <n v="437"/>
    <n v="720.56490433082229"/>
    <n v="1112.036968662956"/>
    <n v="1112.036968662956"/>
    <n v="1112.036968662956"/>
    <n v="1112.036968662956"/>
    <n v="0"/>
    <n v="0"/>
    <n v="0"/>
    <n v="0"/>
    <n v="0"/>
    <n v="0"/>
    <m/>
    <m/>
    <m/>
    <m/>
    <m/>
    <m/>
    <n v="0"/>
    <n v="4.056277793688837"/>
    <n v="0"/>
    <n v="44.619055730577202"/>
    <n v="171.60591683893338"/>
    <n v="0"/>
    <n v="0"/>
    <n v="3.8943441830217798"/>
    <n v="0"/>
    <n v="42.83778601323958"/>
    <n v="164.75511244659228"/>
    <n v="0"/>
    <x v="0"/>
  </r>
  <r>
    <n v="3502"/>
    <n v="35"/>
    <n v="3"/>
    <s v="גילה - מרכז"/>
    <m/>
    <s v="Jewish"/>
    <s v="yes"/>
    <x v="0"/>
    <s v="yes"/>
    <s v="ירושלים"/>
    <n v="570.90171499712187"/>
    <n v="0"/>
    <n v="44.4"/>
    <n v="0"/>
    <n v="67.5"/>
    <n v="0"/>
    <n v="111.9"/>
    <n v="570.90171499712187"/>
    <n v="615.30171499712185"/>
    <n v="615.30171499712185"/>
    <n v="682.80171499712185"/>
    <n v="682.80171499712185"/>
    <n v="1902.2970533294215"/>
    <n v="1901.7709309141001"/>
    <n v="2016.9846638753497"/>
    <n v="1999.2725888386663"/>
    <n v="2167.3126436890602"/>
    <n v="2109.9492994117159"/>
    <n v="3.3320920280279971"/>
    <n v="3.3311704641204094"/>
    <n v="3.2780416740505665"/>
    <n v="3.2492556742638334"/>
    <n v="3.1741464558245811"/>
    <n v="3.0901347390737142"/>
    <m/>
    <m/>
    <m/>
    <m/>
    <m/>
    <m/>
    <m/>
    <m/>
    <m/>
    <m/>
    <m/>
    <m/>
    <m/>
    <m/>
    <m/>
    <m/>
    <m/>
    <m/>
    <m/>
    <n v="617.31510000000003"/>
    <n v="637.14312112794755"/>
    <n v="653.46101197885673"/>
    <n v="660.15965304619795"/>
    <n v="669.52705200246294"/>
    <n v="674.70418042058691"/>
    <n v="3502"/>
    <n v="308"/>
    <n v="461.95872316088844"/>
    <n v="505.92987608791287"/>
    <n v="505.92987608791287"/>
    <n v="546.25055383140523"/>
    <n v="546.25055383140511"/>
    <n v="0"/>
    <n v="0"/>
    <n v="0"/>
    <n v="0"/>
    <n v="0"/>
    <n v="0"/>
    <m/>
    <m/>
    <m/>
    <m/>
    <m/>
    <m/>
    <n v="0"/>
    <n v="293.80838123283257"/>
    <n v="163.22687846268474"/>
    <n v="65.290751385073904"/>
    <n v="137.83364196560672"/>
    <n v="0"/>
    <n v="0"/>
    <n v="300.28151848674895"/>
    <n v="166.82306582597161"/>
    <n v="66.729226330388641"/>
    <n v="140.87036977747769"/>
    <n v="0"/>
    <x v="0"/>
  </r>
  <r>
    <n v="3503"/>
    <n v="35"/>
    <n v="3"/>
    <s v="גילה - דרום"/>
    <m/>
    <s v="Jewish"/>
    <s v="yes"/>
    <x v="0"/>
    <s v="yes"/>
    <s v="ירושלים"/>
    <n v="716.51048574133335"/>
    <n v="0"/>
    <n v="0"/>
    <n v="400"/>
    <n v="600"/>
    <n v="790"/>
    <n v="1790"/>
    <n v="716.51048574133335"/>
    <n v="716.51048574133335"/>
    <n v="1116.5104857413335"/>
    <n v="1716.5104857413335"/>
    <n v="2506.5104857413335"/>
    <n v="1826"/>
    <n v="2000"/>
    <n v="2024.9635326293194"/>
    <n v="3213.6064716070809"/>
    <n v="4997.0997021603862"/>
    <n v="7381.2243844774193"/>
    <n v="2.5484623551750816"/>
    <n v="2.791305975000089"/>
    <n v="2.8261464038927535"/>
    <n v="2.8782591051738589"/>
    <n v="2.9111967236263161"/>
    <n v="2.9448208680819961"/>
    <m/>
    <m/>
    <m/>
    <m/>
    <m/>
    <m/>
    <m/>
    <m/>
    <m/>
    <m/>
    <m/>
    <m/>
    <m/>
    <m/>
    <m/>
    <m/>
    <m/>
    <m/>
    <m/>
    <n v="108.9367"/>
    <n v="137.66201118991637"/>
    <n v="135.55580233022619"/>
    <n v="198.23826169367936"/>
    <n v="294.63720812220487"/>
    <n v="410.39839991505403"/>
    <n v="3503"/>
    <n v="57"/>
    <n v="384.22142872800009"/>
    <n v="420.81509375783611"/>
    <n v="651.31453697689062"/>
    <n v="1037.5600314869291"/>
    <n v="1525.354656752557"/>
    <n v="0"/>
    <n v="0"/>
    <n v="0"/>
    <n v="0"/>
    <n v="0"/>
    <n v="0"/>
    <m/>
    <m/>
    <m/>
    <m/>
    <m/>
    <m/>
    <n v="0"/>
    <n v="0"/>
    <n v="0"/>
    <n v="29.032691883112513"/>
    <n v="169.20556981056683"/>
    <n v="0"/>
    <n v="0"/>
    <n v="0"/>
    <n v="0"/>
    <n v="60.104291635019166"/>
    <n v="350.29410828003483"/>
    <n v="0"/>
    <x v="0"/>
  </r>
  <r>
    <n v="3504"/>
    <n v="35"/>
    <n v="3"/>
    <s v="מורדות גילה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3504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3505"/>
    <n v="35"/>
    <n v="3"/>
    <s v="גילה - המחנכת"/>
    <m/>
    <s v="Jewish"/>
    <s v="yes"/>
    <x v="0"/>
    <s v="yes"/>
    <s v="ירושלים"/>
    <n v="512.24296922607698"/>
    <n v="300"/>
    <n v="497"/>
    <n v="200"/>
    <n v="200"/>
    <n v="320"/>
    <n v="1517"/>
    <n v="812.24296922607698"/>
    <n v="1309.2429692260771"/>
    <n v="1509.2429692260771"/>
    <n v="1709.2429692260771"/>
    <n v="2029.2429692260771"/>
    <n v="1839"/>
    <n v="2945.8965980277926"/>
    <n v="4779.6552954271701"/>
    <n v="5518.9031329319623"/>
    <n v="6257.7977201268313"/>
    <n v="7439.9344465353315"/>
    <n v="3.5900931988943756"/>
    <n v="3.6268662329385353"/>
    <n v="3.6507015181853766"/>
    <n v="3.6567360229360513"/>
    <n v="3.6611516518100879"/>
    <n v="3.6663596027501879"/>
    <m/>
    <m/>
    <m/>
    <m/>
    <m/>
    <m/>
    <m/>
    <m/>
    <m/>
    <m/>
    <m/>
    <m/>
    <m/>
    <m/>
    <m/>
    <m/>
    <m/>
    <m/>
    <m/>
    <n v="68.266000000000005"/>
    <n v="272.58181098303567"/>
    <n v="691.42176725433876"/>
    <n v="727.69798970842783"/>
    <n v="765.13504504138325"/>
    <n v="826.6339505078264"/>
    <n v="3505"/>
    <n v="91"/>
    <n v="555.2727649199004"/>
    <n v="1127.7788949166172"/>
    <n v="1223.2609282329363"/>
    <n v="1339.7825083467078"/>
    <n v="1525.6861280801284"/>
    <n v="0"/>
    <n v="0"/>
    <n v="0"/>
    <n v="0"/>
    <n v="0"/>
    <n v="0"/>
    <m/>
    <m/>
    <m/>
    <m/>
    <m/>
    <m/>
    <n v="0"/>
    <n v="138.73340343945065"/>
    <n v="54.275116672563904"/>
    <n v="357.83322985956505"/>
    <n v="176.85623973684824"/>
    <n v="0"/>
    <n v="0"/>
    <n v="157.59524277166076"/>
    <n v="61.654222965891861"/>
    <n v="406.48332220940529"/>
    <n v="200.90116256086853"/>
    <n v="0"/>
    <x v="0"/>
  </r>
  <r>
    <n v="3506"/>
    <n v="35"/>
    <n v="3"/>
    <s v="גילה ב"/>
    <m/>
    <s v="Jewish"/>
    <s v="yes"/>
    <x v="0"/>
    <s v="yes"/>
    <s v="ירושלים"/>
    <n v="598.98299999999028"/>
    <n v="0"/>
    <n v="0"/>
    <n v="0"/>
    <n v="189"/>
    <n v="0"/>
    <n v="189"/>
    <n v="598.98299999999028"/>
    <n v="598.98299999999028"/>
    <n v="598.98299999999028"/>
    <n v="787.98299999999028"/>
    <n v="787.98299999999028"/>
    <n v="2846.5572135825"/>
    <n v="2950.1779903733191"/>
    <n v="3029.7371654895269"/>
    <n v="3078.8080222450749"/>
    <n v="4055.5162007136719"/>
    <n v="4010.8147950320677"/>
    <n v="4.7523172002920724"/>
    <n v="4.925311720655456"/>
    <n v="5.0581354821248281"/>
    <n v="5.1400591039230239"/>
    <n v="5.1467051963224106"/>
    <n v="5.0899763002908909"/>
    <m/>
    <m/>
    <m/>
    <m/>
    <m/>
    <m/>
    <m/>
    <m/>
    <m/>
    <m/>
    <m/>
    <m/>
    <m/>
    <m/>
    <m/>
    <m/>
    <m/>
    <m/>
    <m/>
    <n v="351.50569999999999"/>
    <n v="379.71287590955598"/>
    <n v="390.03306511567166"/>
    <n v="393.06956441927491"/>
    <n v="397.59047075232604"/>
    <n v="399.01513242861688"/>
    <n v="3506"/>
    <n v="353"/>
    <n v="647.65494036380869"/>
    <n v="681.84186912245627"/>
    <n v="681.84186912245627"/>
    <n v="896.98672843256406"/>
    <n v="896.98672843256418"/>
    <n v="0"/>
    <n v="0"/>
    <n v="0"/>
    <n v="0"/>
    <n v="0"/>
    <n v="0"/>
    <m/>
    <m/>
    <m/>
    <m/>
    <m/>
    <m/>
    <n v="0"/>
    <n v="29.339114842130897"/>
    <n v="143.76166234796679"/>
    <n v="58.678229684261794"/>
    <n v="161.2905575449154"/>
    <n v="0"/>
    <n v="0"/>
    <n v="29.782898127375837"/>
    <n v="145.93620043994218"/>
    <n v="59.565796254751675"/>
    <n v="163.73023760654715"/>
    <n v="0"/>
    <x v="0"/>
  </r>
  <r>
    <n v="3507"/>
    <n v="35"/>
    <n v="3"/>
    <s v="גילה - גבעת קנדה"/>
    <m/>
    <s v="Jewish"/>
    <s v="yes"/>
    <x v="0"/>
    <s v="yes"/>
    <s v="ירושלים"/>
    <n v="549.17788252807043"/>
    <n v="0"/>
    <n v="0"/>
    <n v="202.2"/>
    <n v="18"/>
    <n v="0"/>
    <n v="220.2"/>
    <n v="549.17788252807043"/>
    <n v="549.17788252807043"/>
    <n v="751.37788252807036"/>
    <n v="769.37788252807036"/>
    <n v="769.37788252807036"/>
    <n v="1735.691272179771"/>
    <n v="1719.3362306517201"/>
    <n v="1694.6373389567063"/>
    <n v="2211.0242907038091"/>
    <n v="2216.8539749773718"/>
    <n v="2167.0657475864173"/>
    <n v="3.160526538668559"/>
    <n v="3.1307455841757044"/>
    <n v="3.0857712826227801"/>
    <n v="2.9426262631854998"/>
    <n v="2.8813591153583635"/>
    <n v="2.8166467958056396"/>
    <m/>
    <m/>
    <m/>
    <m/>
    <m/>
    <m/>
    <m/>
    <m/>
    <m/>
    <m/>
    <m/>
    <m/>
    <m/>
    <m/>
    <m/>
    <m/>
    <m/>
    <m/>
    <m/>
    <n v="193.47740000000002"/>
    <n v="195.98925459694618"/>
    <n v="198.36054586068246"/>
    <n v="217.20743509380867"/>
    <n v="220.45538643238834"/>
    <n v="221.7682594323777"/>
    <n v="3507"/>
    <m/>
    <n v="0"/>
    <n v="0"/>
    <n v="0"/>
    <n v="0"/>
    <n v="0"/>
    <n v="0"/>
    <n v="0"/>
    <n v="0"/>
    <n v="0"/>
    <n v="0"/>
    <n v="0"/>
    <m/>
    <m/>
    <m/>
    <m/>
    <m/>
    <m/>
    <n v="0"/>
    <n v="28.960991273438676"/>
    <n v="57.921982764084795"/>
    <n v="0"/>
    <n v="130.3244610562852"/>
    <n v="0"/>
    <n v="0"/>
    <n v="29.569101183727607"/>
    <n v="59.138202589223482"/>
    <n v="0"/>
    <n v="133.06095565942661"/>
    <n v="0"/>
    <x v="0"/>
  </r>
  <r>
    <n v="3508"/>
    <n v="35"/>
    <n v="3"/>
    <s v="גילה ג"/>
    <m/>
    <s v="Jewish"/>
    <s v="yes"/>
    <x v="0"/>
    <s v="yes"/>
    <s v="ירושלים"/>
    <n v="1049.6482044284689"/>
    <n v="0"/>
    <n v="0"/>
    <n v="0"/>
    <n v="0"/>
    <n v="75"/>
    <n v="75"/>
    <n v="1049.6482044284689"/>
    <n v="1049.6482044284689"/>
    <n v="1049.6482044284689"/>
    <n v="1049.6482044284689"/>
    <n v="1124.6482044284689"/>
    <n v="3317.4410063619762"/>
    <n v="2907.3612652671241"/>
    <n v="2865.5959608845792"/>
    <n v="2812.0478927642021"/>
    <n v="2731.8694143578373"/>
    <n v="2858.689487391177"/>
    <n v="3.1605265386685581"/>
    <n v="2.7698435085211961"/>
    <n v="2.7300536968430196"/>
    <n v="2.6790384444046715"/>
    <n v="2.6026523961381272"/>
    <n v="2.5418521775384191"/>
    <m/>
    <m/>
    <m/>
    <m/>
    <m/>
    <m/>
    <m/>
    <m/>
    <m/>
    <m/>
    <m/>
    <m/>
    <m/>
    <m/>
    <m/>
    <m/>
    <m/>
    <m/>
    <m/>
    <n v="230.47800000000001"/>
    <n v="243.86062502021457"/>
    <n v="246.27975098676586"/>
    <n v="246.05134739715936"/>
    <n v="246.00938358393375"/>
    <n v="254.95910986263397"/>
    <n v="3508"/>
    <n v="356"/>
    <n v="515.53401704740895"/>
    <n v="515.00360429578109"/>
    <n v="475.72001741055351"/>
    <n v="456.25958538158136"/>
    <n v="483.28787052204109"/>
    <n v="82"/>
    <n v="82"/>
    <n v="82"/>
    <n v="82"/>
    <n v="82"/>
    <n v="82"/>
    <m/>
    <m/>
    <m/>
    <m/>
    <m/>
    <m/>
    <n v="0"/>
    <n v="6.5457861993121087"/>
    <n v="219.28383708169821"/>
    <n v="0"/>
    <n v="20.221724116149041"/>
    <n v="0"/>
    <n v="0"/>
    <n v="6.7827623802193271"/>
    <n v="227.22253912054001"/>
    <n v="0"/>
    <n v="20.953808361874632"/>
    <n v="0"/>
    <x v="0"/>
  </r>
  <r>
    <n v="3601"/>
    <n v="36"/>
    <n v="3"/>
    <s v="בית צפפה מזרח"/>
    <m/>
    <s v="Arab"/>
    <s v="yes"/>
    <x v="0"/>
    <s v="yes"/>
    <s v="ירושלים"/>
    <n v="120.20249683968594"/>
    <n v="1.1901237310859993"/>
    <n v="7.7901237310859992"/>
    <n v="1.1901237310859993"/>
    <n v="1.1901237310859993"/>
    <n v="1.1901237310859993"/>
    <n v="12.550618655429995"/>
    <n v="121.39262057077194"/>
    <n v="129.18274430185795"/>
    <n v="130.37286803294396"/>
    <n v="131.56299176402996"/>
    <n v="132.75311549511596"/>
    <n v="479.60969162995599"/>
    <n v="489.20188546255508"/>
    <n v="520.5954182762905"/>
    <n v="525.39151519259008"/>
    <n v="530.18761210888965"/>
    <n v="534.98370902518923"/>
    <n v="4.0299145299145289"/>
    <n v="4.029914529914528"/>
    <n v="4.0299145299145271"/>
    <n v="4.0299145299145271"/>
    <n v="4.0299145299145271"/>
    <n v="4.0299145299145271"/>
    <m/>
    <m/>
    <m/>
    <m/>
    <m/>
    <m/>
    <m/>
    <m/>
    <m/>
    <m/>
    <m/>
    <m/>
    <m/>
    <m/>
    <m/>
    <m/>
    <m/>
    <m/>
    <m/>
    <n v="166.92000000000002"/>
    <n v="169.79813696570733"/>
    <n v="173.42500129695892"/>
    <n v="176.46360705696009"/>
    <n v="179.25873145553496"/>
    <n v="181.82390123498504"/>
    <n v="3601"/>
    <m/>
    <n v="0"/>
    <n v="0"/>
    <n v="0"/>
    <n v="0"/>
    <n v="0"/>
    <n v="0"/>
    <n v="0"/>
    <n v="0"/>
    <n v="0"/>
    <n v="0"/>
    <n v="0"/>
    <m/>
    <m/>
    <m/>
    <m/>
    <m/>
    <m/>
    <n v="0"/>
    <n v="88.231803528480043"/>
    <n v="88.231803528480043"/>
    <n v="0"/>
    <n v="0"/>
    <n v="0"/>
    <n v="0"/>
    <n v="90.911950617492522"/>
    <n v="90.911950617492522"/>
    <n v="0"/>
    <n v="0"/>
    <n v="0"/>
    <x v="0"/>
  </r>
  <r>
    <n v="3602"/>
    <n v="36"/>
    <n v="3"/>
    <s v="בית צפפה מרכז"/>
    <m/>
    <s v="Arab"/>
    <s v="yes"/>
    <x v="0"/>
    <s v="yes"/>
    <s v="ירושלים"/>
    <n v="613.70000000000005"/>
    <n v="38.400000000000006"/>
    <n v="27"/>
    <n v="34"/>
    <n v="48"/>
    <n v="76"/>
    <n v="223.4"/>
    <n v="652.1"/>
    <n v="679.1"/>
    <n v="713.1"/>
    <n v="761.1"/>
    <n v="837.1"/>
    <n v="2540.9090490455214"/>
    <n v="2699.8970032305433"/>
    <n v="2811.6854085168866"/>
    <n v="2952.4559929515417"/>
    <n v="3151.1909356828191"/>
    <n v="3465.8545950073417"/>
    <n v="4.1403113069016149"/>
    <n v="4.1403113069016149"/>
    <n v="4.1403113069016149"/>
    <n v="4.1403113069016149"/>
    <n v="4.1403113069016149"/>
    <n v="4.1403113069016149"/>
    <m/>
    <m/>
    <m/>
    <m/>
    <m/>
    <m/>
    <m/>
    <m/>
    <m/>
    <m/>
    <m/>
    <m/>
    <m/>
    <m/>
    <m/>
    <m/>
    <m/>
    <m/>
    <m/>
    <n v="356.31"/>
    <n v="368.31075268289794"/>
    <n v="468.89597169724186"/>
    <n v="570.79820916545168"/>
    <n v="704.41963832259262"/>
    <n v="719.02806430978376"/>
    <n v="3602"/>
    <n v="1762"/>
    <n v="1762"/>
    <n v="1762"/>
    <n v="1762"/>
    <n v="1762"/>
    <n v="1762"/>
    <n v="0"/>
    <n v="0"/>
    <n v="0"/>
    <n v="0"/>
    <n v="0"/>
    <n v="0"/>
    <m/>
    <m/>
    <m/>
    <m/>
    <m/>
    <m/>
    <n v="0"/>
    <n v="87.402531727195964"/>
    <n v="61.508554205362714"/>
    <n v="298.87001482216755"/>
    <n v="123.01710841072543"/>
    <n v="0"/>
    <n v="0"/>
    <n v="110.09998313670944"/>
    <n v="77.481631789695911"/>
    <n v="376.48318580398649"/>
    <n v="154.96326357939182"/>
    <n v="0"/>
    <x v="0"/>
  </r>
  <r>
    <n v="3603"/>
    <n v="36"/>
    <n v="3"/>
    <s v="בית צפפה דרום"/>
    <m/>
    <s v="Arab"/>
    <s v="yes"/>
    <x v="0"/>
    <s v="yes"/>
    <s v="ירושלים"/>
    <n v="951.2"/>
    <n v="38.299999999999997"/>
    <n v="77.899999999999991"/>
    <n v="57.400000000000006"/>
    <n v="79.3"/>
    <n v="79.3"/>
    <n v="332.2"/>
    <n v="989.5"/>
    <n v="1067.4000000000001"/>
    <n v="1124.8000000000002"/>
    <n v="1204.1000000000001"/>
    <n v="1283.4000000000001"/>
    <n v="3868.8702655487659"/>
    <n v="4024.6500502107906"/>
    <n v="4341.4971840272847"/>
    <n v="4574.9634931552273"/>
    <n v="4897.5049271943544"/>
    <n v="5220.0463612334806"/>
    <n v="4.067357301880536"/>
    <n v="4.067357301880536"/>
    <n v="4.067357301880536"/>
    <n v="4.067357301880536"/>
    <n v="4.067357301880536"/>
    <n v="4.067357301880536"/>
    <m/>
    <m/>
    <m/>
    <m/>
    <m/>
    <m/>
    <m/>
    <m/>
    <m/>
    <m/>
    <m/>
    <m/>
    <m/>
    <m/>
    <m/>
    <m/>
    <m/>
    <m/>
    <m/>
    <n v="176.55"/>
    <n v="212.57953467249936"/>
    <n v="248.53911431615745"/>
    <n v="287.89963983500945"/>
    <n v="336.82325151889324"/>
    <n v="383.36313447320379"/>
    <n v="3603"/>
    <n v="1222"/>
    <n v="1432.4422937267216"/>
    <n v="1516.6552947768125"/>
    <n v="1506.0774470419692"/>
    <n v="1602.7250110182761"/>
    <n v="1667.2649625274828"/>
    <n v="0"/>
    <n v="0"/>
    <n v="0"/>
    <n v="0"/>
    <n v="0"/>
    <n v="0"/>
    <m/>
    <m/>
    <m/>
    <m/>
    <m/>
    <m/>
    <n v="7.5576668320817593"/>
    <n v="54.693680212509335"/>
    <n v="56.391821459433054"/>
    <n v="63.414064922877998"/>
    <n v="105.84240640810728"/>
    <n v="0"/>
    <n v="10.063683468695704"/>
    <n v="72.829339745470932"/>
    <n v="75.090560883406326"/>
    <n v="84.441282081678764"/>
    <n v="140.93826829395201"/>
    <n v="0"/>
    <x v="0"/>
  </r>
  <r>
    <n v="3604"/>
    <n v="36"/>
    <n v="3"/>
    <s v="בית צפפה מערב"/>
    <m/>
    <s v="Arab"/>
    <s v="yes"/>
    <x v="0"/>
    <s v="yes"/>
    <s v="ירושלים"/>
    <n v="482.81852436455182"/>
    <n v="129.60216360756982"/>
    <n v="78.002163607569827"/>
    <n v="82.902163607569818"/>
    <n v="94.702163607569815"/>
    <n v="99.602163607569821"/>
    <n v="484.81081803784906"/>
    <n v="612.42068797212164"/>
    <n v="690.4228515796915"/>
    <n v="773.32501518726133"/>
    <n v="868.02717879483112"/>
    <n v="967.62934240240088"/>
    <n v="1945.7173866485934"/>
    <n v="2105.3107211867909"/>
    <n v="2419.6527736737057"/>
    <n v="2753.7414073572018"/>
    <n v="3135.3830324936889"/>
    <n v="3536.7712388267573"/>
    <n v="4.0299145299145165"/>
    <n v="3.4376871365302866"/>
    <n v="3.5045954347216726"/>
    <n v="3.5609108114657082"/>
    <n v="3.6120793324085247"/>
    <n v="3.6550888690970953"/>
    <m/>
    <m/>
    <m/>
    <m/>
    <m/>
    <m/>
    <m/>
    <m/>
    <m/>
    <m/>
    <m/>
    <m/>
    <m/>
    <m/>
    <m/>
    <m/>
    <m/>
    <m/>
    <m/>
    <n v="117.7"/>
    <n v="175.09954174828539"/>
    <n v="216.04164509796084"/>
    <n v="248.63552308276621"/>
    <n v="284.81557004903647"/>
    <n v="320.7872525885727"/>
    <n v="3604"/>
    <m/>
    <n v="449.589814891804"/>
    <n v="507.16778592625201"/>
    <n v="543.91880960072729"/>
    <n v="615.63880547379927"/>
    <n v="677.77958572506543"/>
    <n v="0"/>
    <n v="0"/>
    <n v="0"/>
    <n v="0"/>
    <n v="0"/>
    <n v="0"/>
    <m/>
    <m/>
    <m/>
    <m/>
    <m/>
    <m/>
    <n v="0"/>
    <n v="94.96633401758362"/>
    <n v="18.688409196829824"/>
    <n v="91.933635542253953"/>
    <n v="43.047144326098817"/>
    <n v="0"/>
    <n v="0"/>
    <n v="122.52468593463395"/>
    <n v="24.111612721993982"/>
    <n v="118.61192640707959"/>
    <n v="55.539027524865183"/>
    <n v="0"/>
    <x v="0"/>
  </r>
  <r>
    <n v="3605"/>
    <n v="36"/>
    <n v="3"/>
    <s v="בית צפפה צפון"/>
    <m/>
    <s v="Arab"/>
    <s v="yes"/>
    <x v="0"/>
    <s v="yes"/>
    <s v="ירושלים"/>
    <n v="378.75"/>
    <n v="11.75"/>
    <n v="3.75"/>
    <n v="8.85"/>
    <n v="3.75"/>
    <n v="3.75"/>
    <n v="31.85"/>
    <n v="390.5"/>
    <n v="394.25"/>
    <n v="403.1"/>
    <n v="406.85"/>
    <n v="410.6"/>
    <n v="1612.1691629955947"/>
    <n v="1678.8054883994125"/>
    <n v="1694.9271800293684"/>
    <n v="1732.9743722760647"/>
    <n v="1749.0960639060202"/>
    <n v="1765.2177555359765"/>
    <n v="4.2991177679882524"/>
    <n v="4.2991177679882524"/>
    <n v="4.2991177679882524"/>
    <n v="4.2991177679882524"/>
    <n v="4.2991177679882515"/>
    <n v="4.2991177679882524"/>
    <m/>
    <m/>
    <m/>
    <m/>
    <m/>
    <m/>
    <m/>
    <m/>
    <m/>
    <m/>
    <m/>
    <m/>
    <m/>
    <m/>
    <m/>
    <m/>
    <m/>
    <m/>
    <m/>
    <n v="204.37"/>
    <n v="249.37502042931476"/>
    <n v="252.78539732343563"/>
    <n v="256.03035301237702"/>
    <n v="259.88691690205002"/>
    <n v="262.76222052155174"/>
    <n v="3605"/>
    <m/>
    <n v="597.51579752826274"/>
    <n v="592.10456045213868"/>
    <n v="570.49496073391686"/>
    <n v="572.39758815347329"/>
    <n v="563.80451654477179"/>
    <n v="74"/>
    <n v="74"/>
    <n v="74"/>
    <n v="74"/>
    <n v="74"/>
    <n v="74"/>
    <m/>
    <m/>
    <m/>
    <m/>
    <m/>
    <m/>
    <n v="0"/>
    <n v="25.23000041004375"/>
    <n v="122.54571599931045"/>
    <n v="7.2085714530451526"/>
    <n v="101.04606514997768"/>
    <n v="0"/>
    <n v="0"/>
    <n v="25.893378865053059"/>
    <n v="125.76783991633067"/>
    <n v="7.3981081520394829"/>
    <n v="103.70289358812853"/>
    <n v="0"/>
    <x v="0"/>
  </r>
  <r>
    <n v="3606"/>
    <n v="36"/>
    <n v="3"/>
    <s v="שרפת"/>
    <m/>
    <s v="Arab"/>
    <s v="yes"/>
    <x v="0"/>
    <s v="yes"/>
    <s v="ירושלים"/>
    <n v="564.97626618580944"/>
    <n v="36"/>
    <n v="372.8"/>
    <n v="149.19999999999999"/>
    <n v="197"/>
    <n v="237"/>
    <n v="992"/>
    <n v="600.97626618580944"/>
    <n v="973.77626618580939"/>
    <n v="1122.9762661858094"/>
    <n v="1319.9762661858094"/>
    <n v="1556.9762661858094"/>
    <n v="2276.8060641590414"/>
    <n v="2421.8829872359638"/>
    <n v="3924.2351239880941"/>
    <n v="4525.4983718513395"/>
    <n v="5319.3915342444971"/>
    <n v="6274.4812778342357"/>
    <n v="4.0299145299145103"/>
    <n v="4.0299145299145103"/>
    <n v="4.0299145299145112"/>
    <n v="4.0299145299145112"/>
    <n v="4.0299145299145103"/>
    <n v="4.0299145299145103"/>
    <m/>
    <m/>
    <m/>
    <m/>
    <m/>
    <m/>
    <m/>
    <m/>
    <m/>
    <m/>
    <m/>
    <m/>
    <m/>
    <m/>
    <m/>
    <m/>
    <m/>
    <m/>
    <m/>
    <n v="117.7"/>
    <n v="132.25094416083846"/>
    <n v="189.00455224076069"/>
    <n v="211.08477452153144"/>
    <n v="241.40718360257353"/>
    <n v="276.65566413547276"/>
    <n v="3606"/>
    <n v="175"/>
    <n v="258.59696456284263"/>
    <n v="411.26678607388084"/>
    <n v="446.93806046765735"/>
    <n v="522.23664797106642"/>
    <n v="601.21436105956741"/>
    <n v="0"/>
    <n v="0"/>
    <n v="0"/>
    <n v="0"/>
    <n v="0"/>
    <n v="0"/>
    <m/>
    <m/>
    <m/>
    <m/>
    <m/>
    <m/>
    <n v="15.493489287610826"/>
    <n v="61.973957150443304"/>
    <n v="10.328992915216681"/>
    <n v="10.328992915216681"/>
    <n v="112.95934225304396"/>
    <n v="0"/>
    <n v="20.306351220052495"/>
    <n v="81.225404880209979"/>
    <n v="13.53756755449162"/>
    <n v="13.53756755449162"/>
    <n v="148.04877292622706"/>
    <n v="0"/>
    <x v="0"/>
  </r>
  <r>
    <n v="3607"/>
    <n v="36"/>
    <n v="3"/>
    <s v="יער גילה"/>
    <m/>
    <s v="Arab"/>
    <s v="yes"/>
    <x v="0"/>
    <s v="yes"/>
    <s v="ירושלים"/>
    <n v="4"/>
    <n v="0"/>
    <n v="0"/>
    <n v="0"/>
    <n v="0"/>
    <n v="400"/>
    <n v="400"/>
    <n v="4"/>
    <n v="4"/>
    <n v="4"/>
    <n v="4"/>
    <n v="4"/>
    <n v="18.078414096916301"/>
    <n v="18.078414096916301"/>
    <n v="18.078414096916301"/>
    <n v="18.078414096916301"/>
    <n v="18.078414096916301"/>
    <n v="18.078414096916301"/>
    <n v="4.5196035242290753"/>
    <n v="4.5196035242290753"/>
    <n v="4.5196035242290753"/>
    <n v="4.5196035242290753"/>
    <n v="4.5196035242290753"/>
    <n v="4.5196035242290753"/>
    <m/>
    <m/>
    <m/>
    <m/>
    <m/>
    <m/>
    <m/>
    <m/>
    <m/>
    <m/>
    <m/>
    <m/>
    <m/>
    <m/>
    <m/>
    <m/>
    <m/>
    <m/>
    <m/>
    <n v="37.450000000000003"/>
    <n v="38.031173014586713"/>
    <n v="38.633589951377637"/>
    <n v="39.283047001620751"/>
    <n v="39.877876823338738"/>
    <n v="40.421114262560778"/>
    <n v="3607"/>
    <m/>
    <n v="0"/>
    <n v="0"/>
    <n v="0"/>
    <n v="0"/>
    <n v="0"/>
    <n v="0"/>
    <n v="0"/>
    <n v="0"/>
    <n v="0"/>
    <n v="0"/>
    <n v="0"/>
    <m/>
    <m/>
    <m/>
    <m/>
    <m/>
    <m/>
    <n v="2.9759884187368559"/>
    <n v="8.3327675410367608"/>
    <n v="16.665535082073522"/>
    <n v="0"/>
    <n v="11.308755959773615"/>
    <n v="0"/>
    <n v="3.0622056357506318"/>
    <n v="8.5741757477648797"/>
    <n v="17.148351495529759"/>
    <n v="0"/>
    <n v="11.636381383515511"/>
    <n v="0"/>
    <x v="0"/>
  </r>
  <r>
    <n v="3608"/>
    <n v="36"/>
    <n v="3"/>
    <s v="דיר כרמיזן"/>
    <m/>
    <s v="Arab"/>
    <s v="yes"/>
    <x v="0"/>
    <s v="yes"/>
    <s v="ירושלים"/>
    <n v="217.1777895085979"/>
    <n v="0"/>
    <n v="0"/>
    <n v="40"/>
    <n v="40"/>
    <n v="80"/>
    <n v="160"/>
    <n v="217.1777895085979"/>
    <n v="217.1777895085979"/>
    <n v="257.17778950859793"/>
    <n v="297.17778950859793"/>
    <n v="377.17778950859793"/>
    <n v="875.20792951541853"/>
    <n v="875.20792951541853"/>
    <n v="875.20792951541853"/>
    <n v="1036.4045107119998"/>
    <n v="1197.6010919085811"/>
    <n v="1519.9942543017435"/>
    <n v="4.0299145299145325"/>
    <n v="4.0299145299145325"/>
    <n v="4.0299145299145325"/>
    <n v="4.0299145299145316"/>
    <n v="4.0299145299145316"/>
    <n v="4.0299145299145316"/>
    <m/>
    <m/>
    <m/>
    <m/>
    <m/>
    <m/>
    <m/>
    <m/>
    <m/>
    <m/>
    <m/>
    <m/>
    <m/>
    <m/>
    <m/>
    <m/>
    <m/>
    <m/>
    <m/>
    <n v="95.23"/>
    <n v="96.707839951377636"/>
    <n v="98.239700162074556"/>
    <n v="104.72707409716162"/>
    <n v="111.0755387939991"/>
    <n v="122.12870886838716"/>
    <n v="3608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104.72707409716162"/>
    <n v="0"/>
    <n v="0"/>
    <n v="0"/>
    <n v="0"/>
    <n v="0"/>
    <n v="122.12870886838716"/>
    <x v="0"/>
  </r>
  <r>
    <n v="3701"/>
    <n v="37"/>
    <n v="3"/>
    <s v="המושבה היוונית מערב"/>
    <m/>
    <s v="Jewish"/>
    <s v="yes"/>
    <x v="0"/>
    <s v="yes"/>
    <s v="ירושלים"/>
    <n v="1682.139634146286"/>
    <n v="58.9"/>
    <n v="50"/>
    <n v="167"/>
    <n v="50"/>
    <n v="50"/>
    <n v="375.9"/>
    <n v="1741.0396341462861"/>
    <n v="1791.0396341462861"/>
    <n v="1958.0396341462861"/>
    <n v="2008.0396341462861"/>
    <n v="2058.0396341462861"/>
    <n v="4164.0508129568771"/>
    <n v="4260.3508494726593"/>
    <n v="4313.1656908213545"/>
    <n v="4712.5561713262596"/>
    <n v="4742.6621288810893"/>
    <n v="4749.0470947608437"/>
    <n v="2.4754489629930174"/>
    <n v="2.4470154302729075"/>
    <n v="2.4081910911353233"/>
    <n v="2.4067726153975197"/>
    <n v="2.3618369120973166"/>
    <n v="2.3075586183892121"/>
    <m/>
    <m/>
    <m/>
    <m/>
    <m/>
    <m/>
    <m/>
    <m/>
    <m/>
    <m/>
    <m/>
    <m/>
    <m/>
    <m/>
    <m/>
    <m/>
    <m/>
    <m/>
    <m/>
    <n v="533.55550000000005"/>
    <n v="560.00599889744626"/>
    <n v="570.11247823273254"/>
    <n v="608.46860299329524"/>
    <n v="617.2207943396694"/>
    <n v="622.99027653214762"/>
    <n v="3701"/>
    <n v="383"/>
    <n v="607.87074456604739"/>
    <n v="607.04349288584763"/>
    <n v="647.58442138640623"/>
    <n v="642.9958756979953"/>
    <n v="617.5257364315562"/>
    <n v="277"/>
    <n v="277"/>
    <n v="277"/>
    <n v="277"/>
    <n v="277"/>
    <n v="277"/>
    <m/>
    <m/>
    <m/>
    <m/>
    <m/>
    <m/>
    <n v="0"/>
    <n v="58.780595820309749"/>
    <n v="117.5611916406195"/>
    <n v="293.90297910154874"/>
    <n v="138.22383643081722"/>
    <n v="0"/>
    <n v="0"/>
    <n v="60.183449835656823"/>
    <n v="120.36689967131365"/>
    <n v="300.91724917828412"/>
    <n v="141.522677846893"/>
    <n v="0"/>
    <x v="0"/>
  </r>
  <r>
    <n v="3702"/>
    <n v="37"/>
    <n v="3"/>
    <s v="גונן ו' מערב"/>
    <m/>
    <s v="Jewish"/>
    <s v="yes"/>
    <x v="0"/>
    <s v="yes"/>
    <s v="ירושלים"/>
    <n v="693.33333333333508"/>
    <n v="78.399999999999991"/>
    <n v="38.400000000000006"/>
    <n v="86.199999999999989"/>
    <n v="80.400000000000006"/>
    <n v="64.599999999999994"/>
    <n v="348"/>
    <n v="771.73333333333505"/>
    <n v="810.13333333333503"/>
    <n v="896.33333333333508"/>
    <n v="976.73333333333505"/>
    <n v="1041.3333333333351"/>
    <n v="1938.0505409685873"/>
    <n v="2147.8607525707625"/>
    <n v="2247.7727728535201"/>
    <n v="2460.1233631425475"/>
    <n v="2632.6574352603752"/>
    <n v="2739.4554499443893"/>
    <n v="2.7952652033200707"/>
    <n v="2.7831644167727512"/>
    <n v="2.774571395062766"/>
    <n v="2.7446523203524094"/>
    <n v="2.6953697036997855"/>
    <n v="2.6307190620464644"/>
    <m/>
    <m/>
    <m/>
    <m/>
    <m/>
    <m/>
    <m/>
    <m/>
    <m/>
    <m/>
    <m/>
    <m/>
    <m/>
    <m/>
    <m/>
    <m/>
    <m/>
    <m/>
    <m/>
    <n v="321.51360000000005"/>
    <n v="335.06483301253803"/>
    <n v="344.99430011138566"/>
    <n v="359.47836924123925"/>
    <n v="371.08811139189851"/>
    <n v="381.67317690066216"/>
    <n v="3702"/>
    <n v="544"/>
    <n v="613.2209488284285"/>
    <n v="689.67056799166937"/>
    <n v="757.29905758477673"/>
    <n v="839.81584796696268"/>
    <n v="909.26054920070408"/>
    <n v="0"/>
    <n v="0"/>
    <n v="0"/>
    <n v="0"/>
    <n v="0"/>
    <n v="0"/>
    <m/>
    <m/>
    <m/>
    <m/>
    <m/>
    <m/>
    <n v="0"/>
    <n v="3.0722453432858541"/>
    <n v="79.878374759467761"/>
    <n v="15.361226022101862"/>
    <n v="261.16652311638376"/>
    <n v="0"/>
    <n v="0"/>
    <n v="3.261931010940109"/>
    <n v="84.81020186126463"/>
    <n v="16.309654317504176"/>
    <n v="277.29138971095324"/>
    <n v="0"/>
    <x v="0"/>
  </r>
  <r>
    <n v="3703"/>
    <n v="37"/>
    <n v="3"/>
    <s v="גונן ו' מזרח"/>
    <m/>
    <s v="Jewish"/>
    <s v="yes"/>
    <x v="0"/>
    <s v="yes"/>
    <s v="ירושלים"/>
    <n v="604"/>
    <n v="93.2"/>
    <n v="100.5"/>
    <n v="95.199999999999989"/>
    <n v="199.6"/>
    <n v="224.6"/>
    <n v="713.1"/>
    <n v="697.2"/>
    <n v="797.7"/>
    <n v="892.90000000000009"/>
    <n v="1092.5"/>
    <n v="1317.1"/>
    <n v="1805"/>
    <n v="2064.7104880847151"/>
    <n v="2342.1536168825792"/>
    <n v="2589.0967367720827"/>
    <n v="3092.2303401397721"/>
    <n v="3625.8201208634732"/>
    <n v="2.9887795026332569"/>
    <n v="2.9614321401100332"/>
    <n v="2.9361334046415681"/>
    <n v="2.8996491620249554"/>
    <n v="2.8304167873132924"/>
    <n v="2.7528814219599678"/>
    <m/>
    <m/>
    <m/>
    <m/>
    <m/>
    <m/>
    <m/>
    <m/>
    <m/>
    <m/>
    <m/>
    <m/>
    <m/>
    <m/>
    <m/>
    <m/>
    <m/>
    <m/>
    <m/>
    <n v="346.71209999999996"/>
    <n v="357.91688602179147"/>
    <n v="369.42281852652485"/>
    <n v="379.44191159173528"/>
    <n v="395.25941583639468"/>
    <n v="414.56566090634897"/>
    <n v="3703"/>
    <n v="95"/>
    <n v="96.730629857221473"/>
    <n v="98.694749482198887"/>
    <n v="101.36751997913967"/>
    <n v="104.21753400738974"/>
    <n v="103.85849447146872"/>
    <n v="0"/>
    <n v="0"/>
    <n v="0"/>
    <n v="0"/>
    <n v="0"/>
    <n v="0"/>
    <m/>
    <m/>
    <m/>
    <m/>
    <m/>
    <m/>
    <n v="18.972095579586767"/>
    <n v="94.860477897933833"/>
    <n v="75.88838231834707"/>
    <n v="75.88838231834707"/>
    <n v="113.8325734775206"/>
    <n v="0"/>
    <n v="20.728283045317454"/>
    <n v="103.64141522658727"/>
    <n v="82.913132181269816"/>
    <n v="82.913132181269816"/>
    <n v="124.36969827190471"/>
    <n v="0"/>
    <x v="0"/>
  </r>
  <r>
    <n v="3704"/>
    <n v="37"/>
    <n v="3"/>
    <s v="גונן ב, ד"/>
    <m/>
    <s v="Jewish"/>
    <s v="yes"/>
    <x v="0"/>
    <s v="yes"/>
    <s v="ירושלים"/>
    <n v="381.66666666666424"/>
    <n v="32.200000000000003"/>
    <n v="51.2"/>
    <n v="123.4"/>
    <n v="64.099999999999994"/>
    <n v="70.099999999999994"/>
    <n v="341"/>
    <n v="413.86666666666423"/>
    <n v="465.06666666666422"/>
    <n v="588.4666666666642"/>
    <n v="652.56666666666422"/>
    <n v="722.66666666666424"/>
    <n v="1099.2147454559201"/>
    <n v="1136.9935217127202"/>
    <n v="1264.1654697511206"/>
    <n v="1580.9098356162735"/>
    <n v="1728.1987680432867"/>
    <n v="1876.3253670939403"/>
    <n v="2.8800386343823421"/>
    <n v="2.7472459448600035"/>
    <n v="2.7182457061735819"/>
    <n v="2.6864900344674525"/>
    <n v="2.6483099065893034"/>
    <n v="2.5963911906281547"/>
    <m/>
    <m/>
    <m/>
    <m/>
    <m/>
    <m/>
    <m/>
    <m/>
    <m/>
    <m/>
    <m/>
    <m/>
    <m/>
    <m/>
    <m/>
    <m/>
    <m/>
    <m/>
    <m/>
    <n v="571.709025"/>
    <n v="581.59297249395081"/>
    <n v="592.71134049980026"/>
    <n v="610.99023218801813"/>
    <n v="623.39279628401107"/>
    <n v="635.10111664974761"/>
    <n v="3704"/>
    <n v="1414"/>
    <n v="1475.312941176471"/>
    <n v="1549.2483116067231"/>
    <n v="1560.3672959119897"/>
    <n v="1583.3597208717047"/>
    <n v="1600.9776477961152"/>
    <n v="62"/>
    <n v="62"/>
    <n v="62"/>
    <n v="62"/>
    <n v="62"/>
    <n v="62"/>
    <m/>
    <m/>
    <m/>
    <m/>
    <m/>
    <m/>
    <n v="0"/>
    <n v="30.549511609400909"/>
    <n v="61.099023218801818"/>
    <n v="122.19804643760364"/>
    <n v="397.1436509222118"/>
    <n v="0"/>
    <n v="0"/>
    <n v="31.755055832487383"/>
    <n v="63.510111664974765"/>
    <n v="127.02022332994953"/>
    <n v="412.81572582233593"/>
    <n v="0"/>
    <x v="0"/>
  </r>
  <r>
    <n v="3705"/>
    <n v="37"/>
    <n v="3"/>
    <s v="פת"/>
    <m/>
    <s v="Jewish"/>
    <s v="yes"/>
    <x v="0"/>
    <s v="yes"/>
    <s v="ירושלים"/>
    <n v="782.94999999999891"/>
    <n v="5.2833333333333332"/>
    <n v="11.283333333333333"/>
    <n v="11.283333333333333"/>
    <n v="32.883333333333333"/>
    <n v="11.283333333333333"/>
    <n v="72.016666666666666"/>
    <n v="788.23333333333221"/>
    <n v="799.51666666666551"/>
    <n v="810.79999999999882"/>
    <n v="843.68333333333214"/>
    <n v="854.96666666666545"/>
    <n v="2564.5278630413691"/>
    <n v="2564.5686956440459"/>
    <n v="2581.0017170731676"/>
    <n v="2563.130755328667"/>
    <n v="2592.2796482491553"/>
    <n v="2546.7622879256955"/>
    <n v="3.2977212126550013"/>
    <n v="3.2535653938901969"/>
    <n v="3.2282025186965098"/>
    <n v="3.1612367480620014"/>
    <n v="3.0725742062572756"/>
    <n v="2.9787854745904703"/>
    <m/>
    <m/>
    <m/>
    <m/>
    <m/>
    <m/>
    <m/>
    <m/>
    <m/>
    <m/>
    <m/>
    <m/>
    <m/>
    <m/>
    <m/>
    <m/>
    <m/>
    <m/>
    <m/>
    <n v="285.79700000000003"/>
    <n v="290.23340532654061"/>
    <n v="294.74262133938765"/>
    <n v="298.60580880025668"/>
    <n v="301.50750395673646"/>
    <n v="303.86290048957528"/>
    <n v="3705"/>
    <n v="612"/>
    <n v="612"/>
    <n v="616.62750204784618"/>
    <n v="621.19379068602905"/>
    <n v="642.14015960203119"/>
    <n v="646.48029323339256"/>
    <n v="0"/>
    <n v="0"/>
    <n v="0"/>
    <n v="0"/>
    <n v="0"/>
    <n v="0"/>
    <m/>
    <m/>
    <m/>
    <m/>
    <m/>
    <m/>
    <n v="0"/>
    <n v="6.3804658902614699"/>
    <n v="21.055537945492723"/>
    <n v="173.54867514144891"/>
    <n v="97.621129823053593"/>
    <n v="0"/>
    <n v="0"/>
    <n v="6.4927969073319103"/>
    <n v="21.426230310762236"/>
    <n v="176.60407885728441"/>
    <n v="99.33979441419676"/>
    <n v="0"/>
    <x v="0"/>
  </r>
  <r>
    <n v="3706"/>
    <n v="37"/>
    <n v="3"/>
    <s v="גונן ג"/>
    <m/>
    <s v="Jewish"/>
    <s v="yes"/>
    <x v="0"/>
    <s v="yes"/>
    <s v="ירושלים"/>
    <n v="533.33333333332359"/>
    <n v="60.7"/>
    <n v="140.5"/>
    <n v="89.6"/>
    <n v="105"/>
    <n v="144.6"/>
    <n v="540.4"/>
    <n v="594.03333333332364"/>
    <n v="734.53333333332364"/>
    <n v="824.13333333332366"/>
    <n v="929.13333333332366"/>
    <n v="1073.7333333333236"/>
    <n v="1539.6847838724698"/>
    <n v="1645.1783287089602"/>
    <n v="1934.4529718059025"/>
    <n v="2116.2474007671176"/>
    <n v="2333.9455079241884"/>
    <n v="2710.9171459506201"/>
    <n v="2.8869089697609334"/>
    <n v="2.7695050704937776"/>
    <n v="2.6335809200480051"/>
    <n v="2.5678458996527369"/>
    <n v="2.5119597200877659"/>
    <n v="2.5247583005873384"/>
    <m/>
    <m/>
    <m/>
    <m/>
    <m/>
    <m/>
    <m/>
    <m/>
    <m/>
    <m/>
    <m/>
    <m/>
    <m/>
    <m/>
    <m/>
    <m/>
    <m/>
    <m/>
    <m/>
    <n v="190.56700000000001"/>
    <n v="203.73490082524339"/>
    <n v="216.8990401297722"/>
    <n v="224.17263637620886"/>
    <n v="233.7177483944173"/>
    <n v="248.74270015615414"/>
    <n v="3706"/>
    <n v="101"/>
    <n v="234.92442419191104"/>
    <n v="294.78189093250722"/>
    <n v="301.07504732381528"/>
    <n v="326.59794614632995"/>
    <n v="377.99332554719501"/>
    <n v="0"/>
    <n v="0"/>
    <n v="0"/>
    <n v="0"/>
    <n v="0"/>
    <n v="0"/>
    <m/>
    <m/>
    <m/>
    <m/>
    <m/>
    <m/>
    <n v="0"/>
    <n v="26.547455969915884"/>
    <n v="109.98231776844052"/>
    <n v="0"/>
    <n v="87.642862637852474"/>
    <n v="0"/>
    <n v="0"/>
    <n v="29.457145113605446"/>
    <n v="122.03674424046457"/>
    <n v="0"/>
    <n v="97.248810802084151"/>
    <n v="0"/>
    <x v="0"/>
  </r>
  <r>
    <n v="3707"/>
    <n v="37"/>
    <n v="3"/>
    <s v="גונן ה"/>
    <m/>
    <s v="Jewish"/>
    <s v="yes"/>
    <x v="0"/>
    <s v="yes"/>
    <s v="ירושלים"/>
    <n v="519.703963845207"/>
    <n v="32.200000000000003"/>
    <n v="53.400000000000006"/>
    <n v="62.800000000000004"/>
    <n v="44.6"/>
    <n v="89.6"/>
    <n v="282.60000000000002"/>
    <n v="551.90396384520704"/>
    <n v="605.30396384520702"/>
    <n v="668.10396384520698"/>
    <n v="712.703963845207"/>
    <n v="802.30396384520702"/>
    <n v="1741.1586020608402"/>
    <n v="1902.2398658173495"/>
    <n v="2104.3397342227436"/>
    <n v="2318.4842596161466"/>
    <n v="2456.7712906543552"/>
    <n v="2689.0789742881257"/>
    <n v="3.3502892477061064"/>
    <n v="3.446686362902935"/>
    <n v="3.4765008324988957"/>
    <n v="3.4702447299853412"/>
    <n v="3.4471132690205497"/>
    <n v="3.3516959848984924"/>
    <m/>
    <m/>
    <m/>
    <m/>
    <m/>
    <m/>
    <m/>
    <m/>
    <m/>
    <m/>
    <m/>
    <m/>
    <m/>
    <m/>
    <m/>
    <m/>
    <m/>
    <m/>
    <m/>
    <n v="214.3424"/>
    <n v="234.9130325425638"/>
    <n v="244.10304233073813"/>
    <n v="252.08398245753853"/>
    <n v="258.65245410557895"/>
    <n v="268.50601910104592"/>
    <n v="3707"/>
    <n v="92"/>
    <n v="314.66213413676883"/>
    <n v="361.10132339573983"/>
    <n v="356.62324645084175"/>
    <n v="370.7747573959856"/>
    <n v="391.27399351526003"/>
    <n v="95"/>
    <n v="95"/>
    <n v="95"/>
    <n v="95"/>
    <n v="95"/>
    <n v="95"/>
    <m/>
    <m/>
    <m/>
    <m/>
    <m/>
    <m/>
    <n v="0"/>
    <n v="29.543088654783361"/>
    <n v="55.976378306082303"/>
    <n v="119.72725365129602"/>
    <n v="46.837261845376837"/>
    <n v="0"/>
    <n v="0"/>
    <n v="31.467676166141647"/>
    <n v="59.622965156828187"/>
    <n v="127.5268977521237"/>
    <n v="49.888480025952383"/>
    <n v="0"/>
    <x v="0"/>
  </r>
  <r>
    <n v="3708"/>
    <n v="37"/>
    <n v="3"/>
    <s v="גוננים - הורקניה"/>
    <m/>
    <s v="Jewish"/>
    <s v="yes"/>
    <x v="0"/>
    <s v="yes"/>
    <s v="ירושלים"/>
    <n v="488.52172601449496"/>
    <n v="15"/>
    <n v="34.799999999999997"/>
    <n v="30"/>
    <n v="30"/>
    <n v="30"/>
    <n v="139.80000000000001"/>
    <n v="503.52172601449496"/>
    <n v="538.32172601449497"/>
    <n v="568.32172601449497"/>
    <n v="598.32172601449497"/>
    <n v="628.32172601449497"/>
    <n v="1640.347657663264"/>
    <n v="1717.9216550129811"/>
    <n v="1828.2592371643748"/>
    <n v="1896.1871044180812"/>
    <n v="1938.6895766120847"/>
    <n v="1962.4029109179482"/>
    <n v="3.3577783142741806"/>
    <n v="3.41181237324311"/>
    <n v="3.3962204176673834"/>
    <n v="3.3364677393482562"/>
    <n v="3.2402125684553829"/>
    <n v="3.1232453529271673"/>
    <m/>
    <m/>
    <m/>
    <m/>
    <m/>
    <m/>
    <m/>
    <m/>
    <m/>
    <m/>
    <m/>
    <m/>
    <m/>
    <m/>
    <m/>
    <m/>
    <m/>
    <m/>
    <m/>
    <n v="229.32240000000002"/>
    <n v="235.20839136295507"/>
    <n v="242.20737591015489"/>
    <n v="248.22211578514049"/>
    <n v="253.1395878764063"/>
    <n v="257.17746356198415"/>
    <n v="3708"/>
    <n v="734"/>
    <n v="734"/>
    <n v="734"/>
    <n v="734"/>
    <n v="734"/>
    <n v="734"/>
    <n v="0"/>
    <n v="0"/>
    <n v="0"/>
    <n v="0"/>
    <n v="0"/>
    <n v="0"/>
    <m/>
    <m/>
    <m/>
    <m/>
    <m/>
    <m/>
    <n v="0"/>
    <n v="14.893326947108429"/>
    <n v="27.304432736365452"/>
    <n v="2.4822211578514048"/>
    <n v="203.54213494381523"/>
    <n v="0"/>
    <n v="0"/>
    <n v="15.430647813719048"/>
    <n v="28.289520991818257"/>
    <n v="2.5717746356198417"/>
    <n v="210.88552012082701"/>
    <n v="0"/>
    <x v="0"/>
  </r>
  <r>
    <n v="3709"/>
    <n v="37"/>
    <m/>
    <s v="גונן א"/>
    <m/>
    <s v="Jewish"/>
    <s v="yes"/>
    <x v="0"/>
    <s v="yes"/>
    <s v="ירושלים"/>
    <n v="423"/>
    <n v="0"/>
    <n v="0"/>
    <n v="436"/>
    <n v="436"/>
    <n v="0"/>
    <n v="872"/>
    <n v="423"/>
    <n v="423"/>
    <n v="859"/>
    <n v="1295"/>
    <n v="1295"/>
    <n v="1269"/>
    <n v="1252.6857952665441"/>
    <n v="1241.9844301633834"/>
    <n v="3006.5"/>
    <n v="4532.5"/>
    <n v="4662"/>
    <n v="2.9887795026332569"/>
    <n v="2.9614321401100332"/>
    <n v="2.9361334046415681"/>
    <n v="3.5"/>
    <n v="3.5"/>
    <n v="3.6"/>
    <m/>
    <m/>
    <m/>
    <m/>
    <m/>
    <m/>
    <m/>
    <m/>
    <m/>
    <m/>
    <m/>
    <m/>
    <m/>
    <m/>
    <m/>
    <m/>
    <m/>
    <m/>
    <m/>
    <n v="50"/>
    <n v="50"/>
    <n v="50"/>
    <n v="120"/>
    <n v="120"/>
    <n v="120"/>
    <n v="3709"/>
    <m/>
    <m/>
    <m/>
    <n v="520"/>
    <n v="520"/>
    <n v="520"/>
    <m/>
    <m/>
    <m/>
    <m/>
    <m/>
    <m/>
    <m/>
    <m/>
    <m/>
    <m/>
    <m/>
    <m/>
    <m/>
    <n v="50"/>
    <n v="20"/>
    <m/>
    <n v="50"/>
    <m/>
    <m/>
    <n v="50"/>
    <n v="20"/>
    <m/>
    <n v="50"/>
    <m/>
    <x v="0"/>
  </r>
  <r>
    <n v="3801"/>
    <n v="38"/>
    <n v="3"/>
    <s v="הפלמח - מרכז מסחרי&quot;"/>
    <m/>
    <s v="Jewish"/>
    <s v="yes"/>
    <x v="0"/>
    <s v="yes"/>
    <s v="ירושלים"/>
    <n v="870.21038310878362"/>
    <n v="41"/>
    <n v="35"/>
    <n v="28.4"/>
    <n v="17"/>
    <n v="17"/>
    <n v="138.4"/>
    <n v="911.21038310878362"/>
    <n v="946.21038310878362"/>
    <n v="974.61038310878359"/>
    <n v="991.61038310878359"/>
    <n v="1008.6103831087836"/>
    <n v="1560.8459716475472"/>
    <n v="1611.8195250240849"/>
    <n v="1623.4816589861794"/>
    <n v="1634.0346549536089"/>
    <n v="1611.0423119677555"/>
    <n v="1586.3466613549444"/>
    <n v="1.7936420915497493"/>
    <n v="1.7688774786839321"/>
    <n v="1.7157723990009646"/>
    <n v="1.6766029618332334"/>
    <n v="1.6246726934393321"/>
    <n v="1.5728042145128791"/>
    <m/>
    <m/>
    <m/>
    <m/>
    <m/>
    <m/>
    <m/>
    <m/>
    <m/>
    <m/>
    <m/>
    <m/>
    <m/>
    <m/>
    <m/>
    <m/>
    <m/>
    <m/>
    <m/>
    <n v="296.45420000000001"/>
    <n v="301.73491099499626"/>
    <n v="305.07743690479288"/>
    <n v="309.7399905218719"/>
    <n v="313.0362477748854"/>
    <n v="315.92578029724365"/>
    <n v="3801"/>
    <n v="41"/>
    <n v="0"/>
    <n v="0"/>
    <n v="0"/>
    <n v="0"/>
    <n v="0"/>
    <n v="0"/>
    <n v="0"/>
    <n v="0"/>
    <n v="0"/>
    <n v="0"/>
    <n v="0"/>
    <m/>
    <m/>
    <m/>
    <m/>
    <m/>
    <m/>
    <n v="0"/>
    <n v="72.005975742097533"/>
    <n v="235.44811072896366"/>
    <n v="0"/>
    <n v="2.2859040508107134"/>
    <n v="0"/>
    <n v="0"/>
    <n v="73.444000673139428"/>
    <n v="240.15022398700282"/>
    <n v="0"/>
    <n v="2.3315556371014003"/>
    <n v="0"/>
    <x v="0"/>
  </r>
  <r>
    <n v="3802"/>
    <n v="38"/>
    <n v="3"/>
    <s v="קטמון צפון"/>
    <m/>
    <s v="Jewish"/>
    <s v="yes"/>
    <x v="0"/>
    <s v="yes"/>
    <s v="ירושלים"/>
    <n v="1143.5625000000045"/>
    <n v="31.6"/>
    <n v="22.5"/>
    <n v="14.5"/>
    <n v="14.5"/>
    <n v="14.5"/>
    <n v="97.6"/>
    <n v="1175.1625000000045"/>
    <n v="1197.6625000000045"/>
    <n v="1212.1625000000045"/>
    <n v="1226.6625000000045"/>
    <n v="1241.1625000000045"/>
    <n v="2575.5426927973508"/>
    <n v="2547.7084131688416"/>
    <n v="2563.6271806211057"/>
    <n v="2550.7708671483256"/>
    <n v="2523.0656294637329"/>
    <n v="2485.7419072359589"/>
    <n v="2.2522098204491146"/>
    <n v="2.1679626546701685"/>
    <n v="2.1405255492437112"/>
    <n v="2.1043142871919533"/>
    <n v="2.0568539671374348"/>
    <n v="2.0027529894239877"/>
    <m/>
    <m/>
    <m/>
    <m/>
    <m/>
    <m/>
    <m/>
    <m/>
    <m/>
    <m/>
    <m/>
    <m/>
    <m/>
    <m/>
    <m/>
    <m/>
    <m/>
    <m/>
    <m/>
    <n v="384.33330000000001"/>
    <n v="409.93138785591805"/>
    <n v="511.30468983104799"/>
    <n v="513.1129794880311"/>
    <n v="516.6479577822638"/>
    <n v="519.27022462844059"/>
    <n v="3802"/>
    <n v="353"/>
    <n v="617.46503444679718"/>
    <n v="623.97748563436426"/>
    <n v="626.24786153984564"/>
    <n v="628.4805599386757"/>
    <n v="630.67651101525337"/>
    <n v="0"/>
    <n v="0"/>
    <n v="0"/>
    <n v="0"/>
    <n v="0"/>
    <n v="0"/>
    <m/>
    <m/>
    <m/>
    <m/>
    <m/>
    <m/>
    <n v="0"/>
    <n v="119.56906758071482"/>
    <n v="161.220972787097"/>
    <n v="80.610486393548499"/>
    <n v="151.71245272667088"/>
    <n v="0"/>
    <n v="0"/>
    <n v="121.00387061578758"/>
    <n v="163.15558970560861"/>
    <n v="81.577794852804303"/>
    <n v="153.5329694542402"/>
    <n v="0"/>
    <x v="0"/>
  </r>
  <r>
    <n v="3803"/>
    <n v="38"/>
    <n v="3"/>
    <s v="קטמון מזרח"/>
    <m/>
    <s v="Jewish"/>
    <s v="yes"/>
    <x v="0"/>
    <s v="yes"/>
    <s v="ירושלים"/>
    <n v="471.92574786324599"/>
    <n v="16"/>
    <n v="16"/>
    <n v="16"/>
    <n v="16"/>
    <n v="25"/>
    <n v="89"/>
    <n v="487.92574786324599"/>
    <n v="503.92574786324599"/>
    <n v="519.92574786324599"/>
    <n v="535.92574786324599"/>
    <n v="560.92574786324599"/>
    <n v="1055.8367385753261"/>
    <n v="1086.8214699943853"/>
    <n v="1109.2711993608207"/>
    <n v="1127.2047323990121"/>
    <n v="1138.6617910669772"/>
    <n v="1169.9461990080233"/>
    <n v="2.2372942001064224"/>
    <n v="2.2274320934155654"/>
    <n v="2.2012592213522928"/>
    <n v="2.168010984321354"/>
    <n v="2.1246633430225366"/>
    <n v="2.0857416573668441"/>
    <m/>
    <m/>
    <m/>
    <m/>
    <m/>
    <m/>
    <m/>
    <m/>
    <m/>
    <m/>
    <m/>
    <m/>
    <m/>
    <m/>
    <m/>
    <m/>
    <m/>
    <m/>
    <m/>
    <n v="475.84505000000001"/>
    <n v="483.75812151381211"/>
    <n v="491.69449351036104"/>
    <n v="500.10632094962762"/>
    <n v="507.64899372466152"/>
    <n v="515.14256858634269"/>
    <n v="3803"/>
    <n v="1109"/>
    <n v="1122.8071062388808"/>
    <n v="1136.0528632782593"/>
    <n v="1148.7708228457702"/>
    <n v="1160.9919150601313"/>
    <n v="1171.664129840939"/>
    <n v="0"/>
    <n v="0"/>
    <n v="0"/>
    <n v="0"/>
    <n v="0"/>
    <n v="0"/>
    <m/>
    <m/>
    <m/>
    <m/>
    <m/>
    <m/>
    <n v="0"/>
    <n v="50.010632094962759"/>
    <n v="100.02126418992552"/>
    <n v="75.015948142444145"/>
    <n v="275.05847652229522"/>
    <n v="0"/>
    <n v="0"/>
    <n v="51.514256858634262"/>
    <n v="103.02851371726852"/>
    <n v="77.271385287951404"/>
    <n v="283.32841272248851"/>
    <n v="0"/>
    <x v="0"/>
  </r>
  <r>
    <n v="3804"/>
    <n v="38"/>
    <n v="3"/>
    <s v="קטמון"/>
    <m/>
    <s v="Jewish"/>
    <s v="yes"/>
    <x v="0"/>
    <s v="yes"/>
    <s v="ירושלים"/>
    <n v="998.0230769230559"/>
    <n v="46.8"/>
    <n v="55"/>
    <n v="56.599999999999994"/>
    <n v="37"/>
    <n v="37"/>
    <n v="232.39999999999998"/>
    <n v="1044.8230769230559"/>
    <n v="1099.8230769230559"/>
    <n v="1156.4230769230558"/>
    <n v="1193.4230769230558"/>
    <n v="1230.4230769230558"/>
    <n v="2596.1264745534327"/>
    <n v="2580.7916800843313"/>
    <n v="2649.7438015160051"/>
    <n v="2718.287015771672"/>
    <n v="2727.0926978714429"/>
    <n v="2733.1369031993358"/>
    <n v="2.6012689832357303"/>
    <n v="2.4700753046961932"/>
    <n v="2.4092455024030945"/>
    <n v="2.350599075733022"/>
    <n v="2.2851013614573068"/>
    <n v="2.2212984740453239"/>
    <m/>
    <m/>
    <m/>
    <m/>
    <m/>
    <m/>
    <m/>
    <m/>
    <m/>
    <m/>
    <m/>
    <m/>
    <m/>
    <m/>
    <m/>
    <m/>
    <m/>
    <m/>
    <m/>
    <n v="298.48987499999998"/>
    <n v="317.63786626921507"/>
    <n v="322.23094405604076"/>
    <n v="326.6073686719696"/>
    <n v="329.40091885373477"/>
    <n v="332.60491101310049"/>
    <n v="3804"/>
    <n v="348"/>
    <n v="568.57778858419476"/>
    <n v="590.61129153386514"/>
    <n v="570.56645376424649"/>
    <n v="559.14260096029784"/>
    <n v="560.74906935591127"/>
    <n v="44"/>
    <n v="44"/>
    <n v="44"/>
    <n v="44"/>
    <n v="44"/>
    <n v="44"/>
    <m/>
    <m/>
    <m/>
    <m/>
    <m/>
    <m/>
    <n v="0"/>
    <n v="78.728308735410664"/>
    <n v="125.96529397665708"/>
    <n v="47.236985241246394"/>
    <n v="74.676780718655422"/>
    <n v="0"/>
    <n v="0"/>
    <n v="80.174009017698182"/>
    <n v="128.27841442831712"/>
    <n v="48.104405410618902"/>
    <n v="76.048082156466251"/>
    <n v="0"/>
    <x v="0"/>
  </r>
  <r>
    <n v="3805"/>
    <n v="38"/>
    <n v="3"/>
    <s v="גבעת אורנים"/>
    <m/>
    <s v="Jewish"/>
    <s v="yes"/>
    <x v="0"/>
    <s v="yes"/>
    <s v="ירושלים"/>
    <n v="450.96111111110838"/>
    <n v="17.516666666666666"/>
    <n v="29.516666666666666"/>
    <n v="17.516666666666666"/>
    <n v="17.516666666666666"/>
    <n v="17.516666666666666"/>
    <n v="99.583333333333329"/>
    <n v="468.47777777777503"/>
    <n v="497.99444444444168"/>
    <n v="515.51111111110833"/>
    <n v="533.02777777777499"/>
    <n v="550.54444444444164"/>
    <n v="1044.0417611281505"/>
    <n v="1071.4091428506504"/>
    <n v="1117.7006096166549"/>
    <n v="1135.1015930145302"/>
    <n v="1147.6318502618703"/>
    <n v="1156.0947742331696"/>
    <n v="2.3490939625383529"/>
    <n v="2.2870009927319948"/>
    <n v="2.2444037721415788"/>
    <n v="2.2018954946829092"/>
    <n v="2.1530432335935976"/>
    <n v="2.0999117980380189"/>
    <m/>
    <m/>
    <m/>
    <m/>
    <m/>
    <m/>
    <m/>
    <m/>
    <m/>
    <m/>
    <m/>
    <m/>
    <m/>
    <m/>
    <m/>
    <m/>
    <m/>
    <m/>
    <m/>
    <n v="349.18380000000002"/>
    <n v="354.66896831207993"/>
    <n v="360.14006631371581"/>
    <n v="366.03436628188132"/>
    <n v="371.31191354238473"/>
    <n v="376.02723706321086"/>
    <n v="3805"/>
    <n v="251"/>
    <n v="257.03526582954856"/>
    <n v="269.39246159556524"/>
    <n v="275.00580928541081"/>
    <n v="280.46578932044514"/>
    <n v="285.778602449505"/>
    <n v="0"/>
    <n v="0"/>
    <n v="0"/>
    <n v="0"/>
    <n v="0"/>
    <n v="0"/>
    <m/>
    <m/>
    <m/>
    <m/>
    <m/>
    <m/>
    <n v="0"/>
    <n v="4.049052755939706"/>
    <n v="9.7177266874621662"/>
    <n v="280.19444836840773"/>
    <n v="72.073138470071783"/>
    <n v="0"/>
    <n v="0"/>
    <n v="4.1595933627900816"/>
    <n v="9.9830241459016413"/>
    <n v="287.84385829849936"/>
    <n v="74.040761256019877"/>
    <n v="0"/>
    <x v="0"/>
  </r>
  <r>
    <n v="3806"/>
    <n v="38"/>
    <n v="3"/>
    <s v="גוננים - סן סימון"/>
    <m/>
    <s v="Jewish"/>
    <s v="yes"/>
    <x v="0"/>
    <s v="yes"/>
    <s v="ירושלים"/>
    <n v="392.14026362865792"/>
    <n v="6"/>
    <n v="6"/>
    <n v="208"/>
    <n v="6"/>
    <n v="6"/>
    <n v="232"/>
    <n v="398.14026362865792"/>
    <n v="404.14026362865792"/>
    <n v="612.14026362865798"/>
    <n v="618.14026362865798"/>
    <n v="624.14026362865798"/>
    <n v="1313.2642641422062"/>
    <n v="1375.2016185540392"/>
    <n v="1418.2545876890163"/>
    <n v="2169.5898231117094"/>
    <n v="2182.3477022218781"/>
    <n v="2174.8658586224797"/>
    <n v="3.3489656277321682"/>
    <n v="3.4540631636208445"/>
    <n v="3.5093127691730608"/>
    <n v="3.5442691030496332"/>
    <n v="3.5305056645410553"/>
    <n v="3.4845786842498114"/>
    <m/>
    <m/>
    <m/>
    <m/>
    <m/>
    <m/>
    <m/>
    <m/>
    <m/>
    <m/>
    <m/>
    <m/>
    <m/>
    <m/>
    <m/>
    <m/>
    <m/>
    <m/>
    <m/>
    <n v="138.28680000000003"/>
    <n v="159.99903173663301"/>
    <n v="164.89585177719195"/>
    <n v="247.617268690001"/>
    <n v="249.82251422897019"/>
    <n v="249.89085973555822"/>
    <n v="3806"/>
    <n v="113"/>
    <n v="378.62132353337597"/>
    <n v="399.33277449779473"/>
    <n v="541.16693251198706"/>
    <n v="530.01695762469319"/>
    <n v="500.30390786694431"/>
    <n v="0"/>
    <n v="0"/>
    <n v="0"/>
    <n v="0"/>
    <n v="0"/>
    <n v="0"/>
    <m/>
    <m/>
    <m/>
    <m/>
    <m/>
    <m/>
    <n v="0"/>
    <n v="6.6671428587815686"/>
    <n v="176.67928732115658"/>
    <n v="0"/>
    <n v="64.270838510062859"/>
    <n v="0"/>
    <n v="0"/>
    <n v="6.7283597374886579"/>
    <n v="178.3015346212498"/>
    <n v="0"/>
    <n v="64.860965376819763"/>
    <n v="0"/>
    <x v="0"/>
  </r>
  <r>
    <n v="3807"/>
    <n v="38"/>
    <n v="3"/>
    <s v="גבעת הורדים"/>
    <m/>
    <s v="Jewish"/>
    <s v="yes"/>
    <x v="0"/>
    <s v="yes"/>
    <s v="ירושלים"/>
    <n v="555.94297472075459"/>
    <n v="4.333333333333333"/>
    <n v="17.933333333333334"/>
    <n v="17.933333333333334"/>
    <n v="17.933333333333334"/>
    <n v="17.933333333333334"/>
    <n v="76.066666666666677"/>
    <n v="560.27630805408796"/>
    <n v="578.20964138742124"/>
    <n v="596.14297472075452"/>
    <n v="614.0763080540878"/>
    <n v="632.00964138742108"/>
    <n v="1286.9101787231491"/>
    <n v="1277.7919054425756"/>
    <n v="1290.1489910326773"/>
    <n v="1301.1835892786664"/>
    <n v="1306.8577264229828"/>
    <n v="1308.671894932359"/>
    <n v="2.3330088565643687"/>
    <n v="2.2806459724854546"/>
    <n v="2.231282390824457"/>
    <n v="2.1826703399267049"/>
    <n v="2.1281682899706902"/>
    <n v="2.0706517895193706"/>
    <m/>
    <m/>
    <m/>
    <m/>
    <m/>
    <m/>
    <m/>
    <m/>
    <m/>
    <m/>
    <m/>
    <m/>
    <m/>
    <m/>
    <m/>
    <m/>
    <m/>
    <m/>
    <m/>
    <n v="842.97328500000003"/>
    <n v="855.78153453881941"/>
    <n v="868.8018674463741"/>
    <n v="882.88103319286722"/>
    <n v="895.61664122364959"/>
    <n v="907.12453503604002"/>
    <n v="3807"/>
    <n v="664"/>
    <n v="664"/>
    <n v="679.99405914820977"/>
    <n v="695.7444819647601"/>
    <n v="711.25679331133949"/>
    <n v="726.53635225553967"/>
    <n v="0"/>
    <n v="0"/>
    <n v="0"/>
    <n v="0"/>
    <n v="0"/>
    <n v="0"/>
    <m/>
    <m/>
    <m/>
    <m/>
    <m/>
    <m/>
    <n v="0"/>
    <n v="132.43215497893007"/>
    <n v="176.57620663857347"/>
    <n v="132.43215497893007"/>
    <n v="441.44051659643372"/>
    <n v="0"/>
    <n v="0"/>
    <n v="136.06868025540601"/>
    <n v="181.42490700720805"/>
    <n v="136.06868025540601"/>
    <n v="453.56226751802012"/>
    <n v="0"/>
    <x v="0"/>
  </r>
  <r>
    <n v="3808"/>
    <n v="38"/>
    <n v="3"/>
    <s v="שיכון רסקו דרום"/>
    <m/>
    <s v="Jewish"/>
    <s v="yes"/>
    <x v="0"/>
    <s v="yes"/>
    <s v="ירושלים"/>
    <n v="1076.3166666666666"/>
    <n v="16.316666666666666"/>
    <n v="36.716666666666669"/>
    <n v="36.716666666666669"/>
    <n v="58.966666666666669"/>
    <n v="36.716666666666669"/>
    <n v="185.43333333333334"/>
    <n v="1092.6333333333332"/>
    <n v="1129.3499999999999"/>
    <n v="1166.0666666666666"/>
    <n v="1225.0333333333333"/>
    <n v="1261.75"/>
    <n v="2437.8991513479596"/>
    <n v="2405.7417830054383"/>
    <n v="2438.1729822071143"/>
    <n v="2469.0200262165463"/>
    <n v="2536.4748677864873"/>
    <n v="2549.536772450519"/>
    <n v="2.2650389303160097"/>
    <n v="2.2017832603240843"/>
    <n v="2.158917060439292"/>
    <n v="2.1173918239808014"/>
    <n v="2.0705353877063106"/>
    <n v="2.0206354447794879"/>
    <m/>
    <m/>
    <m/>
    <m/>
    <m/>
    <m/>
    <m/>
    <m/>
    <m/>
    <m/>
    <m/>
    <m/>
    <m/>
    <m/>
    <m/>
    <m/>
    <m/>
    <m/>
    <m/>
    <n v="349.18380000000002"/>
    <n v="354.74667269412055"/>
    <n v="360.01528694782053"/>
    <n v="365.72580545300661"/>
    <n v="370.70374620723317"/>
    <n v="375.04904484537263"/>
    <n v="3808"/>
    <n v="128"/>
    <n v="128"/>
    <n v="130.35465981333695"/>
    <n v="132.64103323656616"/>
    <n v="137.35682896561795"/>
    <n v="139.48009327230335"/>
    <n v="0"/>
    <n v="0"/>
    <n v="0"/>
    <n v="0"/>
    <n v="0"/>
    <n v="0"/>
    <m/>
    <m/>
    <m/>
    <m/>
    <m/>
    <m/>
    <n v="0"/>
    <n v="152.14193506845075"/>
    <n v="102.40322552684184"/>
    <n v="87.774193308721578"/>
    <n v="23.406451548992425"/>
    <n v="0"/>
    <n v="0"/>
    <n v="156.02040265567501"/>
    <n v="105.01373255670433"/>
    <n v="90.011770762889412"/>
    <n v="24.00313887010385"/>
    <n v="0"/>
    <x v="0"/>
  </r>
  <r>
    <n v="3809"/>
    <n v="38"/>
    <n v="3"/>
    <s v="שיכון רסקו צפון"/>
    <m/>
    <s v="Jewish"/>
    <s v="yes"/>
    <x v="0"/>
    <s v="yes"/>
    <s v="ירושלים"/>
    <n v="943.66666666666663"/>
    <n v="24.666666666666664"/>
    <n v="36.666666666666664"/>
    <n v="24.666666666666664"/>
    <n v="24.666666666666664"/>
    <n v="24.666666666666664"/>
    <n v="135.33333333333331"/>
    <n v="968.33333333333326"/>
    <n v="1004.9999999999999"/>
    <n v="1029.6666666666665"/>
    <n v="1054.3333333333333"/>
    <n v="1079"/>
    <n v="1844.3325962616213"/>
    <n v="1827.0162604140949"/>
    <n v="1853.9150780061489"/>
    <n v="1857.525815055943"/>
    <n v="1858.7436359212907"/>
    <n v="1857.3048184016807"/>
    <n v="1.9544322814499697"/>
    <n v="1.8867637801178261"/>
    <n v="1.8446916199066159"/>
    <n v="1.804006942430505"/>
    <n v="1.7629563413733393"/>
    <n v="1.7213204989820952"/>
    <m/>
    <m/>
    <m/>
    <m/>
    <m/>
    <m/>
    <m/>
    <m/>
    <m/>
    <m/>
    <m/>
    <m/>
    <m/>
    <m/>
    <m/>
    <m/>
    <m/>
    <m/>
    <m/>
    <n v="159.63330000000002"/>
    <n v="161.76978659956387"/>
    <n v="163.88564294531213"/>
    <n v="166.2084982032801"/>
    <n v="168.25418015093183"/>
    <n v="170.0285164632549"/>
    <n v="3809"/>
    <m/>
    <n v="0"/>
    <n v="0"/>
    <n v="0"/>
    <n v="0"/>
    <n v="0"/>
    <n v="0"/>
    <n v="0"/>
    <n v="0"/>
    <n v="0"/>
    <n v="0"/>
    <n v="0"/>
    <m/>
    <m/>
    <m/>
    <m/>
    <m/>
    <m/>
    <n v="0"/>
    <n v="0"/>
    <n v="63.399117876494735"/>
    <n v="102.80938032678537"/>
    <n v="0"/>
    <n v="0"/>
    <n v="0"/>
    <n v="0"/>
    <n v="64.85623824381976"/>
    <n v="105.17227821943514"/>
    <n v="0"/>
    <n v="0"/>
    <x v="0"/>
  </r>
  <r>
    <n v="3901"/>
    <n v="39"/>
    <n v="3"/>
    <s v="המושבה הגרמנית מזרח"/>
    <m/>
    <s v="Jewish"/>
    <s v="yes"/>
    <x v="0"/>
    <s v="yes"/>
    <s v="ירושלים"/>
    <n v="202.78414952153216"/>
    <n v="23"/>
    <n v="12"/>
    <n v="12"/>
    <n v="12"/>
    <n v="12"/>
    <n v="71"/>
    <n v="225.78414952153216"/>
    <n v="237.78414952153216"/>
    <n v="249.78414952153216"/>
    <n v="261.78414952153219"/>
    <n v="273.78414952153219"/>
    <n v="490.57633879209112"/>
    <n v="530.68881031263595"/>
    <n v="545.05949381051516"/>
    <n v="556.47969034021537"/>
    <n v="568.21360779908696"/>
    <n v="580.44060791968889"/>
    <n v="2.4192045578986461"/>
    <n v="2.3504254458837743"/>
    <n v="2.2922448569733542"/>
    <n v="2.2278422846532346"/>
    <n v="2.1705424443673218"/>
    <n v="2.1200665156623293"/>
    <m/>
    <m/>
    <m/>
    <m/>
    <m/>
    <m/>
    <m/>
    <m/>
    <m/>
    <m/>
    <m/>
    <m/>
    <m/>
    <m/>
    <m/>
    <m/>
    <m/>
    <m/>
    <m/>
    <n v="455.19940000000003"/>
    <n v="462.97325976956586"/>
    <n v="470.25751858534034"/>
    <n v="786.16767006224063"/>
    <n v="793.33004407936323"/>
    <n v="799.8970133631999"/>
    <n v="3901"/>
    <n v="133"/>
    <n v="137.25533569061579"/>
    <n v="141.32051780244984"/>
    <n v="145.20801356143397"/>
    <n v="148.9292236348"/>
    <n v="152.49459379664663"/>
    <n v="0"/>
    <n v="0"/>
    <n v="0"/>
    <n v="0"/>
    <n v="0"/>
    <n v="0"/>
    <m/>
    <m/>
    <m/>
    <m/>
    <m/>
    <m/>
    <n v="0"/>
    <n v="457.98786549893481"/>
    <n v="210.97273150498231"/>
    <n v="70.324243834994107"/>
    <n v="46.882829223329409"/>
    <n v="0"/>
    <n v="0"/>
    <n v="465.98599728755266"/>
    <n v="214.65708176291608"/>
    <n v="71.552360587638688"/>
    <n v="47.701573725092466"/>
    <n v="0"/>
    <x v="0"/>
  </r>
  <r>
    <n v="3902"/>
    <n v="39"/>
    <n v="3"/>
    <s v="מתחם הרכבת צפון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584.26279999999997"/>
    <n v="599.32976322528361"/>
    <n v="617.72815591572123"/>
    <n v="642.86042813614256"/>
    <n v="667.14045316045372"/>
    <n v="690.61557805510529"/>
    <n v="3902"/>
    <m/>
    <n v="0"/>
    <n v="0"/>
    <n v="0"/>
    <n v="0"/>
    <n v="0"/>
    <n v="0"/>
    <n v="0"/>
    <n v="0"/>
    <n v="0"/>
    <n v="0"/>
    <n v="0"/>
    <m/>
    <m/>
    <m/>
    <m/>
    <m/>
    <m/>
    <n v="0"/>
    <n v="409.66401589441671"/>
    <n v="233.19641224172588"/>
    <n v="0"/>
    <n v="0"/>
    <n v="0"/>
    <n v="0"/>
    <n v="440.09607492185324"/>
    <n v="250.5195031332521"/>
    <n v="0"/>
    <n v="0"/>
    <n v="0"/>
    <x v="0"/>
  </r>
  <r>
    <n v="3903"/>
    <n v="39"/>
    <n v="3"/>
    <s v="גבעת חנניה"/>
    <m/>
    <s v="Jewish"/>
    <s v="yes"/>
    <x v="0"/>
    <s v="yes"/>
    <s v="ירושלים"/>
    <n v="616.58498508452601"/>
    <n v="9.7000000000000011"/>
    <n v="9.7000000000000011"/>
    <n v="29.700000000000003"/>
    <n v="9.7000000000000011"/>
    <n v="9.7000000000000011"/>
    <n v="68.500000000000014"/>
    <n v="626.28498508452606"/>
    <n v="635.9849850845261"/>
    <n v="665.68498508452615"/>
    <n v="675.38498508452619"/>
    <n v="685.08498508452624"/>
    <n v="1508.3087665776075"/>
    <n v="1509.9350752521329"/>
    <n v="1538.9484422354103"/>
    <n v="1599.9577930234516"/>
    <n v="1618.3182874162123"/>
    <n v="1628.054096073424"/>
    <n v="2.4462301273373326"/>
    <n v="2.4109392867663044"/>
    <n v="2.4197873822931135"/>
    <n v="2.40347586151473"/>
    <n v="2.3961419385325478"/>
    <n v="2.3764264748446555"/>
    <m/>
    <m/>
    <m/>
    <m/>
    <m/>
    <m/>
    <m/>
    <m/>
    <m/>
    <m/>
    <m/>
    <m/>
    <m/>
    <m/>
    <m/>
    <m/>
    <m/>
    <m/>
    <m/>
    <n v="259.47500000000002"/>
    <n v="264.26234097121318"/>
    <n v="269.30663075704859"/>
    <n v="275.63672084308854"/>
    <n v="280.30885658248889"/>
    <n v="284.36479024252935"/>
    <n v="3903"/>
    <n v="81"/>
    <n v="0"/>
    <n v="0"/>
    <n v="0"/>
    <n v="0"/>
    <n v="0"/>
    <n v="0"/>
    <n v="0"/>
    <n v="0"/>
    <n v="0"/>
    <n v="0"/>
    <n v="0"/>
    <m/>
    <m/>
    <m/>
    <m/>
    <m/>
    <m/>
    <n v="0"/>
    <n v="179.16386854800757"/>
    <n v="27.563672084308855"/>
    <n v="27.563672084308855"/>
    <n v="41.34550812646328"/>
    <n v="0"/>
    <n v="0"/>
    <n v="184.8371136576441"/>
    <n v="28.436479024252936"/>
    <n v="28.436479024252936"/>
    <n v="42.654718536379399"/>
    <n v="0"/>
    <x v="0"/>
  </r>
  <r>
    <n v="3904"/>
    <n v="39"/>
    <n v="3"/>
    <s v="מתחם הרכבת דרום"/>
    <n v="3110"/>
    <s v="Jewish"/>
    <s v="yes"/>
    <x v="0"/>
    <s v="yes"/>
    <s v="ירושלים"/>
    <n v="0"/>
    <n v="0"/>
    <n v="0"/>
    <n v="0"/>
    <n v="0"/>
    <n v="180"/>
    <n v="180"/>
    <n v="0"/>
    <n v="0"/>
    <n v="0"/>
    <n v="0"/>
    <n v="180"/>
    <n v="0"/>
    <n v="0"/>
    <n v="0"/>
    <n v="0"/>
    <n v="0"/>
    <n v="800.74715003976007"/>
    <m/>
    <m/>
    <m/>
    <m/>
    <m/>
    <n v="4.4485952779986668"/>
    <m/>
    <m/>
    <m/>
    <m/>
    <m/>
    <m/>
    <m/>
    <m/>
    <m/>
    <m/>
    <m/>
    <m/>
    <m/>
    <m/>
    <m/>
    <m/>
    <m/>
    <m/>
    <m/>
    <n v="518.95000000000005"/>
    <n v="535.0033974878445"/>
    <n v="555.35117504051868"/>
    <n v="584.35079416531607"/>
    <n v="612.59343598055113"/>
    <n v="664.14356928239226"/>
    <n v="3904"/>
    <m/>
    <n v="0"/>
    <n v="0"/>
    <n v="0"/>
    <n v="0"/>
    <n v="0"/>
    <n v="170"/>
    <n v="170"/>
    <n v="170"/>
    <n v="170"/>
    <n v="170"/>
    <n v="170"/>
    <m/>
    <m/>
    <m/>
    <m/>
    <m/>
    <m/>
    <n v="101.26015347928569"/>
    <n v="159.79767355595143"/>
    <n v="253.1503836982142"/>
    <n v="70.142583431864765"/>
    <n v="0"/>
    <n v="0"/>
    <n v="115.08717097557309"/>
    <n v="181.61795677896825"/>
    <n v="287.71792743893269"/>
    <n v="79.720514088918264"/>
    <n v="0"/>
    <n v="0"/>
    <x v="0"/>
  </r>
  <r>
    <n v="3905"/>
    <n v="39"/>
    <n v="3"/>
    <s v="בקעה מזרח"/>
    <m/>
    <s v="Jewish"/>
    <s v="yes"/>
    <x v="0"/>
    <s v="yes"/>
    <s v="ירושלים"/>
    <n v="490.8812074001911"/>
    <n v="45"/>
    <n v="45"/>
    <n v="49.2"/>
    <n v="45"/>
    <n v="55"/>
    <n v="239.2"/>
    <n v="535.8812074001911"/>
    <n v="580.8812074001911"/>
    <n v="630.08120740019115"/>
    <n v="675.08120740019115"/>
    <n v="730.08120740019115"/>
    <n v="1325.922656930326"/>
    <n v="1376.1947639680354"/>
    <n v="1429.4767246188553"/>
    <n v="1463.6471039907885"/>
    <n v="1488.7813690624396"/>
    <n v="1517.7588588315618"/>
    <n v="2.7011069825888994"/>
    <n v="2.5680967068141762"/>
    <n v="2.4608761764159373"/>
    <n v="2.3229499416908723"/>
    <n v="2.2053367102246759"/>
    <n v="2.0788904623860676"/>
    <m/>
    <m/>
    <m/>
    <m/>
    <m/>
    <m/>
    <m/>
    <m/>
    <m/>
    <m/>
    <m/>
    <m/>
    <m/>
    <m/>
    <m/>
    <m/>
    <m/>
    <m/>
    <m/>
    <n v="286.94190000000003"/>
    <n v="299.36215282480617"/>
    <n v="316.16413682641223"/>
    <n v="340.93712964318848"/>
    <n v="365.1372454798456"/>
    <n v="389.2249921496196"/>
    <n v="3905"/>
    <m/>
    <n v="0"/>
    <n v="0"/>
    <n v="0"/>
    <n v="0"/>
    <n v="0"/>
    <n v="60"/>
    <n v="60"/>
    <n v="60"/>
    <n v="60"/>
    <n v="60"/>
    <n v="60"/>
    <m/>
    <m/>
    <m/>
    <m/>
    <m/>
    <m/>
    <n v="0"/>
    <n v="189.05118673766262"/>
    <n v="79.981992593674491"/>
    <n v="45.243286113959876"/>
    <n v="26.660664197891499"/>
    <n v="0"/>
    <n v="0"/>
    <n v="215.82702579461665"/>
    <n v="91.310061981117656"/>
    <n v="51.651217046846071"/>
    <n v="30.436687327039223"/>
    <n v="0"/>
    <x v="0"/>
  </r>
  <r>
    <n v="3906"/>
    <n v="39"/>
    <n v="3"/>
    <s v="בקעה דרום מזרח"/>
    <m/>
    <s v="Jewish"/>
    <s v="yes"/>
    <x v="0"/>
    <s v="yes"/>
    <s v="ירושלים"/>
    <n v="487.42882790458441"/>
    <n v="53.7"/>
    <n v="31.7"/>
    <n v="51.7"/>
    <n v="51.7"/>
    <n v="87.9"/>
    <n v="276.70000000000005"/>
    <n v="541.12882790458445"/>
    <n v="572.8288279045845"/>
    <n v="624.52882790458455"/>
    <n v="676.22882790458459"/>
    <n v="764.12882790458457"/>
    <n v="1485.2956892216239"/>
    <n v="1619.9641120374947"/>
    <n v="1695.7767628012493"/>
    <n v="1801.3374868074416"/>
    <n v="1897.8383153473662"/>
    <n v="2084.3636030914704"/>
    <n v="3.0472052619595464"/>
    <n v="2.9936754955571097"/>
    <n v="2.9603551361135634"/>
    <n v="2.8843143924216892"/>
    <n v="2.8065031199988266"/>
    <n v="2.7277646477587694"/>
    <m/>
    <m/>
    <m/>
    <m/>
    <m/>
    <m/>
    <m/>
    <m/>
    <m/>
    <m/>
    <m/>
    <m/>
    <m/>
    <m/>
    <m/>
    <m/>
    <m/>
    <m/>
    <m/>
    <n v="504.06437400000004"/>
    <n v="513.04391002026114"/>
    <n v="528.64340818351252"/>
    <n v="539.68485047185129"/>
    <n v="549.77724412266571"/>
    <n v="561.9333299903119"/>
    <n v="3906"/>
    <n v="457"/>
    <n v="485.81899648078434"/>
    <n v="514.27887774062435"/>
    <n v="519.84460532188382"/>
    <n v="524.65441369272901"/>
    <n v="524.9424855088854"/>
    <n v="0"/>
    <n v="0"/>
    <n v="0"/>
    <n v="0"/>
    <n v="0"/>
    <n v="0"/>
    <n v="1129"/>
    <n v="1213.675"/>
    <n v="1304.7006249999999"/>
    <n v="1402.5531718749999"/>
    <n v="1507.7446597656246"/>
    <n v="1620.8255092480463"/>
    <n v="0"/>
    <n v="53.169552192298966"/>
    <n v="159.50865657689687"/>
    <n v="34.574104645011118"/>
    <n v="292.43253705764431"/>
    <n v="0"/>
    <n v="0"/>
    <n v="55.361464179307362"/>
    <n v="166.08439253792207"/>
    <n v="35.999420286891947"/>
    <n v="304.4880529861905"/>
    <n v="0"/>
    <x v="0"/>
  </r>
  <r>
    <n v="3907"/>
    <n v="39"/>
    <n v="3"/>
    <s v="בקעה דרום מערב"/>
    <m/>
    <s v="Jewish"/>
    <s v="yes"/>
    <x v="0"/>
    <s v="yes"/>
    <s v="ירושלים"/>
    <n v="385.71428571428606"/>
    <n v="230.2"/>
    <n v="12.600000000000001"/>
    <n v="77.8"/>
    <n v="140.4"/>
    <n v="107.8"/>
    <n v="568.79999999999995"/>
    <n v="615.91428571428605"/>
    <n v="628.51428571428607"/>
    <n v="706.31428571428603"/>
    <n v="846.71428571428601"/>
    <n v="954.51428571428596"/>
    <n v="1234.6036453587101"/>
    <n v="1904.9305507955319"/>
    <n v="1999.5054999562162"/>
    <n v="2307.8008897173559"/>
    <n v="2771.0277933031834"/>
    <n v="3010.969851023176"/>
    <n v="3.2008242657448012"/>
    <n v="3.0928500847911851"/>
    <n v="3.1813206881747216"/>
    <n v="3.2673852651635213"/>
    <n v="3.2726834069718707"/>
    <n v="3.1544523702649405"/>
    <m/>
    <m/>
    <m/>
    <m/>
    <m/>
    <m/>
    <m/>
    <m/>
    <m/>
    <m/>
    <m/>
    <m/>
    <m/>
    <m/>
    <m/>
    <m/>
    <m/>
    <m/>
    <m/>
    <n v="345.71700000000004"/>
    <n v="409.88759718352026"/>
    <n v="417.0298621747645"/>
    <n v="431.42488454132348"/>
    <n v="450.04055960628955"/>
    <n v="461.68720856604983"/>
    <n v="3907"/>
    <n v="1095"/>
    <n v="1132.1302158273384"/>
    <n v="1155.2906474820145"/>
    <n v="1161.7809012875537"/>
    <n v="1161.3873877098172"/>
    <n v="1163.504977577049"/>
    <n v="0"/>
    <n v="0"/>
    <n v="0"/>
    <n v="0"/>
    <n v="0"/>
    <n v="0"/>
    <m/>
    <m/>
    <m/>
    <m/>
    <m/>
    <m/>
    <n v="33.575152616628579"/>
    <n v="16.787576308314289"/>
    <n v="128.70475118225727"/>
    <n v="84.481641737094648"/>
    <n v="167.8757626970287"/>
    <n v="0"/>
    <n v="35.930283681319708"/>
    <n v="17.965141840659854"/>
    <n v="137.73275356079458"/>
    <n v="90.407611489875393"/>
    <n v="179.65141799340032"/>
    <n v="0"/>
    <x v="0"/>
  </r>
  <r>
    <n v="3908"/>
    <n v="39"/>
    <n v="3"/>
    <s v="מקור חיים"/>
    <m/>
    <s v="Jewish"/>
    <s v="yes"/>
    <x v="0"/>
    <s v="yes"/>
    <s v="ירושלים"/>
    <n v="624.99999999999147"/>
    <n v="46.400000000000006"/>
    <n v="141.30000000000001"/>
    <n v="47.7"/>
    <n v="118"/>
    <n v="61"/>
    <n v="414.40000000000003"/>
    <n v="671.39999999999145"/>
    <n v="812.69999999999141"/>
    <n v="860.39999999999145"/>
    <n v="978.39999999999145"/>
    <n v="1039.3999999999915"/>
    <n v="1603.2065630425266"/>
    <n v="1753.7017370059818"/>
    <n v="1639.2014702246775"/>
    <n v="1729.1284146189739"/>
    <n v="1942.1290711729066"/>
    <n v="2005.3111741769146"/>
    <n v="2.5651305008680776"/>
    <n v="2.6120073533005721"/>
    <n v="2.016982244647096"/>
    <n v="2.0096797008588925"/>
    <n v="1.9850051831284992"/>
    <n v="1.929296877214673"/>
    <m/>
    <m/>
    <m/>
    <m/>
    <m/>
    <m/>
    <m/>
    <m/>
    <m/>
    <m/>
    <m/>
    <m/>
    <m/>
    <m/>
    <m/>
    <m/>
    <m/>
    <m/>
    <m/>
    <n v="230.47800000000001"/>
    <n v="247.41642890573206"/>
    <n v="252.43242430923218"/>
    <n v="258.61373633647105"/>
    <n v="266.94373754650854"/>
    <n v="271.22706386068427"/>
    <n v="3908"/>
    <n v="715"/>
    <n v="612.07573632538447"/>
    <n v="560.18557794273443"/>
    <n v="571.04427736006562"/>
    <n v="598.37139680095709"/>
    <n v="609.60626691821756"/>
    <n v="0"/>
    <n v="0"/>
    <n v="0"/>
    <n v="0"/>
    <n v="0"/>
    <n v="0"/>
    <m/>
    <m/>
    <m/>
    <m/>
    <m/>
    <m/>
    <n v="12.930686816823552"/>
    <n v="38.792060450470657"/>
    <n v="103.44549453458842"/>
    <n v="38.792060450470657"/>
    <n v="64.653434084117762"/>
    <n v="0"/>
    <n v="13.561353193034215"/>
    <n v="40.684059579102637"/>
    <n v="108.49082554427372"/>
    <n v="40.684059579102637"/>
    <n v="67.806765965171067"/>
    <n v="0"/>
    <x v="0"/>
  </r>
  <r>
    <n v="3909"/>
    <n v="39"/>
    <n v="3"/>
    <s v="בקעה"/>
    <m/>
    <s v="Jewish"/>
    <s v="yes"/>
    <x v="0"/>
    <s v="yes"/>
    <s v="ירושלים"/>
    <n v="522.96494644595543"/>
    <n v="55.3"/>
    <n v="43.9"/>
    <n v="36.700000000000003"/>
    <n v="89.2"/>
    <n v="49.2"/>
    <n v="274.29999999999995"/>
    <n v="578.26494644595539"/>
    <n v="622.16494644595537"/>
    <n v="658.86494644595541"/>
    <n v="748.06494644595546"/>
    <n v="797.2649464459555"/>
    <n v="1412.5842684944007"/>
    <n v="1481.8953209530114"/>
    <n v="1511.6154426510543"/>
    <n v="1517.8320585158083"/>
    <n v="1631.8829230347585"/>
    <n v="1632.2888045077393"/>
    <n v="2.7011069825889007"/>
    <n v="2.562658051574477"/>
    <n v="2.4296056074614634"/>
    <n v="2.3037074087842844"/>
    <n v="2.1814722515575795"/>
    <n v="2.0473605565930746"/>
    <m/>
    <m/>
    <m/>
    <m/>
    <m/>
    <m/>
    <m/>
    <m/>
    <m/>
    <m/>
    <m/>
    <m/>
    <m/>
    <m/>
    <m/>
    <m/>
    <m/>
    <m/>
    <m/>
    <n v="274.52722499999999"/>
    <n v="278.53738918830499"/>
    <n v="282.58836848666022"/>
    <n v="286.91293631017419"/>
    <n v="294.1524891258029"/>
    <n v="297.72033933447801"/>
    <n v="3909"/>
    <m/>
    <n v="0"/>
    <n v="0"/>
    <n v="0"/>
    <n v="0"/>
    <n v="0"/>
    <n v="0"/>
    <n v="0"/>
    <n v="0"/>
    <n v="0"/>
    <n v="0"/>
    <n v="0"/>
    <m/>
    <m/>
    <m/>
    <m/>
    <m/>
    <m/>
    <n v="0"/>
    <n v="57.382587262034839"/>
    <n v="100.41952770856096"/>
    <n v="71.728234077543547"/>
    <n v="57.382587262034839"/>
    <n v="0"/>
    <n v="0"/>
    <n v="59.544067866895602"/>
    <n v="104.2021187670673"/>
    <n v="74.430084833619503"/>
    <n v="59.544067866895602"/>
    <n v="0"/>
    <x v="0"/>
  </r>
  <r>
    <n v="3910"/>
    <n v="39"/>
    <n v="3"/>
    <s v="בקעה צפון"/>
    <m/>
    <s v="Jewish"/>
    <s v="yes"/>
    <x v="0"/>
    <s v="yes"/>
    <s v="ירושלים"/>
    <n v="589.57894736842002"/>
    <n v="86.5"/>
    <n v="50.1"/>
    <n v="65.3"/>
    <n v="97.8"/>
    <n v="110.3"/>
    <n v="410"/>
    <n v="676.07894736842002"/>
    <n v="726.17894736842004"/>
    <n v="791.47894736841999"/>
    <n v="889.27894736841995"/>
    <n v="999.5789473684199"/>
    <n v="2289.4444972722631"/>
    <n v="2566.9828355574887"/>
    <n v="2624.146290702708"/>
    <n v="2707.2848131594519"/>
    <n v="2843.1012453214821"/>
    <n v="2971.2488089529079"/>
    <n v="3.8831856318669056"/>
    <n v="3.7968684656566389"/>
    <n v="3.6136358678701437"/>
    <n v="3.4205392602808637"/>
    <n v="3.1970859691830888"/>
    <n v="2.9725003880636751"/>
    <m/>
    <m/>
    <m/>
    <m/>
    <m/>
    <m/>
    <m/>
    <m/>
    <m/>
    <m/>
    <m/>
    <m/>
    <m/>
    <m/>
    <m/>
    <m/>
    <m/>
    <m/>
    <m/>
    <n v="298.90621200000004"/>
    <n v="322.10580089390936"/>
    <n v="336.69790489005732"/>
    <n v="358.22036692472852"/>
    <n v="381.65549980872561"/>
    <n v="404.82318771559733"/>
    <n v="3910"/>
    <n v="82"/>
    <n v="185.58066360392851"/>
    <n v="193.64133876170359"/>
    <n v="186.27647931535378"/>
    <n v="188.30444621608765"/>
    <n v="194.33539894032219"/>
    <n v="0"/>
    <n v="0"/>
    <n v="0"/>
    <n v="0"/>
    <n v="0"/>
    <n v="0"/>
    <m/>
    <m/>
    <m/>
    <m/>
    <m/>
    <m/>
    <n v="0"/>
    <n v="131.98297563627256"/>
    <n v="102.48674553095914"/>
    <n v="73.204818236399404"/>
    <n v="50.545827521097415"/>
    <n v="0"/>
    <n v="0"/>
    <n v="149.15335322765964"/>
    <n v="115.81979936154232"/>
    <n v="82.728428115387402"/>
    <n v="57.121607011007981"/>
    <n v="0"/>
    <x v="0"/>
  </r>
  <r>
    <n v="3911"/>
    <n v="39"/>
    <n v="3"/>
    <s v="המושבה היוונית"/>
    <m/>
    <s v="Jewish"/>
    <s v="yes"/>
    <x v="0"/>
    <s v="yes"/>
    <s v="ירושלים"/>
    <n v="888.96053468897708"/>
    <n v="71"/>
    <n v="25"/>
    <n v="79"/>
    <n v="25"/>
    <n v="25"/>
    <n v="225"/>
    <n v="959.96053468897708"/>
    <n v="984.96053468897708"/>
    <n v="1063.9605346889771"/>
    <n v="1088.9605346889771"/>
    <n v="1113.9605346889771"/>
    <n v="1881.7718428936398"/>
    <n v="2008.1828692315498"/>
    <n v="2022.9949974507751"/>
    <n v="2137.3935603199252"/>
    <n v="2145.2738769015477"/>
    <n v="2167.6002989494341"/>
    <n v="2.1168227041170282"/>
    <n v="2.0919431546029048"/>
    <n v="2.0538843194256309"/>
    <n v="2.0089030472777263"/>
    <n v="1.9700198570688046"/>
    <n v="1.9458501728291819"/>
    <m/>
    <m/>
    <m/>
    <m/>
    <m/>
    <m/>
    <m/>
    <m/>
    <m/>
    <m/>
    <m/>
    <m/>
    <m/>
    <m/>
    <m/>
    <m/>
    <m/>
    <m/>
    <m/>
    <n v="979.53150000000005"/>
    <n v="1002.4081593409049"/>
    <n v="1623.8290955274558"/>
    <n v="1640.9161132061422"/>
    <n v="1657.0844740243451"/>
    <n v="1674.0025736011241"/>
    <n v="3911"/>
    <n v="76"/>
    <n v="134.24999846005593"/>
    <n v="132.21364535781359"/>
    <n v="132.79476007377875"/>
    <n v="132.45047611574779"/>
    <n v="136.09902921524125"/>
    <n v="138"/>
    <n v="138"/>
    <n v="138"/>
    <n v="138"/>
    <n v="138"/>
    <n v="138"/>
    <m/>
    <m/>
    <m/>
    <m/>
    <m/>
    <m/>
    <n v="0"/>
    <n v="623.52596147947418"/>
    <n v="581.43003546072714"/>
    <n v="178.95259129797529"/>
    <n v="257.00752496796565"/>
    <n v="0"/>
    <n v="0"/>
    <n v="636.09836957742664"/>
    <n v="593.15364624491076"/>
    <n v="182.56088533379358"/>
    <n v="262.18967244499311"/>
    <n v="0"/>
    <x v="0"/>
  </r>
  <r>
    <n v="3912"/>
    <n v="39"/>
    <n v="3"/>
    <s v="המושבה הגרמנית דרום"/>
    <m/>
    <s v="Jewish"/>
    <s v="yes"/>
    <x v="0"/>
    <s v="yes"/>
    <s v="ירושלים"/>
    <n v="391.69707057416133"/>
    <n v="20"/>
    <n v="29.5"/>
    <n v="29.5"/>
    <n v="29.5"/>
    <n v="29.5"/>
    <n v="138"/>
    <n v="411.69707057416133"/>
    <n v="441.19707057416133"/>
    <n v="470.69707057416133"/>
    <n v="500.19707057416133"/>
    <n v="529.69707057416133"/>
    <n v="1056.1375821414269"/>
    <n v="1041.7305498168278"/>
    <n v="1060.0442907529161"/>
    <n v="1071.6360566259686"/>
    <n v="1084.0016738041327"/>
    <n v="1097.7159021924192"/>
    <n v="2.696312179698737"/>
    <n v="2.5303326748572892"/>
    <n v="2.4026548711518068"/>
    <n v="2.2767000765880603"/>
    <n v="2.1671491849399267"/>
    <n v="2.0723465602755891"/>
    <m/>
    <m/>
    <m/>
    <m/>
    <m/>
    <m/>
    <m/>
    <m/>
    <m/>
    <m/>
    <m/>
    <m/>
    <m/>
    <m/>
    <m/>
    <m/>
    <m/>
    <m/>
    <m/>
    <n v="559.02791999999999"/>
    <n v="567.2710612733739"/>
    <n v="576.12818380969361"/>
    <n v="585.55762388456014"/>
    <n v="594.25261058573642"/>
    <n v="602.2635508988285"/>
    <n v="3912"/>
    <n v="936"/>
    <n v="936"/>
    <n v="956.59777702029237"/>
    <n v="975.3715194508444"/>
    <n v="992.55324500431868"/>
    <n v="1008.3372216931592"/>
    <n v="0"/>
    <n v="0"/>
    <n v="0"/>
    <n v="0"/>
    <n v="0"/>
    <n v="0"/>
    <m/>
    <m/>
    <m/>
    <m/>
    <m/>
    <m/>
    <n v="0"/>
    <n v="175.66728716536804"/>
    <n v="234.22304955382407"/>
    <n v="58.555762388456017"/>
    <n v="117.11152477691203"/>
    <n v="0"/>
    <n v="0"/>
    <n v="180.67906526964853"/>
    <n v="240.9054203595314"/>
    <n v="60.226355089882851"/>
    <n v="120.4527101797657"/>
    <n v="0"/>
    <x v="0"/>
  </r>
  <r>
    <n v="3913"/>
    <n v="39"/>
    <n v="3"/>
    <s v="המושבה הגרמנית צפון"/>
    <m/>
    <s v="Jewish"/>
    <s v="yes"/>
    <x v="0"/>
    <s v="yes"/>
    <s v="ירושלים"/>
    <n v="208.06842703349398"/>
    <n v="30"/>
    <n v="39.5"/>
    <n v="39.5"/>
    <n v="39.5"/>
    <n v="39.5"/>
    <n v="188"/>
    <n v="238.06842703349398"/>
    <n v="277.568427033494"/>
    <n v="317.068427033494"/>
    <n v="356.568427033494"/>
    <n v="396.068427033494"/>
    <n v="554.92868070821919"/>
    <n v="586.77242644294711"/>
    <n v="645.83067657628862"/>
    <n v="706.10985986166463"/>
    <n v="760.14546440041943"/>
    <n v="812.89440644513957"/>
    <n v="2.6670489541351179"/>
    <n v="2.4647217346481387"/>
    <n v="2.3267440158039179"/>
    <n v="2.2269951835572503"/>
    <n v="2.1318361547726594"/>
    <n v="2.052409005518625"/>
    <m/>
    <m/>
    <m/>
    <m/>
    <m/>
    <m/>
    <m/>
    <m/>
    <m/>
    <m/>
    <m/>
    <m/>
    <m/>
    <m/>
    <m/>
    <m/>
    <m/>
    <m/>
    <m/>
    <n v="539.89792499999999"/>
    <n v="549.23171813683109"/>
    <n v="744.73937307985932"/>
    <n v="755.30438093312694"/>
    <n v="764.94748053638398"/>
    <n v="773.84450498630952"/>
    <n v="3913"/>
    <n v="1300"/>
    <n v="1300"/>
    <n v="1346.0703266575174"/>
    <n v="1382.8668780716732"/>
    <n v="1412.9337569452161"/>
    <n v="1437.9624570903011"/>
    <n v="0"/>
    <n v="0"/>
    <n v="0"/>
    <n v="0"/>
    <n v="0"/>
    <n v="0"/>
    <m/>
    <m/>
    <m/>
    <m/>
    <m/>
    <m/>
    <n v="0"/>
    <n v="249.5128082596122"/>
    <n v="168.59719089117155"/>
    <n v="56.199063630390519"/>
    <n v="280.99531815195263"/>
    <n v="0"/>
    <n v="0"/>
    <n v="255.63748929519161"/>
    <n v="172.73567189703925"/>
    <n v="57.578557299013099"/>
    <n v="287.89278649506554"/>
    <n v="0"/>
    <x v="0"/>
  </r>
  <r>
    <n v="4001"/>
    <n v="40"/>
    <n v="4"/>
    <s v="בית וגן - רח' הפסגה"/>
    <m/>
    <s v="U. Orthodox"/>
    <s v="yes"/>
    <x v="0"/>
    <s v="yes"/>
    <s v="ירושלים"/>
    <n v="551.02040816326451"/>
    <n v="46.9"/>
    <n v="63.900000000000006"/>
    <n v="22.8"/>
    <n v="47.4"/>
    <n v="22.8"/>
    <n v="203.80000000000004"/>
    <n v="597.92040816326448"/>
    <n v="661.82040816326446"/>
    <n v="684.62040816326441"/>
    <n v="732.02040816326439"/>
    <n v="754.82040816326435"/>
    <n v="1949.9360075618279"/>
    <n v="2136.9435964376512"/>
    <n v="2398.6901641650438"/>
    <n v="2507.2798093909814"/>
    <n v="2696.4770629704017"/>
    <n v="2787.2922214836221"/>
    <n v="3.538772754464063"/>
    <n v="3.573959957316176"/>
    <n v="3.6243822864605759"/>
    <n v="3.6622919496625048"/>
    <n v="3.6836091356198901"/>
    <n v="3.6926561488527523"/>
    <m/>
    <m/>
    <m/>
    <m/>
    <m/>
    <m/>
    <m/>
    <m/>
    <m/>
    <m/>
    <m/>
    <m/>
    <m/>
    <m/>
    <m/>
    <m/>
    <m/>
    <m/>
    <m/>
    <n v="295.66239999999999"/>
    <n v="309.69230758549327"/>
    <n v="322.60770458572233"/>
    <n v="329.83108019860668"/>
    <n v="342.05978447420216"/>
    <n v="349.96996370589977"/>
    <n v="4001"/>
    <n v="643"/>
    <n v="732.19904038994287"/>
    <n v="883.31111423952711"/>
    <n v="868.15858801319928"/>
    <n v="918.49271568266727"/>
    <n v="955.8802011333155"/>
    <n v="83"/>
    <n v="227.82793180075763"/>
    <n v="230.9036644977603"/>
    <n v="245.38415197239692"/>
    <n v="265.72927966076759"/>
    <n v="263.28470481361632"/>
    <m/>
    <m/>
    <m/>
    <m/>
    <m/>
    <m/>
    <n v="0"/>
    <n v="22.077082922276777"/>
    <n v="101.18662950988796"/>
    <n v="29.436110248437274"/>
    <n v="177.1312575180047"/>
    <n v="0"/>
    <n v="0"/>
    <n v="23.425069294224691"/>
    <n v="107.3649003477005"/>
    <n v="31.233425391825687"/>
    <n v="187.94656867214894"/>
    <n v="0"/>
    <x v="0"/>
  </r>
  <r>
    <n v="4002"/>
    <n v="40"/>
    <n v="4"/>
    <s v="בית וגן - רח' עוזיאל דרום"/>
    <m/>
    <s v="U. Orthodox"/>
    <s v="yes"/>
    <x v="0"/>
    <s v="yes"/>
    <s v="ירושלים"/>
    <n v="972.05359458535349"/>
    <n v="18.849999999999998"/>
    <n v="44.95"/>
    <n v="32.449999999999996"/>
    <n v="24.049999999999997"/>
    <n v="24.049999999999997"/>
    <n v="144.35"/>
    <n v="990.90359458535352"/>
    <n v="1035.8535945853534"/>
    <n v="1068.3035945853535"/>
    <n v="1092.3535945853534"/>
    <n v="1116.4035945853534"/>
    <n v="3670.3610390274816"/>
    <n v="3705.6807236989116"/>
    <n v="3850.1256854070534"/>
    <n v="3975.2258663690009"/>
    <n v="4101.9970112584206"/>
    <n v="4206.7258340276239"/>
    <n v="3.7758834075328309"/>
    <n v="3.7396985377266336"/>
    <n v="3.7168627936733065"/>
    <n v="3.7210638310282267"/>
    <n v="3.7551915712928996"/>
    <n v="3.7681048810937012"/>
    <m/>
    <m/>
    <m/>
    <m/>
    <m/>
    <m/>
    <m/>
    <m/>
    <m/>
    <m/>
    <m/>
    <m/>
    <m/>
    <m/>
    <m/>
    <m/>
    <m/>
    <m/>
    <m/>
    <n v="155.99530000000001"/>
    <n v="189.38657573687291"/>
    <n v="202.3284183375045"/>
    <n v="202.83773117535702"/>
    <n v="210.61350315678698"/>
    <n v="216.7304660980644"/>
    <n v="4002"/>
    <n v="754"/>
    <n v="873.94880711770577"/>
    <n v="1012.88655357828"/>
    <n v="1151.3897010146432"/>
    <n v="1283.604971664638"/>
    <n v="1417.6708676488483"/>
    <n v="1038"/>
    <n v="1299.9653510470926"/>
    <n v="1301.951669589753"/>
    <n v="1304.3517017632257"/>
    <n v="1312.5476637930685"/>
    <n v="1312.543590253815"/>
    <m/>
    <m/>
    <m/>
    <m/>
    <m/>
    <m/>
    <n v="0"/>
    <n v="17.625803491821433"/>
    <n v="63.111748171080897"/>
    <n v="10.802911912318132"/>
    <n v="111.29726760013656"/>
    <n v="0"/>
    <n v="0"/>
    <n v="18.833027681781978"/>
    <n v="67.43438963807445"/>
    <n v="11.542823519106145"/>
    <n v="118.92022525910183"/>
    <n v="0"/>
    <x v="0"/>
  </r>
  <r>
    <n v="4003"/>
    <n v="40"/>
    <n v="4"/>
    <s v="רמת שרת - חרדים"/>
    <m/>
    <s v="U. Orthodox"/>
    <s v="yes"/>
    <x v="0"/>
    <s v="yes"/>
    <s v="ירושלים"/>
    <n v="231.68181818181776"/>
    <n v="338"/>
    <n v="84.7"/>
    <n v="18"/>
    <n v="0"/>
    <n v="0"/>
    <n v="440.7"/>
    <n v="569.68181818181779"/>
    <n v="654.38181818181783"/>
    <n v="672.38181818181783"/>
    <n v="672.38181818181783"/>
    <n v="672.38181818181783"/>
    <n v="857.10617897859368"/>
    <n v="2031.6256453305898"/>
    <n v="2446.6420016579336"/>
    <n v="2643.8091896122364"/>
    <n v="2737.667431065232"/>
    <n v="2771.9045202895363"/>
    <n v="3.6994969467390808"/>
    <n v="3.5662462456932102"/>
    <n v="3.7388599953095611"/>
    <n v="3.9320057713061591"/>
    <n v="4.0715964605767239"/>
    <n v="4.1225155787005372"/>
    <m/>
    <m/>
    <m/>
    <m/>
    <m/>
    <m/>
    <m/>
    <m/>
    <m/>
    <m/>
    <m/>
    <m/>
    <m/>
    <m/>
    <m/>
    <m/>
    <m/>
    <m/>
    <m/>
    <n v="161.15270000000001"/>
    <n v="215.11625032030659"/>
    <n v="249.77042398387334"/>
    <n v="259.60920012615327"/>
    <n v="264.04347261053863"/>
    <n v="264.59600641010974"/>
    <n v="4003"/>
    <n v="488"/>
    <n v="708.93199339751595"/>
    <n v="1003.1029459251062"/>
    <n v="1020.0387564782483"/>
    <n v="1005.9220696120608"/>
    <n v="963.73896185987667"/>
    <n v="0"/>
    <n v="169.29615199590799"/>
    <n v="158.07594230232297"/>
    <n v="167.79154725061522"/>
    <n v="192.07515234364149"/>
    <n v="214.01098528601625"/>
    <m/>
    <m/>
    <m/>
    <m/>
    <m/>
    <m/>
    <n v="0"/>
    <n v="0"/>
    <n v="89.85316123110178"/>
    <n v="10.891292277009857"/>
    <n v="158.86474661804161"/>
    <n v="0"/>
    <n v="0"/>
    <n v="0"/>
    <n v="91.579141315177665"/>
    <n v="11.100501984296837"/>
    <n v="161.91636311063522"/>
    <n v="0"/>
    <x v="0"/>
  </r>
  <r>
    <n v="4004"/>
    <n v="40"/>
    <n v="4"/>
    <s v="קרית נוער"/>
    <m/>
    <s v="U. Orthodox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368.93600000000004"/>
    <n v="374.66138444084282"/>
    <n v="380.59605186385738"/>
    <n v="386.9941316045381"/>
    <n v="392.85405510534849"/>
    <n v="398.20571993517024"/>
    <n v="4004"/>
    <n v="661"/>
    <n v="661"/>
    <n v="661"/>
    <n v="661"/>
    <n v="661"/>
    <n v="661"/>
    <n v="326"/>
    <n v="326"/>
    <n v="326"/>
    <n v="326"/>
    <n v="326"/>
    <n v="326"/>
    <m/>
    <m/>
    <m/>
    <m/>
    <m/>
    <m/>
    <n v="0"/>
    <n v="0"/>
    <n v="77.398826320907631"/>
    <n v="38.699413160453815"/>
    <n v="270.89589212317662"/>
    <n v="0"/>
    <n v="0"/>
    <n v="0"/>
    <n v="79.641143987034056"/>
    <n v="39.820571993517028"/>
    <n v="278.74400395461913"/>
    <n v="0"/>
    <x v="0"/>
  </r>
  <r>
    <n v="4005"/>
    <n v="40"/>
    <n v="4"/>
    <s v="מורדות בית וגן מערב"/>
    <m/>
    <s v="U. Orthodox"/>
    <s v="yes"/>
    <x v="0"/>
    <s v="yes"/>
    <s v="ירושלים"/>
    <n v="494.34296724469647"/>
    <n v="13.9"/>
    <n v="24.7"/>
    <n v="17.8"/>
    <n v="17.8"/>
    <n v="17.8"/>
    <n v="92"/>
    <n v="508.24296724469644"/>
    <n v="532.94296724469643"/>
    <n v="550.74296724469639"/>
    <n v="568.54296724469634"/>
    <n v="586.3429672446963"/>
    <n v="2273.3169782040704"/>
    <n v="2324.3230828018104"/>
    <n v="2447.1515286358444"/>
    <n v="2560.6855633067362"/>
    <n v="2637.7819290692528"/>
    <n v="2708.074221973121"/>
    <n v="4.5986635369261633"/>
    <n v="4.5732518354410443"/>
    <n v="4.5917699998699009"/>
    <n v="4.6495111433152765"/>
    <n v="4.6395471952676051"/>
    <n v="4.6185839572677443"/>
    <m/>
    <m/>
    <m/>
    <m/>
    <m/>
    <m/>
    <m/>
    <m/>
    <m/>
    <m/>
    <m/>
    <m/>
    <m/>
    <m/>
    <m/>
    <m/>
    <m/>
    <m/>
    <m/>
    <n v="461.17"/>
    <n v="469.3218432242391"/>
    <n v="478.39789368284755"/>
    <n v="488.68130923324691"/>
    <n v="497.24134198529651"/>
    <n v="504.98045144587689"/>
    <n v="4005"/>
    <n v="2374"/>
    <n v="2392.3577458224131"/>
    <n v="2459.8501093862392"/>
    <n v="2493.527873768071"/>
    <n v="2525.9451082488363"/>
    <n v="2557.1712835470116"/>
    <n v="952"/>
    <n v="1112.7052914525777"/>
    <n v="1111.4078226323084"/>
    <n v="1120.5345932290486"/>
    <n v="1140.6230988052152"/>
    <n v="1142.1454015612981"/>
    <m/>
    <m/>
    <m/>
    <m/>
    <m/>
    <m/>
    <n v="0"/>
    <n v="1.7359902527751585"/>
    <n v="121.73632974511793"/>
    <n v="48.694531898047174"/>
    <n v="316.51445733730668"/>
    <n v="0"/>
    <n v="0"/>
    <n v="1.7938912845418891"/>
    <n v="125.79664004033374"/>
    <n v="50.318656016133502"/>
    <n v="327.07126410486779"/>
    <n v="0"/>
    <x v="0"/>
  </r>
  <r>
    <n v="4006"/>
    <n v="40"/>
    <n v="4"/>
    <s v="בהס בויאר&quot;"/>
    <m/>
    <s v="Jewish"/>
    <s v="yes"/>
    <x v="0"/>
    <s v="yes"/>
    <s v="ירושלים"/>
    <n v="0"/>
    <n v="3.9"/>
    <n v="14.7"/>
    <n v="7.8"/>
    <n v="7.8"/>
    <n v="7.8"/>
    <n v="41.999999999999993"/>
    <n v="3.9"/>
    <n v="18.599999999999998"/>
    <n v="26.4"/>
    <n v="34.199999999999996"/>
    <n v="41.999999999999993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737.87200000000007"/>
    <n v="749.32276888168565"/>
    <n v="761.19210372771477"/>
    <n v="773.98826320907619"/>
    <n v="785.70811021069699"/>
    <n v="796.41143987034047"/>
    <n v="4006"/>
    <n v="2928"/>
    <n v="2928"/>
    <n v="2928"/>
    <n v="2928"/>
    <n v="2928"/>
    <n v="2928"/>
    <n v="137"/>
    <n v="137"/>
    <n v="137"/>
    <n v="137"/>
    <n v="137"/>
    <n v="137"/>
    <m/>
    <m/>
    <m/>
    <m/>
    <m/>
    <m/>
    <n v="0"/>
    <n v="38.699413160453823"/>
    <n v="77.398826320907645"/>
    <n v="77.398826320907645"/>
    <n v="580.49119740680715"/>
    <n v="0"/>
    <n v="0"/>
    <n v="39.820571993517035"/>
    <n v="79.64114398703407"/>
    <n v="79.64114398703407"/>
    <n v="597.30857990275535"/>
    <n v="0"/>
    <x v="0"/>
  </r>
  <r>
    <n v="4007"/>
    <n v="40"/>
    <n v="4"/>
    <s v="גבעת האנטנות"/>
    <m/>
    <s v="U. Orthodox"/>
    <s v="yes"/>
    <x v="0"/>
    <s v="yes"/>
    <s v="ירושלים"/>
    <n v="280.00000000000097"/>
    <n v="450.6"/>
    <n v="9.8000000000000007"/>
    <n v="5.2"/>
    <n v="5.2"/>
    <n v="5.2"/>
    <n v="476"/>
    <n v="730.60000000000105"/>
    <n v="740.400000000001"/>
    <n v="745.60000000000105"/>
    <n v="750.80000000000109"/>
    <n v="756.00000000000114"/>
    <n v="1230.8360012982962"/>
    <n v="2811.2987092785429"/>
    <n v="2942.8603962100447"/>
    <n v="3092.3117961409489"/>
    <n v="3183.071322786423"/>
    <n v="3221.4022743510127"/>
    <n v="4.3958428617796139"/>
    <n v="3.8479314389249097"/>
    <n v="3.9746898922339828"/>
    <n v="4.1474138896740138"/>
    <n v="4.2395728859701896"/>
    <n v="4.2611141195119151"/>
    <m/>
    <m/>
    <m/>
    <m/>
    <m/>
    <m/>
    <m/>
    <m/>
    <m/>
    <m/>
    <m/>
    <m/>
    <m/>
    <m/>
    <m/>
    <m/>
    <m/>
    <m/>
    <m/>
    <n v="276.70200000000006"/>
    <n v="831.60436778689859"/>
    <n v="932.8266768893784"/>
    <n v="941.33277568028279"/>
    <n v="943.03474577832912"/>
    <n v="943.82626218976975"/>
    <n v="4007"/>
    <n v="1141"/>
    <n v="1203.272339577886"/>
    <n v="1457.0067363683552"/>
    <n v="1467.2396307890949"/>
    <n v="1477.4725252098342"/>
    <n v="1487.7054196305739"/>
    <n v="88"/>
    <n v="327.08799980624724"/>
    <n v="263.88723876296632"/>
    <n v="279.57486755389073"/>
    <n v="315.36721788268437"/>
    <n v="334.43682389054385"/>
    <m/>
    <m/>
    <m/>
    <m/>
    <m/>
    <m/>
    <n v="0"/>
    <n v="483.50609577161782"/>
    <n v="12.12106069896571"/>
    <n v="251.94217769836885"/>
    <n v="193.76344151133051"/>
    <n v="0"/>
    <n v="0"/>
    <n v="484.78684999393835"/>
    <n v="12.153168049431333"/>
    <n v="252.60954468854683"/>
    <n v="194.27669945785331"/>
    <n v="0"/>
    <x v="0"/>
  </r>
  <r>
    <n v="4008"/>
    <n v="40"/>
    <n v="4"/>
    <s v="חניון הר הרצל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008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4009"/>
    <n v="40"/>
    <n v="4"/>
    <s v="הר הרצל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683.36620000000005"/>
    <n v="807.47111307131286"/>
    <n v="824.57367309562403"/>
    <n v="836.42459423014589"/>
    <n v="847.27870891410055"/>
    <n v="857.19139528363053"/>
    <n v="4009"/>
    <m/>
    <n v="0"/>
    <n v="0"/>
    <n v="0"/>
    <n v="0"/>
    <n v="0"/>
    <n v="0"/>
    <n v="0"/>
    <n v="0"/>
    <n v="0"/>
    <n v="0"/>
    <n v="0"/>
    <m/>
    <m/>
    <m/>
    <m/>
    <m/>
    <m/>
    <n v="0"/>
    <n v="0"/>
    <n v="249.14126195889602"/>
    <n v="587.28333227124983"/>
    <n v="0"/>
    <n v="0"/>
    <n v="0"/>
    <n v="0"/>
    <n v="255.3269564698"/>
    <n v="601.86443881383059"/>
    <n v="0"/>
    <n v="0"/>
    <x v="0"/>
  </r>
  <r>
    <n v="4010"/>
    <n v="40"/>
    <n v="4"/>
    <s v="בית וגן - רח' עוזיאל צפון"/>
    <m/>
    <s v="U. Orthodox"/>
    <s v="yes"/>
    <x v="0"/>
    <s v="yes"/>
    <s v="ירושלים"/>
    <n v="1035.1161568443463"/>
    <n v="29.549999999999997"/>
    <n v="17.45"/>
    <n v="12.85"/>
    <n v="12.85"/>
    <n v="12.85"/>
    <n v="85.55"/>
    <n v="1064.6661568443462"/>
    <n v="1082.1161568443463"/>
    <n v="1094.9661568443462"/>
    <n v="1107.8161568443461"/>
    <n v="1120.666156844346"/>
    <n v="3821.9004493128396"/>
    <n v="4049.9993293465222"/>
    <n v="4233.0989729821704"/>
    <n v="4316.5586430730573"/>
    <n v="4386.935115256686"/>
    <n v="4448.1801301804135"/>
    <n v="3.7197336611563259"/>
    <n v="3.8040087057436454"/>
    <n v="3.911871148220059"/>
    <n v="3.9421845288015356"/>
    <n v="3.9599847755904083"/>
    <n v="3.969228572678527"/>
    <m/>
    <m/>
    <m/>
    <m/>
    <m/>
    <m/>
    <m/>
    <m/>
    <m/>
    <m/>
    <m/>
    <m/>
    <m/>
    <m/>
    <m/>
    <m/>
    <m/>
    <m/>
    <m/>
    <n v="344.22969999999998"/>
    <n v="355.96957368308676"/>
    <n v="365.83709733266716"/>
    <n v="373.68307149615924"/>
    <n v="380.63402106660084"/>
    <n v="386.83877192231222"/>
    <n v="4010"/>
    <n v="179"/>
    <n v="179.65810923123408"/>
    <n v="181.29526667515307"/>
    <n v="182.14395167851126"/>
    <n v="182.98065487236201"/>
    <n v="183.80562821845672"/>
    <n v="36"/>
    <n v="281.92611678842349"/>
    <n v="340.85452944063377"/>
    <n v="355.55065892198365"/>
    <n v="350.91515849246775"/>
    <n v="336.64942006049051"/>
    <m/>
    <m/>
    <m/>
    <m/>
    <m/>
    <m/>
    <n v="0"/>
    <n v="242.13137808126504"/>
    <n v="89.607675170481158"/>
    <n v="26.691647803861489"/>
    <n v="15.252370440551617"/>
    <n v="0"/>
    <n v="0"/>
    <n v="250.65573499434356"/>
    <n v="92.762358431103507"/>
    <n v="27.631340685805689"/>
    <n v="15.789337811059516"/>
    <n v="0"/>
    <x v="0"/>
  </r>
  <r>
    <n v="4011"/>
    <n v="40"/>
    <n v="4"/>
    <s v="בית וגן - מכונים"/>
    <m/>
    <s v="U. Orthodox"/>
    <s v="yes"/>
    <x v="0"/>
    <s v="yes"/>
    <s v="ירושלים"/>
    <n v="705.95918367346701"/>
    <n v="10.6"/>
    <n v="36"/>
    <n v="17.2"/>
    <n v="13.2"/>
    <n v="13.2"/>
    <n v="90.2"/>
    <n v="716.55918367346703"/>
    <n v="752.55918367346703"/>
    <n v="769.75918367346708"/>
    <n v="782.95918367346712"/>
    <n v="796.15918367346717"/>
    <n v="3057"/>
    <n v="3610.9520538267452"/>
    <n v="3715.1247702751984"/>
    <n v="3707.4891559545677"/>
    <n v="3699.9280518853884"/>
    <n v="3692.6469336839832"/>
    <n v="4.3799122807017694"/>
    <n v="5.0392935239697394"/>
    <n v="4.936654619163054"/>
    <n v="4.8164273120608714"/>
    <n v="4.7255695175911523"/>
    <n v="4.6380761654298359"/>
    <m/>
    <m/>
    <m/>
    <m/>
    <m/>
    <m/>
    <m/>
    <m/>
    <m/>
    <m/>
    <m/>
    <m/>
    <m/>
    <m/>
    <m/>
    <m/>
    <m/>
    <m/>
    <m/>
    <n v="1479.6709000000001"/>
    <n v="1513.9318313117979"/>
    <n v="1533.1080556741574"/>
    <n v="1589.8973575056179"/>
    <n v="1606.1903629213484"/>
    <n v="1621.0701995000002"/>
    <n v="4011"/>
    <n v="869"/>
    <n v="855.39126997476853"/>
    <n v="859.18155444971148"/>
    <n v="857.41569747670553"/>
    <n v="855.66707218167073"/>
    <n v="853.98319806135362"/>
    <n v="1582"/>
    <n v="1829.757147792046"/>
    <n v="1839.7845063121492"/>
    <n v="1848.8724368175529"/>
    <n v="1860.5184170698617"/>
    <n v="1853.9515932690474"/>
    <m/>
    <m/>
    <m/>
    <m/>
    <m/>
    <m/>
    <n v="0"/>
    <n v="77.470025357418919"/>
    <n v="154.59902301501296"/>
    <n v="118.30790341448332"/>
    <n v="1239.5204057187027"/>
    <n v="0"/>
    <n v="0"/>
    <n v="78.988966720750966"/>
    <n v="157.63021927065918"/>
    <n v="120.6275459765745"/>
    <n v="1263.8234675320155"/>
    <n v="0"/>
    <x v="0"/>
  </r>
  <r>
    <n v="4101"/>
    <n v="41"/>
    <n v="4"/>
    <s v="גבעת מרדכי"/>
    <m/>
    <s v="Jewish"/>
    <s v="yes"/>
    <x v="0"/>
    <s v="yes"/>
    <s v="ירושלים"/>
    <n v="1532.0136842105362"/>
    <n v="409"/>
    <n v="40"/>
    <n v="23"/>
    <n v="335.6"/>
    <n v="23"/>
    <n v="830.6"/>
    <n v="1941.0136842105362"/>
    <n v="1981.0136842105362"/>
    <n v="2004.0136842105362"/>
    <n v="2339.6136842105361"/>
    <n v="2362.6136842105361"/>
    <n v="5774.965957658992"/>
    <n v="7343.6919552114823"/>
    <n v="8132.3068432593591"/>
    <n v="8806.1843432524147"/>
    <n v="10670.893630860288"/>
    <n v="11173.7243800999"/>
    <n v="3.7695263542211088"/>
    <n v="3.7834313147557044"/>
    <n v="4.105124012053559"/>
    <n v="4.3942735584270896"/>
    <n v="4.5609639330097371"/>
    <n v="4.7293912055002698"/>
    <m/>
    <m/>
    <m/>
    <m/>
    <m/>
    <m/>
    <m/>
    <m/>
    <m/>
    <m/>
    <m/>
    <m/>
    <m/>
    <m/>
    <m/>
    <m/>
    <m/>
    <m/>
    <m/>
    <n v="1039.9972"/>
    <n v="1241.2131561761012"/>
    <n v="1340.3233285283118"/>
    <n v="1385.3754243571368"/>
    <n v="1455.7568072156314"/>
    <n v="1505.4217030984641"/>
    <n v="4101"/>
    <n v="2065"/>
    <n v="2428.5042828266173"/>
    <n v="2934.3426283562512"/>
    <n v="2695.2351887746568"/>
    <n v="3162.2111956054723"/>
    <n v="3127.573735653008"/>
    <n v="935"/>
    <n v="935"/>
    <n v="935"/>
    <n v="935"/>
    <n v="935"/>
    <n v="935"/>
    <m/>
    <m/>
    <m/>
    <m/>
    <m/>
    <m/>
    <n v="0"/>
    <n v="260.79469474771156"/>
    <n v="222.31644553729379"/>
    <n v="131.2631012474489"/>
    <n v="771.0011828246827"/>
    <n v="0"/>
    <n v="0"/>
    <n v="283.39321358203466"/>
    <n v="241.58072691584891"/>
    <n v="142.63738042387826"/>
    <n v="837.81038217670243"/>
    <n v="0"/>
    <x v="0"/>
  </r>
  <r>
    <n v="4102"/>
    <n v="41"/>
    <n v="4"/>
    <s v="עמק הצבא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102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4103"/>
    <n v="41"/>
    <n v="4"/>
    <s v="מכללות - מורדות בית וגן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091.9992"/>
    <n v="1103.7473936404494"/>
    <n v="1295.9250251685394"/>
    <n v="1489.0535548764044"/>
    <n v="2031.0778157303371"/>
    <n v="2392.0591560000003"/>
    <n v="4103"/>
    <n v="985"/>
    <n v="985"/>
    <n v="985"/>
    <n v="985"/>
    <n v="985"/>
    <n v="985"/>
    <n v="80"/>
    <n v="80"/>
    <n v="80"/>
    <n v="80"/>
    <n v="80"/>
    <n v="80"/>
    <n v="5185"/>
    <n v="5592.26"/>
    <n v="6031.5353000000005"/>
    <n v="6505.3447115000008"/>
    <n v="7016.4053699825017"/>
    <n v="7567.6483622607884"/>
    <n v="0"/>
    <n v="34.863761760342584"/>
    <n v="516.69915559220681"/>
    <n v="379.67044935837373"/>
    <n v="557.82018816548134"/>
    <n v="0"/>
    <n v="0"/>
    <n v="56.006165969196637"/>
    <n v="830.04062680230231"/>
    <n v="609.91370772135519"/>
    <n v="896.09865550714619"/>
    <n v="0"/>
    <x v="0"/>
  </r>
  <r>
    <n v="4104"/>
    <n v="41"/>
    <n v="4"/>
    <s v="מורדות בית וגן"/>
    <m/>
    <s v="Jewish"/>
    <s v="yes"/>
    <x v="0"/>
    <s v="yes"/>
    <s v="ירושלים"/>
    <n v="484.74576271186027"/>
    <n v="0"/>
    <n v="0"/>
    <n v="12"/>
    <n v="0"/>
    <n v="0"/>
    <n v="12"/>
    <n v="484.74576271186027"/>
    <n v="484.74576271186027"/>
    <n v="496.74576271186027"/>
    <n v="496.74576271186027"/>
    <n v="496.74576271186027"/>
    <n v="1795.9673195455148"/>
    <n v="1808.740791119307"/>
    <n v="1822.6585950493238"/>
    <n v="1876.286730630417"/>
    <n v="1893.5183637388945"/>
    <n v="1899.2585627464061"/>
    <n v="3.7049675473142054"/>
    <n v="3.7313184152461547"/>
    <n v="3.7600299688080776"/>
    <n v="3.7771569915106977"/>
    <n v="3.811846030455702"/>
    <n v="3.823401637847649"/>
    <m/>
    <m/>
    <m/>
    <m/>
    <m/>
    <m/>
    <m/>
    <m/>
    <m/>
    <m/>
    <m/>
    <m/>
    <m/>
    <m/>
    <m/>
    <m/>
    <m/>
    <m/>
    <m/>
    <n v="312.00130000000001"/>
    <n v="352.63088574646923"/>
    <n v="482.48896101054351"/>
    <n v="485.04555581594059"/>
    <n v="657.66947122751913"/>
    <n v="829.48751512171327"/>
    <n v="4104"/>
    <n v="255"/>
    <n v="786.06819285025836"/>
    <n v="852.3939866433509"/>
    <n v="825.79502101661035"/>
    <n v="833.43727034494691"/>
    <n v="840.4703074843228"/>
    <n v="14"/>
    <n v="14"/>
    <n v="14"/>
    <n v="14"/>
    <n v="14"/>
    <n v="14"/>
    <m/>
    <m/>
    <m/>
    <m/>
    <m/>
    <m/>
    <n v="0"/>
    <n v="204.40512794001847"/>
    <n v="220.19003793774675"/>
    <n v="18.845890705185187"/>
    <n v="41.604499232990207"/>
    <n v="0"/>
    <n v="0"/>
    <n v="349.55789125391186"/>
    <n v="376.55202739935066"/>
    <n v="32.22878936598579"/>
    <n v="71.148807102464986"/>
    <n v="0"/>
    <x v="0"/>
  </r>
  <r>
    <n v="4105"/>
    <n v="41"/>
    <n v="4"/>
    <s v="בהח שערי צדק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7.261620092607701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4037.9767000000002"/>
    <n v="4268.9258633491863"/>
    <n v="4563.9620237087502"/>
    <n v="4862.5095326744067"/>
    <n v="5156.9733621297346"/>
    <n v="5197.5806043844077"/>
    <n v="4105"/>
    <n v="62"/>
    <n v="62"/>
    <n v="62"/>
    <n v="62"/>
    <n v="62"/>
    <n v="62"/>
    <n v="54"/>
    <n v="54"/>
    <n v="54"/>
    <n v="54"/>
    <n v="54"/>
    <n v="54"/>
    <m/>
    <m/>
    <m/>
    <m/>
    <m/>
    <m/>
    <n v="0"/>
    <n v="314.59018866358787"/>
    <n v="394.62952758812321"/>
    <n v="4153.2898164226954"/>
    <n v="0"/>
    <n v="0"/>
    <n v="0"/>
    <n v="336.26831000332817"/>
    <n v="421.82308635625111"/>
    <n v="4439.4892080248283"/>
    <n v="0"/>
    <n v="0"/>
    <x v="0"/>
  </r>
  <r>
    <n v="4201"/>
    <n v="42"/>
    <n v="4"/>
    <s v="גונן ח"/>
    <m/>
    <s v="Jewish"/>
    <s v="yes"/>
    <x v="0"/>
    <s v="yes"/>
    <s v="ירושלים"/>
    <n v="1267.3142857142725"/>
    <n v="0"/>
    <n v="15.399999999999999"/>
    <n v="251.20000000000002"/>
    <n v="118"/>
    <n v="200"/>
    <n v="584.6"/>
    <n v="1267.3142857142725"/>
    <n v="1282.7142857142726"/>
    <n v="1533.9142857142726"/>
    <n v="1651.9142857142726"/>
    <n v="1851.9142857142726"/>
    <n v="3481.0756828273202"/>
    <n v="3432.7125512379771"/>
    <n v="3439.1590787994814"/>
    <n v="4051.5462036858166"/>
    <n v="4309.5857905356243"/>
    <n v="4749.791180169751"/>
    <n v="2.7468132586111795"/>
    <n v="2.7086513502870062"/>
    <n v="2.6811575399929408"/>
    <n v="2.6413119959953955"/>
    <n v="2.6088434659139708"/>
    <n v="2.5648007668658295"/>
    <m/>
    <m/>
    <m/>
    <m/>
    <m/>
    <m/>
    <m/>
    <m/>
    <m/>
    <m/>
    <m/>
    <m/>
    <m/>
    <m/>
    <m/>
    <m/>
    <m/>
    <m/>
    <m/>
    <n v="432.84710000000001"/>
    <n v="597.64825644439725"/>
    <n v="1212.3919134966761"/>
    <n v="1244.5544598050735"/>
    <n v="1260.862068389225"/>
    <n v="1285.7797372074547"/>
    <n v="4201"/>
    <n v="568"/>
    <n v="681.02279034226444"/>
    <n v="674.83568439232852"/>
    <n v="769.103304018789"/>
    <n v="794.47397250740028"/>
    <n v="875.96550460756293"/>
    <n v="0"/>
    <n v="0"/>
    <n v="0"/>
    <n v="0"/>
    <n v="0"/>
    <n v="0"/>
    <m/>
    <m/>
    <m/>
    <m/>
    <m/>
    <m/>
    <n v="0"/>
    <n v="237.44451531488417"/>
    <n v="786.26552099532682"/>
    <n v="66.595289685469638"/>
    <n v="154.24913380939265"/>
    <n v="0"/>
    <n v="0"/>
    <n v="245.30975249627932"/>
    <n v="812.31019421921849"/>
    <n v="68.801227135089491"/>
    <n v="159.35856335686717"/>
    <n v="0"/>
    <x v="0"/>
  </r>
  <r>
    <n v="4202"/>
    <n v="42"/>
    <n v="4"/>
    <s v="גונן ט"/>
    <m/>
    <s v="Jewish"/>
    <s v="yes"/>
    <x v="0"/>
    <s v="yes"/>
    <s v="ירושלים"/>
    <n v="1000.3883451290732"/>
    <n v="0"/>
    <n v="0"/>
    <n v="237.60000000000002"/>
    <n v="100"/>
    <n v="150"/>
    <n v="487.6"/>
    <n v="1000.3883451290732"/>
    <n v="1000.3883451290732"/>
    <n v="1237.9883451290732"/>
    <n v="1337.9883451290732"/>
    <n v="1487.9883451290732"/>
    <n v="2440.5237334423132"/>
    <n v="2424.078379922526"/>
    <n v="2420.2280035363428"/>
    <n v="2965.3905434226549"/>
    <n v="3210.4371795805114"/>
    <n v="3585.4062028893172"/>
    <n v="2.4395763358552816"/>
    <n v="2.4231373663292368"/>
    <n v="2.4192884846375109"/>
    <n v="2.3953299359320561"/>
    <n v="2.3994507809190271"/>
    <n v="2.4095660524668334"/>
    <m/>
    <m/>
    <m/>
    <m/>
    <m/>
    <m/>
    <m/>
    <m/>
    <m/>
    <m/>
    <m/>
    <m/>
    <m/>
    <m/>
    <m/>
    <m/>
    <m/>
    <m/>
    <m/>
    <n v="308.296425"/>
    <n v="322.03121709448749"/>
    <n v="615.11250479180308"/>
    <n v="617.44169506922083"/>
    <n v="632.89561559241508"/>
    <n v="654.46719195863716"/>
    <n v="4202"/>
    <n v="324"/>
    <n v="465.65717860393136"/>
    <n v="466.2207837423515"/>
    <n v="534.29042292861629"/>
    <n v="583.97663545978503"/>
    <n v="677.25575446339928"/>
    <n v="20"/>
    <n v="20"/>
    <n v="20"/>
    <n v="20"/>
    <n v="20"/>
    <n v="20"/>
    <m/>
    <m/>
    <m/>
    <m/>
    <m/>
    <m/>
    <n v="0"/>
    <n v="73.376834581691242"/>
    <n v="62.122550661571033"/>
    <n v="310.17232893711844"/>
    <n v="171.76998088884017"/>
    <n v="0"/>
    <n v="0"/>
    <n v="77.776948442247814"/>
    <n v="65.847790347602839"/>
    <n v="328.77211688787679"/>
    <n v="182.0703362809098"/>
    <n v="0"/>
    <x v="0"/>
  </r>
  <r>
    <n v="4301"/>
    <n v="43"/>
    <n v="4"/>
    <s v="מלחה - אצטדיון טדי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579.5548"/>
    <n v="588.5487014748785"/>
    <n v="597.87136175040519"/>
    <n v="607.92198794165313"/>
    <n v="617.12723435980547"/>
    <n v="625.53406654781202"/>
    <n v="4301"/>
    <m/>
    <n v="0"/>
    <n v="0"/>
    <n v="0"/>
    <n v="0"/>
    <n v="0"/>
    <n v="0"/>
    <n v="0"/>
    <n v="0"/>
    <n v="0"/>
    <n v="0"/>
    <n v="0"/>
    <m/>
    <m/>
    <m/>
    <m/>
    <m/>
    <m/>
    <n v="0"/>
    <n v="0"/>
    <n v="121.58439758833063"/>
    <n v="486.33759035332253"/>
    <n v="0"/>
    <n v="0"/>
    <n v="0"/>
    <n v="0"/>
    <n v="125.10681330956241"/>
    <n v="500.42725323824965"/>
    <n v="0"/>
    <n v="0"/>
    <x v="0"/>
  </r>
  <r>
    <n v="4302"/>
    <n v="43"/>
    <n v="4"/>
    <s v="קניון מלחה"/>
    <m/>
    <s v="Jewish"/>
    <s v="yes"/>
    <x v="0"/>
    <s v="yes"/>
    <s v="ירושלים"/>
    <n v="0"/>
    <n v="0"/>
    <n v="0"/>
    <n v="0"/>
    <n v="0"/>
    <n v="0"/>
    <n v="0"/>
    <n v="0"/>
    <n v="0"/>
    <n v="288"/>
    <n v="288"/>
    <n v="288"/>
    <n v="0"/>
    <n v="0"/>
    <n v="0"/>
    <n v="432"/>
    <n v="432"/>
    <n v="432"/>
    <m/>
    <m/>
    <m/>
    <n v="1.5"/>
    <n v="1.5"/>
    <n v="1.5"/>
    <m/>
    <m/>
    <m/>
    <m/>
    <m/>
    <m/>
    <m/>
    <m/>
    <m/>
    <m/>
    <m/>
    <m/>
    <m/>
    <m/>
    <m/>
    <m/>
    <m/>
    <m/>
    <m/>
    <n v="3725.6972000000001"/>
    <n v="3765.7798412247193"/>
    <n v="3807.3276442696629"/>
    <n v="5300"/>
    <n v="5300"/>
    <n v="5300"/>
    <n v="4302"/>
    <m/>
    <n v="0"/>
    <n v="0"/>
    <n v="0"/>
    <n v="0"/>
    <n v="0"/>
    <n v="0"/>
    <n v="0"/>
    <n v="0"/>
    <n v="0"/>
    <n v="0"/>
    <n v="0"/>
    <m/>
    <m/>
    <m/>
    <m/>
    <m/>
    <m/>
    <n v="0"/>
    <n v="3660"/>
    <n v="1480"/>
    <n v="160"/>
    <n v="0"/>
    <n v="0"/>
    <n v="0"/>
    <n v="3660"/>
    <n v="1480"/>
    <n v="160"/>
    <n v="0"/>
    <n v="0"/>
    <x v="0"/>
  </r>
  <r>
    <n v="4303"/>
    <n v="43"/>
    <n v="4"/>
    <s v="מלחה - הגן הטכנולוגי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700"/>
    <n v="2800"/>
    <n v="3680"/>
    <n v="4560"/>
    <n v="5440"/>
    <n v="5440"/>
    <n v="4303"/>
    <m/>
    <n v="0"/>
    <n v="0"/>
    <n v="0"/>
    <n v="0"/>
    <n v="0"/>
    <n v="0"/>
    <n v="0"/>
    <n v="0"/>
    <n v="0"/>
    <n v="0"/>
    <n v="0"/>
    <n v="1200"/>
    <n v="1295"/>
    <n v="1397.625"/>
    <n v="1508.496875"/>
    <n v="1628.2891406250001"/>
    <n v="1757.731326171875"/>
    <n v="0"/>
    <n v="300"/>
    <n v="3960"/>
    <n v="100"/>
    <n v="200"/>
    <n v="0"/>
    <n v="0"/>
    <n v="450"/>
    <n v="4590"/>
    <n v="150"/>
    <n v="250"/>
    <n v="0"/>
    <x v="0"/>
  </r>
  <r>
    <n v="4304"/>
    <n v="43"/>
    <n v="4"/>
    <s v="מלחה - תחנת הרכבת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48.37910000000002"/>
    <n v="252.23360548217181"/>
    <n v="256.22900672609404"/>
    <n v="260.53639144246358"/>
    <n v="680"/>
    <n v="1110"/>
    <n v="4304"/>
    <m/>
    <n v="0"/>
    <n v="0"/>
    <n v="0"/>
    <n v="0"/>
    <n v="0"/>
    <n v="0"/>
    <n v="0"/>
    <n v="0"/>
    <n v="0"/>
    <n v="0"/>
    <n v="0"/>
    <m/>
    <m/>
    <m/>
    <m/>
    <m/>
    <m/>
    <n v="0"/>
    <n v="40.227295223555373"/>
    <n v="220.30909621890819"/>
    <n v="0"/>
    <n v="0"/>
    <n v="0"/>
    <n v="0"/>
    <n v="194.47110248727515"/>
    <n v="1065.0418476203888"/>
    <n v="0"/>
    <n v="0"/>
    <n v="0"/>
    <x v="0"/>
  </r>
  <r>
    <n v="4305"/>
    <n v="43"/>
    <n v="4"/>
    <s v="גן החיות התנכי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413.96160000000003"/>
    <n v="540.38572045380874"/>
    <n v="567.04466515397087"/>
    <n v="594.22357782820097"/>
    <n v="620.79865672609401"/>
    <n v="646.80344816855757"/>
    <n v="4305"/>
    <m/>
    <n v="0"/>
    <n v="0"/>
    <n v="0"/>
    <n v="0"/>
    <n v="0"/>
    <n v="0"/>
    <n v="0"/>
    <n v="0"/>
    <n v="0"/>
    <n v="0"/>
    <n v="0"/>
    <m/>
    <m/>
    <m/>
    <m/>
    <m/>
    <m/>
    <n v="0"/>
    <n v="0"/>
    <n v="97.156661255393161"/>
    <n v="497.06691657280783"/>
    <n v="0"/>
    <n v="0"/>
    <n v="0"/>
    <n v="0"/>
    <n v="105.75356794526445"/>
    <n v="541.04988022329314"/>
    <n v="0"/>
    <n v="0"/>
    <x v="0"/>
  </r>
  <r>
    <n v="4401"/>
    <n v="44"/>
    <n v="4"/>
    <s v="רמת דניה"/>
    <m/>
    <s v="Jewish"/>
    <s v="yes"/>
    <x v="0"/>
    <s v="yes"/>
    <s v="ירושלים"/>
    <n v="647.99999999999181"/>
    <n v="19.8"/>
    <n v="0"/>
    <n v="0"/>
    <n v="0"/>
    <n v="0"/>
    <n v="19.8"/>
    <n v="667.79999999999177"/>
    <n v="667.79999999999177"/>
    <n v="667.79999999999177"/>
    <n v="667.79999999999177"/>
    <n v="667.79999999999177"/>
    <n v="1787.4308014880692"/>
    <n v="1710.6674083841988"/>
    <n v="1706.0918896907931"/>
    <n v="1695.482227111379"/>
    <n v="1676.7278473101589"/>
    <n v="1655.5141489128512"/>
    <n v="2.7583808664939689"/>
    <n v="2.5616463138427972"/>
    <n v="2.5547946835741451"/>
    <n v="2.5389071984297691"/>
    <n v="2.5108233712341712"/>
    <n v="2.4790568267638089"/>
    <m/>
    <m/>
    <m/>
    <m/>
    <m/>
    <m/>
    <m/>
    <m/>
    <m/>
    <m/>
    <m/>
    <m/>
    <m/>
    <m/>
    <m/>
    <m/>
    <m/>
    <m/>
    <m/>
    <n v="139.44239999999999"/>
    <n v="153.21564456720262"/>
    <n v="156.52140724496354"/>
    <n v="157.5631373994681"/>
    <n v="158.76349743518446"/>
    <n v="159.34806385099353"/>
    <n v="4401"/>
    <n v="85"/>
    <n v="234.10182557667952"/>
    <n v="252.1014026397292"/>
    <n v="236.22859906617018"/>
    <n v="229.45137521262654"/>
    <n v="217.42544869451544"/>
    <n v="0"/>
    <n v="0"/>
    <n v="0"/>
    <n v="0"/>
    <n v="0"/>
    <n v="0"/>
    <m/>
    <m/>
    <m/>
    <m/>
    <m/>
    <m/>
    <n v="0"/>
    <n v="2.6446919707253183"/>
    <n v="15.868151824351909"/>
    <n v="13.22345985362659"/>
    <n v="125.82683375076428"/>
    <n v="0"/>
    <n v="0"/>
    <n v="2.6746519012813876"/>
    <n v="16.047911407688325"/>
    <n v="13.373259506406939"/>
    <n v="127.25224103561688"/>
    <n v="0"/>
    <x v="0"/>
  </r>
  <r>
    <n v="4402"/>
    <n v="44"/>
    <n v="4"/>
    <s v="רמת שרת מערב"/>
    <m/>
    <s v="Jewish"/>
    <s v="yes"/>
    <x v="0"/>
    <s v="yes"/>
    <s v="ירושלים"/>
    <n v="899.02349199492016"/>
    <n v="227"/>
    <n v="7"/>
    <n v="7"/>
    <n v="7"/>
    <n v="7"/>
    <n v="255"/>
    <n v="1126.0234919949203"/>
    <n v="1133.0234919949203"/>
    <n v="1140.0234919949203"/>
    <n v="1147.0234919949203"/>
    <n v="1154.0234919949203"/>
    <n v="2330.4101576200119"/>
    <n v="2944.0601263633926"/>
    <n v="2955.949929169753"/>
    <n v="2945.2825417609029"/>
    <n v="2911.3281400577393"/>
    <n v="2856.1913422202038"/>
    <n v="2.5921571331232571"/>
    <n v="2.6145636812137432"/>
    <n v="2.608904360813558"/>
    <n v="2.5835279381892127"/>
    <n v="2.5381591226124884"/>
    <n v="2.4749854418325619"/>
    <m/>
    <m/>
    <m/>
    <m/>
    <m/>
    <m/>
    <m/>
    <m/>
    <m/>
    <m/>
    <m/>
    <m/>
    <m/>
    <m/>
    <m/>
    <m/>
    <m/>
    <m/>
    <m/>
    <n v="167.03770000000003"/>
    <n v="261.14033838373604"/>
    <n v="263.63730266665232"/>
    <n v="265.68216227811081"/>
    <n v="266.8122101213205"/>
    <n v="267.11441932489197"/>
    <n v="4402"/>
    <n v="619"/>
    <n v="622.87212603756461"/>
    <n v="626.74425207512922"/>
    <n v="630.61637811269372"/>
    <n v="634.48850415025845"/>
    <n v="638.36063018782306"/>
    <n v="0"/>
    <n v="0"/>
    <n v="0"/>
    <n v="0"/>
    <n v="0"/>
    <n v="0"/>
    <m/>
    <m/>
    <m/>
    <m/>
    <m/>
    <m/>
    <n v="0"/>
    <n v="118.94981355443552"/>
    <n v="92.191951059323756"/>
    <n v="8.4444221346896722"/>
    <n v="46.095975529661878"/>
    <n v="0"/>
    <n v="0"/>
    <n v="119.59105610988533"/>
    <n v="92.688945552401535"/>
    <n v="8.4899448864043467"/>
    <n v="46.344472776200767"/>
    <n v="0"/>
    <x v="0"/>
  </r>
  <r>
    <n v="4403"/>
    <n v="44"/>
    <n v="4"/>
    <s v="רמת שרת"/>
    <m/>
    <s v="Jewish"/>
    <s v="yes"/>
    <x v="0"/>
    <s v="yes"/>
    <s v="ירושלים"/>
    <n v="855.33613984122655"/>
    <n v="14.983333333333334"/>
    <n v="14.983333333333334"/>
    <n v="14.983333333333334"/>
    <n v="14.983333333333334"/>
    <n v="14.983333333333334"/>
    <n v="74.916666666666671"/>
    <n v="870.3194731745599"/>
    <n v="885.30280650789325"/>
    <n v="900.2861398412266"/>
    <n v="915.26947317455995"/>
    <n v="930.2528065078933"/>
    <n v="3000.7163990022982"/>
    <n v="2970.7895100617193"/>
    <n v="2980.8329969394431"/>
    <n v="2965.1119513900117"/>
    <n v="2937.974671851026"/>
    <n v="2912.8775338799919"/>
    <n v="3.5082305765301953"/>
    <n v="3.4134471324943783"/>
    <n v="3.3670208374210846"/>
    <n v="3.2935217151215226"/>
    <n v="3.2099559287832777"/>
    <n v="3.1312751904664915"/>
    <m/>
    <m/>
    <m/>
    <m/>
    <m/>
    <m/>
    <m/>
    <m/>
    <m/>
    <m/>
    <m/>
    <m/>
    <m/>
    <m/>
    <m/>
    <m/>
    <m/>
    <m/>
    <m/>
    <n v="299.28969999999998"/>
    <n v="304.6134116590772"/>
    <n v="309.72906030511717"/>
    <n v="314.44770412501998"/>
    <n v="318.38729572264293"/>
    <n v="321.97577998707754"/>
    <n v="4403"/>
    <n v="69"/>
    <n v="0"/>
    <n v="0"/>
    <n v="0"/>
    <n v="0"/>
    <n v="0"/>
    <n v="142"/>
    <n v="142"/>
    <n v="142"/>
    <n v="142"/>
    <n v="142"/>
    <n v="142"/>
    <m/>
    <m/>
    <m/>
    <m/>
    <m/>
    <m/>
    <n v="0"/>
    <n v="19.500632833455359"/>
    <n v="234.00759368701662"/>
    <n v="46.314002979456482"/>
    <n v="14.62547462509152"/>
    <n v="0"/>
    <n v="0"/>
    <n v="19.967490251724236"/>
    <n v="239.60988269871507"/>
    <n v="47.422789347845068"/>
    <n v="14.975617688793177"/>
    <n v="0"/>
    <x v="0"/>
  </r>
  <r>
    <n v="4404"/>
    <n v="44"/>
    <n v="4"/>
    <s v="הולילנד צפון"/>
    <m/>
    <s v="Jewish"/>
    <s v="yes"/>
    <x v="0"/>
    <s v="yes"/>
    <s v="ירושלים"/>
    <n v="193"/>
    <n v="0"/>
    <n v="0"/>
    <n v="31.5"/>
    <n v="0"/>
    <n v="0"/>
    <n v="31.5"/>
    <n v="193"/>
    <n v="193"/>
    <n v="224.5"/>
    <n v="224.5"/>
    <n v="224.5"/>
    <n v="726.81146073963487"/>
    <n v="695.6610771745776"/>
    <n v="728.21005956017052"/>
    <n v="864.16541571783887"/>
    <n v="896.01970747000428"/>
    <n v="928.48857829466203"/>
    <n v="3.7658624908789373"/>
    <n v="3.6044615397646509"/>
    <n v="3.7731091168920754"/>
    <n v="3.8492891568723335"/>
    <n v="3.9911790978619344"/>
    <n v="4.1358065848314567"/>
    <m/>
    <m/>
    <m/>
    <m/>
    <m/>
    <m/>
    <m/>
    <m/>
    <m/>
    <m/>
    <m/>
    <m/>
    <m/>
    <m/>
    <m/>
    <m/>
    <m/>
    <m/>
    <m/>
    <n v="127.45840000000001"/>
    <n v="130.53543508091059"/>
    <n v="133.56218756706511"/>
    <n v="138.01511800468018"/>
    <n v="140.92752606576587"/>
    <n v="143.68147470093913"/>
    <n v="4404"/>
    <m/>
    <n v="0"/>
    <n v="0"/>
    <n v="0"/>
    <n v="0"/>
    <n v="0"/>
    <n v="159"/>
    <n v="159"/>
    <n v="159"/>
    <n v="159"/>
    <n v="159"/>
    <n v="159"/>
    <m/>
    <m/>
    <m/>
    <m/>
    <m/>
    <m/>
    <n v="0"/>
    <n v="41.404535401404054"/>
    <n v="41.404535401404054"/>
    <n v="34.503779501170044"/>
    <n v="20.702267700702027"/>
    <n v="0"/>
    <n v="0"/>
    <n v="43.104442410281742"/>
    <n v="43.104442410281742"/>
    <n v="35.920368675234783"/>
    <n v="21.552221205140871"/>
    <n v="0"/>
    <x v="0"/>
  </r>
  <r>
    <n v="4405"/>
    <n v="44"/>
    <n v="4"/>
    <s v="הולילנד דרום"/>
    <m/>
    <s v="Jewish"/>
    <s v="yes"/>
    <x v="0"/>
    <s v="yes"/>
    <s v="ירושלים"/>
    <n v="400"/>
    <n v="0"/>
    <n v="430.2"/>
    <n v="0"/>
    <n v="0"/>
    <n v="0"/>
    <n v="430.2"/>
    <n v="400"/>
    <n v="830.2"/>
    <n v="830.2"/>
    <n v="830.2"/>
    <n v="830.2"/>
    <n v="1415"/>
    <n v="1435"/>
    <n v="2781.17"/>
    <n v="2812.6603448275864"/>
    <n v="2826.9741379310349"/>
    <n v="2841.2879310344829"/>
    <n v="3.5375000000000001"/>
    <n v="3.5874999999999999"/>
    <n v="3.35"/>
    <n v="3.3879310344827585"/>
    <n v="3.4051724137931036"/>
    <n v="3.4224137931034484"/>
    <m/>
    <m/>
    <m/>
    <m/>
    <m/>
    <m/>
    <m/>
    <m/>
    <m/>
    <m/>
    <m/>
    <m/>
    <m/>
    <m/>
    <m/>
    <m/>
    <m/>
    <m/>
    <m/>
    <n v="68.629800000000003"/>
    <n v="70.294841061588329"/>
    <n v="124.01300458430671"/>
    <n v="126.66130885293691"/>
    <n v="128.65102362298106"/>
    <n v="130.50540616543341"/>
    <n v="4405"/>
    <m/>
    <n v="0"/>
    <n v="0"/>
    <n v="0"/>
    <n v="0"/>
    <n v="0"/>
    <n v="0"/>
    <n v="0"/>
    <n v="0"/>
    <n v="0"/>
    <n v="0"/>
    <n v="0"/>
    <m/>
    <m/>
    <m/>
    <m/>
    <m/>
    <m/>
    <n v="0"/>
    <n v="110.82864524631979"/>
    <n v="15.832663606617114"/>
    <n v="0"/>
    <n v="0"/>
    <n v="0"/>
    <n v="0"/>
    <n v="114.19223039475423"/>
    <n v="16.313175770679177"/>
    <n v="0"/>
    <n v="0"/>
    <n v="0"/>
    <x v="0"/>
  </r>
  <r>
    <n v="4406"/>
    <n v="44"/>
    <n v="4"/>
    <s v="מלחה מערב"/>
    <m/>
    <s v="Jewish"/>
    <s v="yes"/>
    <x v="0"/>
    <s v="yes"/>
    <s v="ירושלים"/>
    <n v="820.57819623388491"/>
    <n v="200"/>
    <n v="197"/>
    <n v="3.9"/>
    <n v="4.5"/>
    <n v="0"/>
    <n v="405.4"/>
    <n v="1020.5781962338849"/>
    <n v="1217.5781962338849"/>
    <n v="1221.478196233885"/>
    <n v="1225.978196233885"/>
    <n v="1225.978196233885"/>
    <n v="3137.7665716064266"/>
    <n v="3710.4065532866985"/>
    <n v="4278.1649807768072"/>
    <n v="4313.5576039388088"/>
    <n v="4316.9408408160416"/>
    <n v="4264.3497457009198"/>
    <n v="3.8238483376812589"/>
    <n v="3.6355926150281856"/>
    <n v="3.5136675361054293"/>
    <n v="3.5314241525051844"/>
    <n v="3.5212215470694068"/>
    <n v="3.4783242954896663"/>
    <m/>
    <m/>
    <m/>
    <m/>
    <m/>
    <m/>
    <m/>
    <m/>
    <m/>
    <m/>
    <m/>
    <m/>
    <m/>
    <m/>
    <m/>
    <m/>
    <m/>
    <m/>
    <m/>
    <n v="309.17115000000001"/>
    <n v="331.74493656587083"/>
    <n v="374.26213355595877"/>
    <n v="375.2634439879281"/>
    <n v="376.15431916903003"/>
    <n v="373.89995654372967"/>
    <n v="4406"/>
    <n v="859"/>
    <n v="867.95007671775875"/>
    <n v="1175.6172984266489"/>
    <n v="1175.6172984266489"/>
    <n v="1175.6172984266489"/>
    <n v="1175.6172984266489"/>
    <n v="74"/>
    <n v="74"/>
    <n v="74"/>
    <n v="74"/>
    <n v="74"/>
    <n v="74"/>
    <m/>
    <m/>
    <m/>
    <m/>
    <m/>
    <m/>
    <n v="0"/>
    <n v="18.117388146362167"/>
    <n v="73.58446914133296"/>
    <n v="55.188351855999713"/>
    <n v="228.37323484423325"/>
    <n v="0"/>
    <n v="0"/>
    <n v="18.051560174959686"/>
    <n v="73.317106302320468"/>
    <n v="54.987829726740351"/>
    <n v="227.54346033970916"/>
    <n v="0"/>
    <x v="0"/>
  </r>
  <r>
    <n v="4407"/>
    <n v="44"/>
    <n v="4"/>
    <s v="מלחה מזרח"/>
    <m/>
    <s v="Jewish"/>
    <s v="yes"/>
    <x v="0"/>
    <s v="yes"/>
    <s v="ירושלים"/>
    <n v="271.72180376610538"/>
    <n v="0"/>
    <n v="0"/>
    <n v="0"/>
    <n v="36"/>
    <n v="0"/>
    <n v="36"/>
    <n v="271.72180376610538"/>
    <n v="271.72180376610538"/>
    <n v="271.72180376610538"/>
    <n v="307.72180376610538"/>
    <n v="307.72180376610538"/>
    <n v="1039.7362946791959"/>
    <n v="1045.2119875376561"/>
    <n v="1042.5428471214655"/>
    <n v="1040.2221919794422"/>
    <n v="1129.0441074742237"/>
    <n v="1112.1057533524524"/>
    <n v="3.8264735485643526"/>
    <n v="3.8466253832076025"/>
    <n v="3.8368023201364911"/>
    <n v="3.8282617646497443"/>
    <n v="3.6690416267428119"/>
    <n v="3.6139972525240589"/>
    <m/>
    <m/>
    <m/>
    <m/>
    <m/>
    <m/>
    <m/>
    <m/>
    <m/>
    <m/>
    <m/>
    <m/>
    <m/>
    <m/>
    <m/>
    <m/>
    <m/>
    <m/>
    <m/>
    <n v="274.81880000000001"/>
    <n v="288.62794418993553"/>
    <n v="294.73124061457457"/>
    <n v="298.43419852119115"/>
    <n v="306.86848050829769"/>
    <n v="309.6387810631395"/>
    <n v="4407"/>
    <n v="88"/>
    <n v="228.70089660567515"/>
    <n v="255.1408421430981"/>
    <n v="240.2409846486392"/>
    <n v="261.3098847354222"/>
    <n v="250.69017931722249"/>
    <n v="0"/>
    <n v="0"/>
    <n v="0"/>
    <n v="0"/>
    <n v="0"/>
    <n v="0"/>
    <m/>
    <m/>
    <m/>
    <m/>
    <m/>
    <m/>
    <n v="0"/>
    <n v="3.4375821234551447"/>
    <n v="48.126149439615133"/>
    <n v="0"/>
    <n v="246.87046695812086"/>
    <n v="0"/>
    <n v="0"/>
    <n v="3.5666446532785967"/>
    <n v="49.93302484630221"/>
    <n v="0"/>
    <n v="256.13911156355869"/>
    <n v="0"/>
    <x v="0"/>
  </r>
  <r>
    <n v="4501"/>
    <n v="45"/>
    <n v="4"/>
    <s v="קרית יובל-רח' אנילביץ"/>
    <m/>
    <s v="Jewish"/>
    <s v="yes"/>
    <x v="0"/>
    <s v="yes"/>
    <s v="ירושלים"/>
    <n v="625.90440000000547"/>
    <n v="26.400000000000002"/>
    <n v="24.400000000000002"/>
    <n v="89.4"/>
    <n v="72.400000000000006"/>
    <n v="12.4"/>
    <n v="225.00000000000003"/>
    <n v="652.30440000000544"/>
    <n v="676.70440000000542"/>
    <n v="766.1044000000054"/>
    <n v="838.50440000000538"/>
    <n v="850.90440000000535"/>
    <n v="1849.7591729579249"/>
    <n v="1972.9788413410274"/>
    <n v="2077.9439975579271"/>
    <n v="2343.9670052684978"/>
    <n v="2550.8423764632093"/>
    <n v="2571.4015416041302"/>
    <n v="2.9553381841666373"/>
    <n v="3.0246290556081039"/>
    <n v="3.0706819662439178"/>
    <n v="3.0595921460162367"/>
    <n v="3.0421335612111196"/>
    <n v="3.0219629156978316"/>
    <m/>
    <m/>
    <m/>
    <m/>
    <m/>
    <m/>
    <m/>
    <m/>
    <m/>
    <m/>
    <m/>
    <m/>
    <m/>
    <m/>
    <m/>
    <m/>
    <m/>
    <m/>
    <m/>
    <n v="300.05731800000001"/>
    <n v="331.6245936247505"/>
    <n v="386.0462972427419"/>
    <n v="398.80703758030114"/>
    <n v="411.52703274441711"/>
    <n v="413.62899202508413"/>
    <n v="4501"/>
    <n v="129"/>
    <n v="222.28173283158861"/>
    <n v="321.72277007144123"/>
    <n v="416.19045442538481"/>
    <n v="512.33463445774146"/>
    <n v="613.91895492552169"/>
    <n v="0"/>
    <n v="0"/>
    <n v="0"/>
    <n v="0"/>
    <n v="0"/>
    <n v="0"/>
    <m/>
    <m/>
    <m/>
    <m/>
    <m/>
    <m/>
    <n v="0"/>
    <n v="146.32955449682217"/>
    <n v="95.438659376898144"/>
    <n v="47.719329688449072"/>
    <n v="109.31949401813171"/>
    <n v="0"/>
    <n v="0"/>
    <n v="151.767999123669"/>
    <n v="98.985706766378357"/>
    <n v="49.492853383189178"/>
    <n v="113.38243275184755"/>
    <n v="0"/>
    <x v="0"/>
  </r>
  <r>
    <n v="4502"/>
    <n v="45"/>
    <n v="4"/>
    <s v="קרית יובל מזרח"/>
    <m/>
    <s v="Jewish"/>
    <s v="yes"/>
    <x v="0"/>
    <s v="yes"/>
    <s v="ירושלים"/>
    <n v="1150"/>
    <n v="47.400000000000006"/>
    <n v="416.3"/>
    <n v="19.600000000000001"/>
    <n v="61"/>
    <n v="84.4"/>
    <n v="628.70000000000005"/>
    <n v="1197.4000000000001"/>
    <n v="1613.7"/>
    <n v="1633.3"/>
    <n v="1694.3"/>
    <n v="1778.7"/>
    <n v="3837.1063674485345"/>
    <n v="4212.3293993041079"/>
    <n v="5799.0392019182345"/>
    <n v="5643.776672649451"/>
    <n v="5589.255436247051"/>
    <n v="5548.0414125684438"/>
    <n v="3.3366142325639432"/>
    <n v="3.517896608739024"/>
    <n v="3.5936290524374011"/>
    <n v="3.4554439923158338"/>
    <n v="3.2988581929097864"/>
    <n v="3.1191552327927385"/>
    <m/>
    <m/>
    <m/>
    <m/>
    <m/>
    <m/>
    <m/>
    <m/>
    <m/>
    <m/>
    <m/>
    <m/>
    <m/>
    <m/>
    <m/>
    <m/>
    <m/>
    <m/>
    <m/>
    <n v="691.40189999999996"/>
    <n v="734.82116211837126"/>
    <n v="769.85681800594705"/>
    <n v="783.52250527136528"/>
    <n v="803.37539336018972"/>
    <n v="813.28898181700663"/>
    <n v="4502"/>
    <n v="663"/>
    <n v="784.15055615437552"/>
    <n v="1085.5980179351056"/>
    <n v="1105.607011709563"/>
    <n v="1152.709209977096"/>
    <n v="1229.6668261129428"/>
    <n v="66"/>
    <n v="66"/>
    <n v="66"/>
    <n v="66"/>
    <n v="66"/>
    <n v="66"/>
    <m/>
    <m/>
    <m/>
    <m/>
    <m/>
    <m/>
    <n v="0"/>
    <n v="75.655755218110727"/>
    <n v="75.655755218110727"/>
    <n v="113.48363282716606"/>
    <n v="518.72736200797783"/>
    <n v="0"/>
    <n v="0"/>
    <n v="78.529961444596481"/>
    <n v="78.529961444596481"/>
    <n v="117.79494216689469"/>
    <n v="538.4341167609191"/>
    <n v="0"/>
    <x v="0"/>
  </r>
  <r>
    <n v="4503"/>
    <n v="45"/>
    <n v="4"/>
    <s v="קרית יובל-מרכז מסחרי"/>
    <m/>
    <s v="Jewish"/>
    <s v="yes"/>
    <x v="0"/>
    <s v="yes"/>
    <s v="ירושלים"/>
    <n v="1278.062499999977"/>
    <n v="26.400000000000002"/>
    <n v="185.4"/>
    <n v="79.600000000000009"/>
    <n v="187.60000000000002"/>
    <n v="112.4"/>
    <n v="591.40000000000009"/>
    <n v="1304.4624999999771"/>
    <n v="1489.8624999999772"/>
    <n v="1569.4624999999771"/>
    <n v="1757.0624999999773"/>
    <n v="1869.4624999999774"/>
    <n v="2858.3941920478755"/>
    <n v="2819.7031656080335"/>
    <n v="3230.7634477345878"/>
    <n v="3766.709999999945"/>
    <n v="4744.0687499999385"/>
    <n v="5234.4949999999362"/>
    <n v="2.2365057984628507"/>
    <n v="2.1615823878479321"/>
    <n v="2.1684977289747458"/>
    <n v="2.4"/>
    <n v="2.7"/>
    <n v="2.8"/>
    <m/>
    <m/>
    <m/>
    <m/>
    <m/>
    <m/>
    <m/>
    <m/>
    <m/>
    <m/>
    <m/>
    <m/>
    <m/>
    <m/>
    <m/>
    <m/>
    <m/>
    <m/>
    <m/>
    <n v="570.8343000000001"/>
    <n v="580.82328975980442"/>
    <n v="607.07515424725807"/>
    <n v="620.08332987334722"/>
    <n v="652.60741098668541"/>
    <n v="796.01066070626609"/>
    <n v="4503"/>
    <n v="563"/>
    <n v="635.91666100152827"/>
    <n v="768.2102657889086"/>
    <n v="841.87340742585457"/>
    <n v="1085.0831606761683"/>
    <n v="1196.3893112437565"/>
    <n v="0"/>
    <n v="0"/>
    <n v="0"/>
    <n v="0"/>
    <n v="0"/>
    <n v="0"/>
    <m/>
    <m/>
    <m/>
    <m/>
    <m/>
    <m/>
    <n v="0"/>
    <n v="172.44198485791745"/>
    <n v="277.54585111633781"/>
    <n v="51.426907367203135"/>
    <n v="118.66858653188881"/>
    <n v="0"/>
    <n v="0"/>
    <n v="221.36647074238792"/>
    <n v="356.28994633434854"/>
    <n v="66.017524644322592"/>
    <n v="152.336718985207"/>
    <n v="0"/>
    <x v="0"/>
  </r>
  <r>
    <n v="4504"/>
    <n v="45"/>
    <n v="4"/>
    <s v="קרית יובל-רח' אברהם שטרן"/>
    <m/>
    <s v="Jewish"/>
    <s v="yes"/>
    <x v="0"/>
    <s v="yes"/>
    <s v="ירושלים"/>
    <n v="1650"/>
    <n v="39.6"/>
    <n v="86.1"/>
    <n v="141.4"/>
    <n v="78.599999999999994"/>
    <n v="189.1"/>
    <n v="534.80000000000007"/>
    <n v="1689.6"/>
    <n v="1775.6999999999998"/>
    <n v="1917.1"/>
    <n v="1995.6999999999998"/>
    <n v="2184.7999999999997"/>
    <n v="4620"/>
    <n v="4899.8399999999992"/>
    <n v="5327.0999999999995"/>
    <n v="5943.01"/>
    <n v="6386.24"/>
    <n v="6991.36"/>
    <n v="2.8"/>
    <n v="2.9"/>
    <n v="3"/>
    <n v="3.1"/>
    <n v="3.2"/>
    <n v="3.2"/>
    <m/>
    <m/>
    <m/>
    <m/>
    <m/>
    <m/>
    <m/>
    <m/>
    <m/>
    <m/>
    <m/>
    <m/>
    <m/>
    <m/>
    <m/>
    <m/>
    <m/>
    <m/>
    <m/>
    <n v="209.1636"/>
    <n v="240.94952121415636"/>
    <n v="247.53775564338218"/>
    <n v="258.35359486777872"/>
    <n v="264.46069627881747"/>
    <n v="281.75552460833467"/>
    <n v="4504"/>
    <n v="371"/>
    <n v="485.27754911421835"/>
    <n v="602.66987712622006"/>
    <n v="812.14537767352874"/>
    <n v="1064.4024114959657"/>
    <n v="1257.5496403640157"/>
    <n v="0"/>
    <n v="0"/>
    <n v="0"/>
    <n v="0"/>
    <n v="0"/>
    <n v="0"/>
    <m/>
    <m/>
    <m/>
    <m/>
    <m/>
    <m/>
    <n v="0"/>
    <n v="55.48866714423977"/>
    <n v="66.586400573087715"/>
    <n v="44.390933715391817"/>
    <n v="91.887593435059415"/>
    <n v="0"/>
    <n v="0"/>
    <n v="60.514886696443668"/>
    <n v="72.617864035732396"/>
    <n v="48.41190935715494"/>
    <n v="100.21086451900366"/>
    <n v="0"/>
    <x v="0"/>
  </r>
  <r>
    <n v="4505"/>
    <n v="45"/>
    <n v="4"/>
    <s v="קרית יובל-מרכז קהילתי"/>
    <m/>
    <s v="Jewish"/>
    <s v="yes"/>
    <x v="0"/>
    <s v="yes"/>
    <s v="ירושלים"/>
    <n v="729.52814054726844"/>
    <n v="25.8"/>
    <n v="12.200000000000001"/>
    <n v="538.20000000000005"/>
    <n v="96.2"/>
    <n v="6.2"/>
    <n v="678.60000000000014"/>
    <n v="755.32814054726839"/>
    <n v="767.52814054726844"/>
    <n v="1305.7281405472686"/>
    <n v="1401.9281405472686"/>
    <n v="1408.1281405472687"/>
    <n v="1967.5332750703969"/>
    <n v="2045.1207391978023"/>
    <n v="2083.9299684006446"/>
    <n v="3551.6758721936035"/>
    <n v="3834.7408241214839"/>
    <n v="3840.9163498578564"/>
    <n v="2.6969943525337037"/>
    <n v="2.7075924084014962"/>
    <n v="2.7151186494800643"/>
    <n v="2.7200730089994023"/>
    <n v="2.7353333692442479"/>
    <n v="2.7276753011732904"/>
    <m/>
    <m/>
    <m/>
    <m/>
    <m/>
    <m/>
    <m/>
    <m/>
    <m/>
    <m/>
    <m/>
    <m/>
    <m/>
    <m/>
    <m/>
    <m/>
    <m/>
    <m/>
    <m/>
    <n v="465.56770000000006"/>
    <n v="474.04809419800449"/>
    <n v="736.11273249597286"/>
    <n v="886.18194187666347"/>
    <n v="901.48616528005823"/>
    <n v="914.09313837692662"/>
    <n v="4505"/>
    <m/>
    <n v="0"/>
    <n v="0"/>
    <n v="0"/>
    <n v="0"/>
    <n v="0"/>
    <n v="0"/>
    <n v="0"/>
    <n v="0"/>
    <n v="0"/>
    <n v="0"/>
    <n v="0"/>
    <m/>
    <m/>
    <m/>
    <m/>
    <m/>
    <m/>
    <n v="0"/>
    <n v="144.48323840952676"/>
    <n v="411.00280382288418"/>
    <n v="199.01675961636712"/>
    <n v="131.67914002788541"/>
    <n v="0"/>
    <n v="0"/>
    <n v="149.03388412648036"/>
    <n v="423.94775279731971"/>
    <n v="205.28499373625303"/>
    <n v="135.82650771687349"/>
    <n v="0"/>
    <x v="0"/>
  </r>
  <r>
    <n v="4506"/>
    <n v="45"/>
    <n v="4"/>
    <s v="קרית יובל-רח' ברזיל"/>
    <m/>
    <s v="Jewish"/>
    <s v="yes"/>
    <x v="0"/>
    <s v="yes"/>
    <s v="ירושלים"/>
    <n v="1279.4999999999973"/>
    <n v="95"/>
    <n v="50"/>
    <n v="242.5"/>
    <n v="252.4"/>
    <n v="0"/>
    <n v="639.9"/>
    <n v="1374.4999999999973"/>
    <n v="1424.4999999999973"/>
    <n v="1666.9999999999973"/>
    <n v="1919.3999999999974"/>
    <n v="1919.3999999999974"/>
    <n v="3838.4999999999918"/>
    <n v="4260.9499999999916"/>
    <n v="4700.8499999999904"/>
    <n v="5834.4999999999909"/>
    <n v="7101.7799999999916"/>
    <n v="7101.7799999999907"/>
    <n v="3"/>
    <n v="3.1"/>
    <n v="3.3"/>
    <n v="3.5000000000000004"/>
    <n v="3.7000000000000006"/>
    <n v="3.7"/>
    <m/>
    <m/>
    <m/>
    <m/>
    <m/>
    <m/>
    <m/>
    <m/>
    <m/>
    <m/>
    <m/>
    <m/>
    <m/>
    <m/>
    <m/>
    <m/>
    <m/>
    <m/>
    <m/>
    <n v="287.59460000000001"/>
    <n v="304.11351261666198"/>
    <n v="313.62644560958256"/>
    <n v="342.42735311755956"/>
    <n v="403.98055872226053"/>
    <n v="408.04247066329464"/>
    <n v="4506"/>
    <n v="159.5"/>
    <n v="349.57410527802438"/>
    <n v="369.01786228293696"/>
    <n v="485.20470800591903"/>
    <n v="642.08699253410589"/>
    <n v="637.34434217230796"/>
    <n v="385"/>
    <n v="385"/>
    <n v="385"/>
    <n v="385"/>
    <n v="385"/>
    <n v="385"/>
    <m/>
    <m/>
    <m/>
    <m/>
    <m/>
    <m/>
    <n v="0"/>
    <n v="76.269791950352854"/>
    <n v="55.931180707660914"/>
    <n v="158.01398277264099"/>
    <n v="52.212397686904794"/>
    <n v="0"/>
    <n v="0"/>
    <n v="90.88442865635534"/>
    <n v="66.648580948012011"/>
    <n v="188.29224751727162"/>
    <n v="62.217213541655639"/>
    <n v="0"/>
    <x v="0"/>
  </r>
  <r>
    <n v="4507"/>
    <n v="45"/>
    <n v="4"/>
    <s v="עין כרם"/>
    <m/>
    <s v="Jewish"/>
    <s v="yes"/>
    <x v="0"/>
    <s v="yes"/>
    <s v="ירושלים"/>
    <n v="569.3637931034483"/>
    <n v="0"/>
    <n v="0"/>
    <n v="0"/>
    <n v="24.299999999999997"/>
    <n v="30"/>
    <n v="54.3"/>
    <n v="569.3637931034483"/>
    <n v="569.3637931034483"/>
    <n v="569.3637931034483"/>
    <n v="593.66379310344826"/>
    <n v="623.66379310344826"/>
    <n v="1370.703986895815"/>
    <n v="1286.3095521178416"/>
    <n v="1225.6534905226847"/>
    <n v="1170.3293713229903"/>
    <n v="1187.7272805388347"/>
    <n v="1223.9211304498083"/>
    <n v="2.4074308965529361"/>
    <n v="2.259205042011041"/>
    <n v="2.1526719917365633"/>
    <n v="2.0555036788409757"/>
    <n v="2.0006732671531959"/>
    <n v="1.9624694330247807"/>
    <m/>
    <m/>
    <m/>
    <m/>
    <m/>
    <m/>
    <m/>
    <m/>
    <m/>
    <m/>
    <m/>
    <m/>
    <m/>
    <m/>
    <m/>
    <m/>
    <m/>
    <m/>
    <m/>
    <n v="584.26279999999997"/>
    <n v="590.79793018194437"/>
    <n v="598.37664102452732"/>
    <n v="606.84918966895782"/>
    <n v="616.65115196974443"/>
    <n v="626.21209236172513"/>
    <n v="4507"/>
    <n v="439.5"/>
    <n v="439.5"/>
    <n v="439.5"/>
    <n v="439.5"/>
    <n v="439.5"/>
    <n v="439.5"/>
    <n v="0"/>
    <n v="0"/>
    <n v="0"/>
    <n v="0"/>
    <n v="0"/>
    <n v="0"/>
    <m/>
    <m/>
    <m/>
    <m/>
    <m/>
    <m/>
    <n v="0"/>
    <n v="303.42459483447891"/>
    <n v="91.027378450343676"/>
    <n v="182.05475690068735"/>
    <n v="30.342459483447893"/>
    <n v="0"/>
    <n v="0"/>
    <n v="313.10604618086256"/>
    <n v="93.931813854258763"/>
    <n v="187.86362770851753"/>
    <n v="31.310604618086259"/>
    <n v="0"/>
    <x v="0"/>
  </r>
  <r>
    <n v="4508"/>
    <n v="45"/>
    <n v="4"/>
    <s v="קרית יובל-רח' שמריהו לוין"/>
    <m/>
    <s v="Jewish"/>
    <s v="yes"/>
    <x v="0"/>
    <s v="yes"/>
    <s v="ירושלים"/>
    <n v="1460"/>
    <n v="0"/>
    <n v="0"/>
    <n v="16"/>
    <n v="107"/>
    <n v="252"/>
    <n v="375"/>
    <n v="1460"/>
    <n v="1460"/>
    <n v="1476"/>
    <n v="1583"/>
    <n v="1835"/>
    <n v="5110"/>
    <n v="5256"/>
    <n v="5402"/>
    <n v="5461.2"/>
    <n v="6015.4"/>
    <n v="6973"/>
    <n v="3.5"/>
    <n v="3.6"/>
    <n v="3.7"/>
    <n v="3.7"/>
    <n v="3.8"/>
    <n v="3.8"/>
    <m/>
    <m/>
    <m/>
    <m/>
    <m/>
    <m/>
    <m/>
    <m/>
    <m/>
    <m/>
    <m/>
    <m/>
    <m/>
    <m/>
    <m/>
    <m/>
    <m/>
    <m/>
    <m/>
    <n v="428"/>
    <n v="488.83023257962361"/>
    <n v="503.11776581962533"/>
    <n v="508.9594073421041"/>
    <n v="520.0060997262226"/>
    <n v="543.56509241826893"/>
    <n v="4508"/>
    <n v="610"/>
    <n v="883.41067806259605"/>
    <n v="909.12855039850115"/>
    <n v="900.58640294509235"/>
    <n v="905.12609766089759"/>
    <n v="911.61250818647511"/>
    <n v="47"/>
    <n v="47"/>
    <n v="47"/>
    <n v="47"/>
    <n v="47"/>
    <n v="47"/>
    <m/>
    <m/>
    <m/>
    <m/>
    <m/>
    <m/>
    <n v="0"/>
    <n v="46.120781216504575"/>
    <n v="138.36234364951375"/>
    <n v="169.48309508719251"/>
    <n v="154.99318738889326"/>
    <n v="0"/>
    <n v="0"/>
    <n v="49.256672227105845"/>
    <n v="147.77001668131754"/>
    <n v="181.00676186633663"/>
    <n v="165.53164164350889"/>
    <n v="0"/>
    <x v="0"/>
  </r>
  <r>
    <n v="4601"/>
    <n v="46"/>
    <n v="4"/>
    <s v="עיר גנים ג"/>
    <m/>
    <s v="Jewish"/>
    <s v="yes"/>
    <x v="0"/>
    <s v="yes"/>
    <s v="ירושלים"/>
    <n v="1268.5500700280306"/>
    <n v="164"/>
    <n v="48.6"/>
    <n v="254.2"/>
    <n v="24.599999999999998"/>
    <n v="324.60000000000002"/>
    <n v="816"/>
    <n v="1432.5500700280306"/>
    <n v="1481.1500700280305"/>
    <n v="1735.3500700280306"/>
    <n v="1759.9500700280305"/>
    <n v="2084.5500700280304"/>
    <n v="3754.8198682481466"/>
    <n v="4274.0953918295718"/>
    <n v="4632.8922885295806"/>
    <n v="5464.1010174616467"/>
    <n v="5595.8571497316252"/>
    <n v="6647.6442655647561"/>
    <n v="2.9599303622009794"/>
    <n v="2.9835574206114424"/>
    <n v="3.1279020149807666"/>
    <n v="3.1487024502055583"/>
    <n v="3.1795544913626448"/>
    <n v="3.1890067603295167"/>
    <m/>
    <m/>
    <m/>
    <m/>
    <m/>
    <m/>
    <m/>
    <m/>
    <m/>
    <m/>
    <m/>
    <m/>
    <m/>
    <m/>
    <m/>
    <m/>
    <m/>
    <m/>
    <m/>
    <n v="192.60000000000002"/>
    <n v="328.33977827904522"/>
    <n v="345.55634365364097"/>
    <n v="410.58710269693728"/>
    <n v="427.30941330546216"/>
    <n v="449.80617875058385"/>
    <n v="4601"/>
    <n v="495"/>
    <n v="725.1365278007072"/>
    <n v="858.73813590708721"/>
    <n v="931.14265849380195"/>
    <n v="929.30107119072488"/>
    <n v="1072.8148155685294"/>
    <n v="0"/>
    <n v="0"/>
    <n v="0"/>
    <n v="0"/>
    <n v="0"/>
    <n v="0"/>
    <m/>
    <m/>
    <m/>
    <m/>
    <m/>
    <m/>
    <n v="0"/>
    <n v="143.84402481364717"/>
    <n v="26.859586843249815"/>
    <n v="133.87477890717201"/>
    <n v="106.00871213286823"/>
    <n v="0"/>
    <n v="0"/>
    <n v="157.58393459642744"/>
    <n v="29.425201233608494"/>
    <n v="146.66243127408273"/>
    <n v="116.13461164646515"/>
    <n v="0"/>
    <x v="0"/>
  </r>
  <r>
    <n v="4602"/>
    <n v="46"/>
    <n v="4"/>
    <s v="מורדות גבעת משואה"/>
    <n v="4603"/>
    <s v="Jewish"/>
    <s v="yes"/>
    <x v="0"/>
    <s v="yes"/>
    <s v="ירושלים"/>
    <n v="0"/>
    <n v="293"/>
    <n v="200"/>
    <n v="0"/>
    <n v="0"/>
    <n v="0"/>
    <n v="493"/>
    <n v="293"/>
    <n v="493"/>
    <n v="493"/>
    <n v="493"/>
    <n v="493"/>
    <n v="0"/>
    <n v="786.49081807306527"/>
    <n v="1356.7321044537894"/>
    <n v="1385.585731177543"/>
    <n v="1389.896028031776"/>
    <n v="1370.8334476350719"/>
    <m/>
    <n v="2.6842690036623389"/>
    <n v="2.7519920982835484"/>
    <n v="2.810518724498059"/>
    <n v="2.8192617201455903"/>
    <n v="2.7805952284687057"/>
    <m/>
    <m/>
    <m/>
    <m/>
    <m/>
    <m/>
    <m/>
    <m/>
    <m/>
    <m/>
    <m/>
    <m/>
    <m/>
    <m/>
    <m/>
    <m/>
    <m/>
    <m/>
    <m/>
    <n v="0"/>
    <n v="23.594724542191958"/>
    <n v="89.901963133613691"/>
    <n v="90.767571935326288"/>
    <n v="90.896880840953287"/>
    <n v="90.325003429052174"/>
    <n v="4602"/>
    <m/>
    <n v="0"/>
    <n v="0"/>
    <n v="0"/>
    <n v="0"/>
    <n v="0"/>
    <n v="0"/>
    <n v="0"/>
    <n v="0"/>
    <n v="0"/>
    <n v="0"/>
    <n v="0"/>
    <m/>
    <m/>
    <m/>
    <m/>
    <m/>
    <m/>
    <n v="0"/>
    <n v="24.828797704282074"/>
    <n v="0"/>
    <n v="25.235827174844083"/>
    <n v="40.702947056200124"/>
    <n v="0"/>
    <n v="0"/>
    <n v="24.707736364000816"/>
    <n v="0"/>
    <n v="25.112781222427063"/>
    <n v="40.504485842624291"/>
    <n v="0"/>
    <x v="0"/>
  </r>
  <r>
    <n v="4603"/>
    <n v="46"/>
    <n v="4"/>
    <s v="גבעת משואה"/>
    <n v="4603"/>
    <s v="Jewish"/>
    <s v="yes"/>
    <x v="0"/>
    <s v="yes"/>
    <s v="ירושלים"/>
    <n v="970.62593609863302"/>
    <n v="0"/>
    <n v="0"/>
    <n v="525"/>
    <n v="0"/>
    <n v="0"/>
    <n v="525"/>
    <n v="970.62593609863302"/>
    <n v="970.62593609863302"/>
    <n v="1495.625936098633"/>
    <n v="1495.625936098633"/>
    <n v="1495.625936098633"/>
    <n v="4477.8428946969398"/>
    <n v="4564.6425551524544"/>
    <n v="4619.1749786026458"/>
    <n v="7122.5946666425752"/>
    <n v="7109.3163501017534"/>
    <n v="7069.6454134314818"/>
    <n v="4.6133559058758866"/>
    <n v="4.7027823854570938"/>
    <n v="4.7589651242672488"/>
    <n v="4.7622834658925415"/>
    <n v="4.7534053659476729"/>
    <n v="4.7268807278595197"/>
    <m/>
    <m/>
    <m/>
    <m/>
    <m/>
    <m/>
    <m/>
    <m/>
    <m/>
    <m/>
    <m/>
    <m/>
    <m/>
    <m/>
    <m/>
    <m/>
    <m/>
    <m/>
    <m/>
    <n v="355.13835000000006"/>
    <n v="391.86070253127525"/>
    <n v="412.78911548277301"/>
    <n v="433.25112280321252"/>
    <n v="453.25494673808458"/>
    <n v="469.7396873721774"/>
    <n v="4603"/>
    <n v="634"/>
    <n v="874.7064853042599"/>
    <n v="932.15229185031512"/>
    <n v="1389.1121347801181"/>
    <n v="1351.4737589822071"/>
    <n v="1255.6825649487998"/>
    <n v="0"/>
    <n v="0"/>
    <n v="0"/>
    <n v="0"/>
    <n v="0"/>
    <n v="0"/>
    <m/>
    <m/>
    <m/>
    <m/>
    <m/>
    <m/>
    <n v="0"/>
    <n v="105.32410399058331"/>
    <n v="102.09072488224932"/>
    <n v="73.481409015278217"/>
    <n v="152.35488491510168"/>
    <n v="0"/>
    <n v="0"/>
    <n v="114.19453771101561"/>
    <n v="110.68884225735508"/>
    <n v="79.670039572365866"/>
    <n v="165.18626783144086"/>
    <n v="0"/>
    <x v="0"/>
  </r>
  <r>
    <n v="4604"/>
    <n v="46"/>
    <n v="4"/>
    <s v="עיר גנים ב"/>
    <m/>
    <s v="Jewish"/>
    <s v="yes"/>
    <x v="0"/>
    <s v="yes"/>
    <s v="ירושלים"/>
    <n v="559.11857238836706"/>
    <n v="12"/>
    <n v="26.2"/>
    <n v="23.6"/>
    <n v="18.200000000000003"/>
    <n v="86.2"/>
    <n v="166.2"/>
    <n v="571.11857238836706"/>
    <n v="597.3185723883671"/>
    <n v="620.91857238836712"/>
    <n v="639.11857238836717"/>
    <n v="725.31857238836722"/>
    <n v="1949.482756723356"/>
    <n v="1958.5694456020444"/>
    <n v="2015.7944756446007"/>
    <n v="2044.6925091438372"/>
    <n v="2051.0308116448332"/>
    <n v="2255.1868767544274"/>
    <n v="3.4867072084474309"/>
    <n v="3.429356950188962"/>
    <n v="3.3747393247534299"/>
    <n v="3.2930123208892188"/>
    <n v="3.2091553903373389"/>
    <n v="3.1092363584851128"/>
    <m/>
    <m/>
    <m/>
    <m/>
    <m/>
    <m/>
    <m/>
    <m/>
    <m/>
    <m/>
    <m/>
    <m/>
    <m/>
    <m/>
    <m/>
    <m/>
    <m/>
    <m/>
    <m/>
    <n v="171.20000000000002"/>
    <n v="174.5409144242083"/>
    <n v="177.97234697381668"/>
    <n v="181.6060969037309"/>
    <n v="184.32479571163699"/>
    <n v="186.41657129681352"/>
    <n v="4604"/>
    <n v="22"/>
    <n v="0"/>
    <n v="0"/>
    <n v="0"/>
    <n v="0"/>
    <n v="0"/>
    <n v="0"/>
    <n v="0"/>
    <n v="0"/>
    <n v="0"/>
    <n v="0"/>
    <n v="0"/>
    <m/>
    <m/>
    <m/>
    <m/>
    <m/>
    <m/>
    <n v="0"/>
    <n v="39.726333726573799"/>
    <n v="73.777476815151871"/>
    <n v="64.85932028315051"/>
    <n v="3.2429660788546979"/>
    <n v="0"/>
    <n v="0"/>
    <n v="40.778625000825677"/>
    <n v="75.731732035964583"/>
    <n v="66.57734685105936"/>
    <n v="3.3288674089638723"/>
    <n v="0"/>
    <x v="0"/>
  </r>
  <r>
    <n v="4605"/>
    <n v="46"/>
    <n v="4"/>
    <s v="קרית מנחם"/>
    <m/>
    <s v="Jewish"/>
    <s v="yes"/>
    <x v="0"/>
    <s v="yes"/>
    <s v="ירושלים"/>
    <n v="1644.6511627906841"/>
    <n v="14"/>
    <n v="16"/>
    <n v="26"/>
    <n v="36"/>
    <n v="110"/>
    <n v="202"/>
    <n v="1658.6511627906841"/>
    <n v="1674.6511627906841"/>
    <n v="1700.6511627906841"/>
    <n v="1736.6511627906841"/>
    <n v="1846.6511627906841"/>
    <n v="4303.8666994486712"/>
    <n v="4644.2232558139149"/>
    <n v="4856.4883720929838"/>
    <n v="5101.9534883720526"/>
    <n v="5383.618604651122"/>
    <n v="5724.618604651122"/>
    <n v="2.6168872748344794"/>
    <n v="2.8"/>
    <n v="2.9"/>
    <n v="3"/>
    <n v="3.1000000000000005"/>
    <n v="3.1000000000000005"/>
    <m/>
    <m/>
    <m/>
    <m/>
    <m/>
    <m/>
    <m/>
    <m/>
    <m/>
    <m/>
    <m/>
    <m/>
    <m/>
    <m/>
    <m/>
    <m/>
    <m/>
    <m/>
    <m/>
    <n v="267.5"/>
    <n v="277.47899873444089"/>
    <n v="280.02661630055758"/>
    <n v="279.99654606495272"/>
    <n v="283.03209535374418"/>
    <n v="286.40544523245842"/>
    <n v="4605"/>
    <n v="840"/>
    <n v="962.75652148657991"/>
    <n v="969.72676493616677"/>
    <n v="972.95067898492061"/>
    <n v="975.95793875375171"/>
    <n v="1008.0337737227368"/>
    <n v="124"/>
    <n v="124"/>
    <n v="124"/>
    <n v="124"/>
    <n v="124"/>
    <n v="124"/>
    <m/>
    <m/>
    <m/>
    <m/>
    <m/>
    <m/>
    <n v="0"/>
    <n v="55.609585588779616"/>
    <n v="69.511981985974529"/>
    <n v="55.609585588779616"/>
    <n v="99.265392901418963"/>
    <n v="0"/>
    <n v="0"/>
    <n v="56.882444957204079"/>
    <n v="71.103056196505108"/>
    <n v="56.882444957204079"/>
    <n v="101.53749912154515"/>
    <n v="0"/>
    <x v="0"/>
  </r>
  <r>
    <n v="4606"/>
    <n v="46"/>
    <n v="4"/>
    <s v="הכפר השוודי"/>
    <m/>
    <s v="Jewish"/>
    <s v="yes"/>
    <x v="0"/>
    <s v="yes"/>
    <s v="ירושלים"/>
    <n v="0"/>
    <m/>
    <n v="0"/>
    <n v="0"/>
    <n v="0"/>
    <n v="0"/>
    <n v="0"/>
    <n v="0"/>
    <n v="0"/>
    <n v="0"/>
    <n v="0"/>
    <n v="0"/>
    <n v="0"/>
    <n v="0"/>
    <n v="0"/>
    <n v="0"/>
    <n v="0"/>
    <n v="0"/>
    <m/>
    <n v="2.7641506335471497"/>
    <n v="2.8324212865159621"/>
    <n v="2.8584399859671645"/>
    <n v="2.8464514136915469"/>
    <n v="2.7934906216073379"/>
    <m/>
    <m/>
    <m/>
    <m/>
    <m/>
    <m/>
    <m/>
    <m/>
    <m/>
    <m/>
    <m/>
    <m/>
    <m/>
    <m/>
    <m/>
    <m/>
    <m/>
    <m/>
    <m/>
    <n v="184.46800000000002"/>
    <n v="232.26696914016779"/>
    <n v="776"/>
    <n v="776"/>
    <n v="776"/>
    <n v="776"/>
    <n v="4606"/>
    <m/>
    <n v="0"/>
    <n v="0"/>
    <n v="0"/>
    <n v="0"/>
    <n v="0"/>
    <n v="0"/>
    <n v="0"/>
    <n v="0"/>
    <n v="0"/>
    <n v="0"/>
    <n v="0"/>
    <m/>
    <m/>
    <n v="500"/>
    <n v="500"/>
    <n v="500"/>
    <n v="500"/>
    <n v="0"/>
    <n v="518.41388527263427"/>
    <n v="128.14725228274676"/>
    <n v="129.43886244461896"/>
    <n v="0"/>
    <n v="0"/>
    <n v="0"/>
    <n v="518.41388527263427"/>
    <n v="128.14725228274676"/>
    <n v="129.43886244461896"/>
    <n v="0"/>
    <n v="0"/>
    <x v="0"/>
  </r>
  <r>
    <n v="4607"/>
    <n v="46"/>
    <n v="4"/>
    <s v="עיר גנים א"/>
    <m/>
    <s v="Jewish"/>
    <s v="yes"/>
    <x v="0"/>
    <s v="yes"/>
    <s v="ירושלים"/>
    <n v="411.42857142856974"/>
    <n v="15.2"/>
    <n v="22.2"/>
    <n v="14.200000000000001"/>
    <n v="14.200000000000001"/>
    <n v="14.200000000000001"/>
    <n v="80"/>
    <n v="426.62857142856973"/>
    <n v="448.82857142856972"/>
    <n v="463.02857142856971"/>
    <n v="477.22857142856969"/>
    <n v="491.42857142856968"/>
    <n v="1361.1109559384583"/>
    <n v="1371.8715681490789"/>
    <n v="1404.4821482312254"/>
    <n v="1413.3592172165959"/>
    <n v="1417.5290009107653"/>
    <n v="1416.0561579229382"/>
    <n v="3.3082557956837664"/>
    <n v="3.2156110959829864"/>
    <n v="3.1292173396201588"/>
    <n v="3.0524233371949303"/>
    <n v="2.9703355703692131"/>
    <n v="2.8815096236804076"/>
    <m/>
    <m/>
    <m/>
    <m/>
    <m/>
    <m/>
    <m/>
    <m/>
    <m/>
    <m/>
    <m/>
    <m/>
    <m/>
    <m/>
    <m/>
    <m/>
    <m/>
    <m/>
    <m/>
    <n v="485.13799999999998"/>
    <n v="492.79656298094858"/>
    <n v="500.06314550005379"/>
    <n v="508.03374314199561"/>
    <n v="515.19874307574833"/>
    <n v="521.57516074973034"/>
    <n v="4607"/>
    <n v="814"/>
    <n v="817.83393890458899"/>
    <n v="848.40273354564761"/>
    <n v="863.21711817824905"/>
    <n v="877.6298734830882"/>
    <n v="891.65711374347245"/>
    <n v="0"/>
    <n v="0"/>
    <n v="0"/>
    <n v="0"/>
    <n v="0"/>
    <n v="0"/>
    <m/>
    <m/>
    <m/>
    <m/>
    <m/>
    <m/>
    <n v="0"/>
    <n v="25.401687157099783"/>
    <n v="101.60674862839913"/>
    <n v="25.401687157099783"/>
    <n v="355.6236201993969"/>
    <n v="0"/>
    <n v="0"/>
    <n v="26.078758037486519"/>
    <n v="104.31503214994608"/>
    <n v="26.078758037486519"/>
    <n v="365.10261252481121"/>
    <n v="0"/>
    <x v="0"/>
  </r>
  <r>
    <n v="4701"/>
    <n v="47"/>
    <n v="4"/>
    <s v="עמינדב"/>
    <m/>
    <s v="Jewish"/>
    <s v="yes"/>
    <x v="0"/>
    <s v="no"/>
    <s v="מטה יהודה"/>
    <n v="309"/>
    <n v="0"/>
    <n v="0"/>
    <n v="0"/>
    <n v="0"/>
    <n v="0"/>
    <n v="0"/>
    <n v="309"/>
    <n v="309"/>
    <n v="309"/>
    <n v="309"/>
    <n v="309"/>
    <n v="1129"/>
    <n v="1112.4000000000001"/>
    <n v="1112.4000000000001"/>
    <n v="1112.4000000000001"/>
    <n v="1081.5"/>
    <n v="1081.5"/>
    <n v="3.6537216828478964"/>
    <n v="3.6"/>
    <n v="3.6000000000000005"/>
    <n v="3.6"/>
    <n v="3.5"/>
    <n v="3.5"/>
    <m/>
    <m/>
    <m/>
    <m/>
    <m/>
    <m/>
    <m/>
    <m/>
    <m/>
    <m/>
    <m/>
    <m/>
    <m/>
    <m/>
    <m/>
    <m/>
    <m/>
    <m/>
    <m/>
    <n v="276.68060000000003"/>
    <n v="280.42521788953206"/>
    <n v="293.27435291785685"/>
    <n v="300.23254160505292"/>
    <n v="310.62714432790546"/>
    <n v="320.64058252887787"/>
    <n v="4701"/>
    <n v="41"/>
    <n v="38.981538461538463"/>
    <n v="37.152492668621697"/>
    <n v="35.487394957983192"/>
    <n v="33.965147453083112"/>
    <n v="32.568123393316192"/>
    <n v="0"/>
    <n v="0"/>
    <n v="0"/>
    <n v="0"/>
    <n v="0"/>
    <n v="0"/>
    <m/>
    <m/>
    <m/>
    <m/>
    <m/>
    <m/>
    <n v="30.023254160505292"/>
    <n v="75.058135401263229"/>
    <n v="105.08138956176852"/>
    <n v="15.011627080252646"/>
    <n v="15.011627080252646"/>
    <n v="60.046508321010585"/>
    <n v="32.06405825288779"/>
    <n v="80.160145632219468"/>
    <n v="112.22420388510724"/>
    <n v="16.032029126443895"/>
    <n v="16.032029126443895"/>
    <n v="64.12811650577558"/>
    <x v="0"/>
  </r>
  <r>
    <n v="4702"/>
    <n v="47"/>
    <n v="4"/>
    <s v="אורה"/>
    <m/>
    <s v="Jewish"/>
    <s v="yes"/>
    <x v="0"/>
    <s v="no"/>
    <s v="מטה יהודה"/>
    <n v="419"/>
    <n v="0"/>
    <n v="0"/>
    <n v="400"/>
    <n v="400"/>
    <n v="0"/>
    <n v="800"/>
    <n v="419"/>
    <n v="419"/>
    <n v="819"/>
    <n v="1219"/>
    <n v="1219"/>
    <n v="1416"/>
    <n v="1382.6999999999998"/>
    <n v="1340.8000000000002"/>
    <n v="2702.7"/>
    <n v="4144.5999999999995"/>
    <n v="4022.7"/>
    <n v="3.3794749403341289"/>
    <n v="3.2999999999999994"/>
    <n v="3.2"/>
    <n v="3.3"/>
    <n v="3.3999999999999995"/>
    <n v="3.3"/>
    <m/>
    <m/>
    <m/>
    <m/>
    <m/>
    <m/>
    <m/>
    <m/>
    <m/>
    <m/>
    <m/>
    <m/>
    <m/>
    <m/>
    <m/>
    <m/>
    <m/>
    <m/>
    <m/>
    <n v="621.2206000000001"/>
    <n v="691.51680073069895"/>
    <n v="764.49401042230056"/>
    <n v="897.80392390206725"/>
    <n v="1035.7441973972341"/>
    <n v="1122.6914568532991"/>
    <n v="4702"/>
    <n v="45"/>
    <n v="89.936691337349998"/>
    <n v="88.111630154869999"/>
    <n v="163.62571068227496"/>
    <n v="235.6671419018555"/>
    <n v="233.63710114497874"/>
    <n v="0"/>
    <n v="0"/>
    <n v="0"/>
    <n v="0"/>
    <n v="0"/>
    <n v="0"/>
    <m/>
    <m/>
    <m/>
    <m/>
    <m/>
    <m/>
    <n v="89.780392390206714"/>
    <n v="404.01176575593024"/>
    <n v="179.56078478041343"/>
    <n v="89.780392390206714"/>
    <n v="44.890196195103357"/>
    <n v="89.780392390206714"/>
    <n v="112.2691456853299"/>
    <n v="505.21115558398452"/>
    <n v="224.53829137065981"/>
    <n v="112.2691456853299"/>
    <n v="56.134572842664952"/>
    <n v="112.2691456853299"/>
    <x v="0"/>
  </r>
  <r>
    <n v="4703"/>
    <n v="47"/>
    <n v="4"/>
    <s v="צומת אורה"/>
    <m/>
    <s v="Jewish"/>
    <s v="yes"/>
    <x v="0"/>
    <s v="no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58.40500000000003"/>
    <n v="262.41509380064832"/>
    <n v="266.57177066450572"/>
    <n v="1080"/>
    <n v="1470"/>
    <n v="1470"/>
    <n v="4703"/>
    <m/>
    <n v="0"/>
    <n v="0"/>
    <n v="900"/>
    <n v="1815"/>
    <n v="1815"/>
    <n v="0"/>
    <n v="0"/>
    <n v="0"/>
    <n v="0"/>
    <n v="0"/>
    <n v="0"/>
    <m/>
    <m/>
    <m/>
    <m/>
    <m/>
    <m/>
    <n v="100"/>
    <n v="300"/>
    <n v="600"/>
    <n v="20"/>
    <n v="60"/>
    <n v="0"/>
    <n v="136.11111111111111"/>
    <n v="408.33333333333337"/>
    <n v="816.66666666666674"/>
    <n v="27.222222222222221"/>
    <n v="81.666666666666657"/>
    <n v="0"/>
    <x v="0"/>
  </r>
  <r>
    <n v="4704"/>
    <n v="47"/>
    <n v="4"/>
    <s v="רכס לבן מזרח"/>
    <n v="4603"/>
    <s v="Jewish"/>
    <s v="yes"/>
    <x v="0"/>
    <s v="yes"/>
    <s v="ירושלים"/>
    <n v="0"/>
    <n v="0"/>
    <n v="0"/>
    <n v="850"/>
    <n v="854"/>
    <n v="0"/>
    <n v="1704"/>
    <n v="0"/>
    <n v="0"/>
    <n v="850"/>
    <n v="1704"/>
    <n v="1704"/>
    <n v="0"/>
    <n v="0"/>
    <n v="0"/>
    <n v="2975"/>
    <n v="5964"/>
    <n v="5964"/>
    <m/>
    <m/>
    <m/>
    <n v="3.5"/>
    <n v="3.5"/>
    <n v="3.5"/>
    <m/>
    <m/>
    <m/>
    <m/>
    <m/>
    <m/>
    <m/>
    <m/>
    <m/>
    <m/>
    <m/>
    <m/>
    <m/>
    <m/>
    <m/>
    <m/>
    <m/>
    <m/>
    <m/>
    <n v="58.100999999999999"/>
    <n v="59.002648419773095"/>
    <n v="59.937255267423012"/>
    <n v="180"/>
    <n v="363"/>
    <n v="363"/>
    <n v="4704"/>
    <m/>
    <n v="0"/>
    <n v="0"/>
    <n v="1150"/>
    <n v="2280"/>
    <n v="2280"/>
    <n v="0"/>
    <n v="0"/>
    <n v="0"/>
    <n v="0"/>
    <n v="0"/>
    <n v="0"/>
    <m/>
    <m/>
    <m/>
    <m/>
    <m/>
    <m/>
    <n v="0"/>
    <n v="38.12877670604847"/>
    <n v="19.781209948534237"/>
    <n v="42.03507114063526"/>
    <n v="80.054942204782037"/>
    <n v="0"/>
    <n v="0"/>
    <n v="76.893033023864405"/>
    <n v="39.892106729544047"/>
    <n v="84.770726800281111"/>
    <n v="161.44413344631045"/>
    <n v="0"/>
    <x v="0"/>
  </r>
  <r>
    <n v="4705"/>
    <n v="47"/>
    <n v="4"/>
    <s v="רכס לבן מרכז"/>
    <n v="4603"/>
    <s v="Jewish"/>
    <s v="yes"/>
    <x v="0"/>
    <s v="yes"/>
    <s v="ירושלים"/>
    <n v="0"/>
    <n v="0"/>
    <n v="0"/>
    <n v="1500"/>
    <n v="1500"/>
    <n v="0"/>
    <n v="3000"/>
    <n v="0"/>
    <n v="0"/>
    <n v="1500"/>
    <n v="3000"/>
    <n v="3000"/>
    <n v="0"/>
    <n v="0"/>
    <n v="0"/>
    <n v="5250"/>
    <n v="10500"/>
    <n v="10500"/>
    <m/>
    <m/>
    <m/>
    <n v="3.5"/>
    <n v="3.5"/>
    <n v="3.5"/>
    <m/>
    <m/>
    <m/>
    <m/>
    <m/>
    <m/>
    <m/>
    <m/>
    <m/>
    <m/>
    <m/>
    <m/>
    <m/>
    <m/>
    <m/>
    <m/>
    <m/>
    <m/>
    <m/>
    <n v="0"/>
    <n v="0"/>
    <n v="0"/>
    <n v="169"/>
    <n v="483"/>
    <n v="483"/>
    <n v="4705"/>
    <m/>
    <n v="0"/>
    <n v="0"/>
    <n v="1550"/>
    <n v="3120"/>
    <n v="3120"/>
    <n v="0"/>
    <n v="0"/>
    <n v="0"/>
    <n v="0"/>
    <n v="0"/>
    <n v="0"/>
    <m/>
    <m/>
    <m/>
    <m/>
    <m/>
    <m/>
    <n v="0"/>
    <n v="14.427854019519788"/>
    <n v="9.8820917941916377"/>
    <n v="29.64627538257491"/>
    <n v="115.04377880371365"/>
    <n v="0"/>
    <n v="0"/>
    <n v="41.23463604395301"/>
    <n v="28.242901399967813"/>
    <n v="84.728704199903447"/>
    <n v="328.79375835617572"/>
    <n v="0"/>
    <x v="0"/>
  </r>
  <r>
    <n v="4706"/>
    <n v="47"/>
    <n v="4"/>
    <s v="רכס לבן מערב"/>
    <n v="4603"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706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4707"/>
    <n v="47"/>
    <n v="4"/>
    <s v="הר שלמון מזרח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707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4708"/>
    <n v="47"/>
    <n v="4"/>
    <s v="הר שלמון מערב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708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4709"/>
    <n v="47"/>
    <n v="4"/>
    <s v="אבן ספיר"/>
    <m/>
    <s v="Jewish"/>
    <s v="yes"/>
    <x v="0"/>
    <s v="no"/>
    <s v="מטה יהודה"/>
    <n v="275"/>
    <n v="15"/>
    <n v="15"/>
    <n v="15"/>
    <n v="15"/>
    <n v="20"/>
    <n v="80"/>
    <n v="290"/>
    <n v="305"/>
    <n v="320"/>
    <n v="335"/>
    <n v="355"/>
    <n v="913"/>
    <n v="957"/>
    <n v="976"/>
    <n v="1055.9999999999998"/>
    <n v="1139"/>
    <n v="1171.5"/>
    <n v="3.32"/>
    <n v="3.3"/>
    <n v="3.2"/>
    <n v="3.2999999999999994"/>
    <n v="3.4"/>
    <n v="3.3"/>
    <m/>
    <m/>
    <m/>
    <m/>
    <m/>
    <m/>
    <m/>
    <m/>
    <m/>
    <m/>
    <m/>
    <m/>
    <m/>
    <m/>
    <m/>
    <m/>
    <m/>
    <m/>
    <m/>
    <n v="288.09750000000003"/>
    <n v="354.57186843909125"/>
    <n v="384.00211142129245"/>
    <n v="421.83732357432609"/>
    <n v="463.2582249606088"/>
    <n v="506.21712051756924"/>
    <n v="4709"/>
    <n v="17"/>
    <n v="41.491976267216501"/>
    <n v="46.886822411128563"/>
    <n v="37.814778644596736"/>
    <n v="34.089803068315902"/>
    <n v="30.262077091207018"/>
    <n v="0"/>
    <n v="0"/>
    <n v="0"/>
    <n v="0"/>
    <n v="0"/>
    <n v="0"/>
    <m/>
    <m/>
    <m/>
    <m/>
    <m/>
    <m/>
    <n v="41.969434454553692"/>
    <n v="104.92358613638419"/>
    <n v="146.89302059093788"/>
    <n v="20.984717227276846"/>
    <n v="23.127696256066066"/>
    <n v="83.938868909107384"/>
    <n v="50.364548303397406"/>
    <n v="125.91137075849348"/>
    <n v="176.27591906189087"/>
    <n v="25.182274151698703"/>
    <n v="27.75391163529391"/>
    <n v="100.72909660679481"/>
    <x v="0"/>
  </r>
  <r>
    <n v="4712"/>
    <n v="47"/>
    <n v="4"/>
    <s v="הדסה מגורים מערב"/>
    <m/>
    <m/>
    <m/>
    <x v="1"/>
    <m/>
    <s v="ירושלים"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4713"/>
    <n v="47"/>
    <n v="4"/>
    <s v="הדסה מגורים מרכז"/>
    <m/>
    <m/>
    <m/>
    <x v="1"/>
    <m/>
    <s v="ירושלים"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4714"/>
    <n v="47"/>
    <n v="4"/>
    <s v="הדסה מגורים מזרח"/>
    <m/>
    <m/>
    <m/>
    <x v="1"/>
    <m/>
    <s v="ירושלים"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4715"/>
    <n v="47"/>
    <n v="4"/>
    <s v="הדסה תעסוקה מרכז תחבורה"/>
    <m/>
    <m/>
    <m/>
    <x v="1"/>
    <m/>
    <s v="ירושלים"/>
    <m/>
    <m/>
    <m/>
    <m/>
    <m/>
    <m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100"/>
    <n v="1155"/>
    <n v="1212.75"/>
    <n v="1273.3875"/>
    <n v="1337.056875"/>
    <n v="2243.9097187500001"/>
    <n v="4715"/>
    <m/>
    <m/>
    <m/>
    <m/>
    <m/>
    <m/>
    <m/>
    <m/>
    <m/>
    <m/>
    <m/>
    <m/>
    <m/>
    <m/>
    <m/>
    <m/>
    <m/>
    <m/>
    <m/>
    <m/>
    <m/>
    <m/>
    <m/>
    <m/>
    <m/>
    <n v="350"/>
    <n v="1094"/>
    <n v="800"/>
    <m/>
    <m/>
    <x v="0"/>
  </r>
  <r>
    <n v="4716"/>
    <n v="47"/>
    <n v="4"/>
    <s v="הדסה בית חולים"/>
    <m/>
    <m/>
    <m/>
    <x v="1"/>
    <m/>
    <s v="ירושלים"/>
    <m/>
    <m/>
    <m/>
    <m/>
    <m/>
    <m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5000"/>
    <n v="5350"/>
    <n v="5724.5"/>
    <n v="6125.2150000000001"/>
    <n v="6553.9800500000001"/>
    <n v="7012.7586535000009"/>
    <n v="4716"/>
    <m/>
    <m/>
    <m/>
    <m/>
    <m/>
    <m/>
    <m/>
    <m/>
    <m/>
    <m/>
    <m/>
    <m/>
    <n v="3528"/>
    <n v="3774.96"/>
    <n v="4039.2072000000003"/>
    <n v="4321.951704000001"/>
    <n v="4624.4883232800012"/>
    <n v="4948.2025059096013"/>
    <m/>
    <m/>
    <m/>
    <m/>
    <m/>
    <m/>
    <m/>
    <n v="50"/>
    <n v="500"/>
    <n v="5963"/>
    <n v="500"/>
    <m/>
    <x v="0"/>
  </r>
  <r>
    <n v="4717"/>
    <n v="47"/>
    <n v="4"/>
    <s v="הדסה הרחבת בה&quot;ח"/>
    <m/>
    <m/>
    <m/>
    <x v="1"/>
    <m/>
    <s v="ירושלים"/>
    <n v="320"/>
    <m/>
    <m/>
    <m/>
    <m/>
    <m/>
    <n v="0"/>
    <n v="320"/>
    <n v="320"/>
    <n v="320"/>
    <n v="320"/>
    <n v="320"/>
    <m/>
    <n v="800"/>
    <n v="800"/>
    <n v="800"/>
    <n v="800"/>
    <n v="800"/>
    <n v="2.5"/>
    <n v="2.5"/>
    <n v="2.5"/>
    <n v="2.5"/>
    <n v="2.5"/>
    <n v="2.5"/>
    <m/>
    <m/>
    <m/>
    <m/>
    <m/>
    <m/>
    <m/>
    <m/>
    <m/>
    <m/>
    <m/>
    <m/>
    <m/>
    <m/>
    <m/>
    <m/>
    <m/>
    <m/>
    <m/>
    <m/>
    <m/>
    <m/>
    <m/>
    <m/>
    <n v="1932"/>
    <n v="4717"/>
    <m/>
    <m/>
    <m/>
    <m/>
    <m/>
    <m/>
    <m/>
    <m/>
    <m/>
    <m/>
    <m/>
    <m/>
    <m/>
    <m/>
    <m/>
    <m/>
    <m/>
    <m/>
    <m/>
    <m/>
    <m/>
    <m/>
    <m/>
    <m/>
    <m/>
    <n v="100"/>
    <n v="332"/>
    <n v="1500"/>
    <m/>
    <m/>
    <x v="0"/>
  </r>
  <r>
    <n v="4718"/>
    <n v="47"/>
    <n v="4"/>
    <s v="הדסה מגורים שלב ב"/>
    <m/>
    <m/>
    <m/>
    <x v="1"/>
    <m/>
    <s v="ירושלים"/>
    <m/>
    <m/>
    <m/>
    <m/>
    <m/>
    <m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4801"/>
    <n v="48"/>
    <n v="4"/>
    <s v="מחצבה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801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4802"/>
    <n v="48"/>
    <n v="4"/>
    <s v="עין כרם - בהס חקלאי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43.56190000000001"/>
    <n v="145.78978523905997"/>
    <n v="148.09910753646679"/>
    <n v="150.58875474878445"/>
    <n v="152.86899238249595"/>
    <n v="154.95145430307943"/>
    <n v="4802"/>
    <n v="1238"/>
    <n v="1238"/>
    <n v="1238"/>
    <n v="1238"/>
    <n v="1238"/>
    <n v="1238"/>
    <n v="0"/>
    <n v="0"/>
    <n v="0"/>
    <n v="0"/>
    <n v="0"/>
    <n v="0"/>
    <m/>
    <m/>
    <m/>
    <m/>
    <m/>
    <m/>
    <n v="0"/>
    <n v="0"/>
    <n v="0"/>
    <n v="7.5294377374392241"/>
    <n v="135.529879273906"/>
    <n v="7.5294377374392241"/>
    <n v="0"/>
    <n v="0"/>
    <n v="0"/>
    <n v="7.7475727151539733"/>
    <n v="139.45630887277147"/>
    <n v="7.7475727151539733"/>
    <x v="0"/>
  </r>
  <r>
    <n v="4803"/>
    <n v="48"/>
    <n v="4"/>
    <s v="סטף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803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4804"/>
    <n v="48"/>
    <n v="4"/>
    <s v="מגרסה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804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4805"/>
    <n v="48"/>
    <n v="4"/>
    <s v="הר חרת מערב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805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4901"/>
    <n v="49"/>
    <n v="4"/>
    <s v="בית הכרם - רח' המייסדים"/>
    <m/>
    <s v="Jewish"/>
    <s v="yes"/>
    <x v="0"/>
    <s v="yes"/>
    <s v="ירושלים"/>
    <n v="1045.8382444930692"/>
    <n v="18.2"/>
    <n v="41.6"/>
    <n v="34.200000000000003"/>
    <n v="34.200000000000003"/>
    <n v="34.200000000000003"/>
    <n v="162.39999999999998"/>
    <n v="1064.0382444930692"/>
    <n v="1105.6382444930691"/>
    <n v="1139.8382444930692"/>
    <n v="1174.0382444930692"/>
    <n v="1208.2382444930693"/>
    <n v="2625.5205044617655"/>
    <n v="2680.9831971503399"/>
    <n v="2787.7853337301622"/>
    <n v="2873.2825895821825"/>
    <n v="2935.6438707201555"/>
    <n v="3000.7008276597462"/>
    <n v="2.5104460639937565"/>
    <n v="2.5196304841726982"/>
    <n v="2.5214262871382052"/>
    <n v="2.5207809998163766"/>
    <n v="2.5004669860543762"/>
    <n v="2.4835340557513357"/>
    <m/>
    <m/>
    <m/>
    <m/>
    <m/>
    <m/>
    <m/>
    <m/>
    <m/>
    <m/>
    <m/>
    <m/>
    <m/>
    <m/>
    <m/>
    <m/>
    <m/>
    <m/>
    <m/>
    <n v="125.60730000000001"/>
    <n v="128.75178380152494"/>
    <n v="132.19085047427095"/>
    <n v="135.70952441730191"/>
    <n v="138.38822845725238"/>
    <n v="140.98655483344112"/>
    <n v="4901"/>
    <m/>
    <n v="0"/>
    <n v="0"/>
    <n v="0"/>
    <n v="0"/>
    <n v="0"/>
    <n v="0"/>
    <n v="0"/>
    <n v="0"/>
    <n v="0"/>
    <n v="0"/>
    <n v="0"/>
    <m/>
    <m/>
    <m/>
    <m/>
    <m/>
    <m/>
    <n v="0"/>
    <n v="0"/>
    <n v="101.78214331297643"/>
    <n v="33.927381104325477"/>
    <n v="0"/>
    <n v="0"/>
    <n v="0"/>
    <n v="0"/>
    <n v="105.73991612508084"/>
    <n v="35.24663870836028"/>
    <n v="0"/>
    <n v="0"/>
    <x v="0"/>
  </r>
  <r>
    <n v="4902"/>
    <n v="49"/>
    <n v="4"/>
    <s v="בית הכרם - שכונת הפועלים&quot;&quot;"/>
    <m/>
    <s v="Jewish"/>
    <s v="yes"/>
    <x v="0"/>
    <s v="yes"/>
    <s v="ירושלים"/>
    <n v="594.0794570788994"/>
    <n v="30.2"/>
    <n v="47.6"/>
    <n v="40.200000000000003"/>
    <n v="40.200000000000003"/>
    <n v="40"/>
    <n v="198.2"/>
    <n v="624.27945707889944"/>
    <n v="671.87945707889946"/>
    <n v="712.07945707889951"/>
    <n v="752.27945707889955"/>
    <n v="792.27945707889955"/>
    <n v="1491.63669293506"/>
    <n v="1577.2843738679887"/>
    <n v="1703.9154113657044"/>
    <n v="1811.1561733072208"/>
    <n v="1904.5743216959886"/>
    <n v="1997.1445734078104"/>
    <n v="2.5108370187878024"/>
    <n v="2.5265677990564472"/>
    <n v="2.5360433235654232"/>
    <n v="2.5434748261619093"/>
    <n v="2.5317377787922708"/>
    <n v="2.5207577396632206"/>
    <m/>
    <m/>
    <m/>
    <m/>
    <m/>
    <m/>
    <m/>
    <m/>
    <m/>
    <m/>
    <m/>
    <m/>
    <m/>
    <m/>
    <m/>
    <m/>
    <m/>
    <m/>
    <m/>
    <n v="251.93685000000002"/>
    <n v="265.63241179933777"/>
    <n v="273.16969106289326"/>
    <n v="279.0610037164542"/>
    <n v="285.29072942671507"/>
    <n v="290.21184464390001"/>
    <n v="4902"/>
    <n v="277"/>
    <n v="396.23048405630402"/>
    <n v="433.77983843562043"/>
    <n v="435.91704196809332"/>
    <n v="454.97232251260402"/>
    <n v="524.38563904385205"/>
    <n v="0"/>
    <n v="0"/>
    <n v="0"/>
    <n v="0"/>
    <n v="0"/>
    <n v="0"/>
    <m/>
    <m/>
    <m/>
    <m/>
    <m/>
    <m/>
    <n v="0"/>
    <n v="40.409819309702456"/>
    <n v="80.819638619404913"/>
    <n v="80.819638619404913"/>
    <n v="77.011907167941899"/>
    <n v="0"/>
    <n v="0"/>
    <n v="42.024532440624775"/>
    <n v="84.049064881249549"/>
    <n v="84.049064881249549"/>
    <n v="80.089182440776113"/>
    <n v="0"/>
    <x v="0"/>
  </r>
  <r>
    <n v="4903"/>
    <n v="49"/>
    <n v="4"/>
    <s v="רמת בית הכרם"/>
    <m/>
    <s v="Jewish"/>
    <s v="yes"/>
    <x v="0"/>
    <s v="yes"/>
    <s v="ירושלים"/>
    <n v="1304.608956292052"/>
    <n v="0"/>
    <n v="0"/>
    <n v="0"/>
    <n v="0"/>
    <n v="0"/>
    <n v="0"/>
    <n v="1304.608956292052"/>
    <n v="1304.608956292052"/>
    <n v="1304.608956292052"/>
    <n v="1304.608956292052"/>
    <n v="1304.608956292052"/>
    <n v="3882.9821154519959"/>
    <n v="3865.7915603243696"/>
    <n v="3833.4848757319241"/>
    <n v="3789.3759397540275"/>
    <n v="3739.6227376596689"/>
    <n v="3695.3780539124377"/>
    <n v="2.9763570890147597"/>
    <n v="2.9631803014074718"/>
    <n v="2.9384168008683775"/>
    <n v="2.9046067187244815"/>
    <n v="2.8664702320367259"/>
    <n v="2.8325560974342907"/>
    <m/>
    <m/>
    <m/>
    <m/>
    <m/>
    <m/>
    <m/>
    <m/>
    <m/>
    <m/>
    <m/>
    <m/>
    <m/>
    <m/>
    <m/>
    <m/>
    <m/>
    <m/>
    <m/>
    <n v="288.09750000000003"/>
    <n v="320.08430050900506"/>
    <n v="324.34428845141781"/>
    <n v="326.12176061973264"/>
    <n v="328.82664471355878"/>
    <n v="329.96008459790198"/>
    <n v="4903"/>
    <n v="113"/>
    <n v="186.90304660130977"/>
    <n v="260.80609320261954"/>
    <n v="334.70913980392936"/>
    <n v="408.61218640523913"/>
    <n v="569.0611393327174"/>
    <n v="0"/>
    <n v="0"/>
    <n v="0"/>
    <n v="0"/>
    <n v="0"/>
    <n v="0"/>
    <n v="1570"/>
    <n v="1727.0000000000002"/>
    <n v="1899.7000000000005"/>
    <n v="2089.6700000000005"/>
    <n v="2298.6370000000006"/>
    <n v="2528.500700000001"/>
    <n v="0"/>
    <n v="0"/>
    <n v="37.078715546249406"/>
    <n v="261.45248052997005"/>
    <n v="27.590564543513185"/>
    <n v="0"/>
    <n v="0"/>
    <n v="0"/>
    <n v="37.515117345045162"/>
    <n v="264.52967269053914"/>
    <n v="27.915294562317662"/>
    <n v="0"/>
    <x v="0"/>
  </r>
  <r>
    <n v="4904"/>
    <n v="49"/>
    <n v="4"/>
    <s v="בית הכרם - בהס זיו&quot;"/>
    <m/>
    <s v="Jewish"/>
    <s v="yes"/>
    <x v="0"/>
    <s v="yes"/>
    <s v="ירושלים"/>
    <n v="526.66168932639982"/>
    <n v="0"/>
    <n v="0"/>
    <n v="0"/>
    <n v="0"/>
    <n v="0"/>
    <n v="0"/>
    <n v="526.66168932639982"/>
    <n v="526.66168932639982"/>
    <n v="526.66168932639982"/>
    <n v="526.66168932639982"/>
    <n v="526.66168932639982"/>
    <n v="1567.5332525391195"/>
    <n v="1382.802725233521"/>
    <n v="1371.2465482383129"/>
    <n v="1355.4686781887767"/>
    <n v="1337.6718408860966"/>
    <n v="1321.8454135404806"/>
    <n v="2.9763570890147606"/>
    <n v="2.6255996083598285"/>
    <n v="2.6036572927720201"/>
    <n v="2.5736990285403536"/>
    <n v="2.539907245953239"/>
    <n v="2.5098567834526193"/>
    <m/>
    <m/>
    <m/>
    <m/>
    <m/>
    <m/>
    <m/>
    <m/>
    <m/>
    <m/>
    <m/>
    <m/>
    <m/>
    <m/>
    <m/>
    <m/>
    <m/>
    <m/>
    <m/>
    <n v="562.12450000000001"/>
    <n v="570.66343389000508"/>
    <n v="579.35902680138065"/>
    <n v="588.63404102404365"/>
    <n v="597.02853152895034"/>
    <n v="604.70773267130471"/>
    <n v="4904"/>
    <n v="1024"/>
    <n v="1024"/>
    <n v="1024"/>
    <n v="1024"/>
    <n v="1024"/>
    <n v="1024"/>
    <n v="0"/>
    <n v="0"/>
    <n v="0"/>
    <n v="0"/>
    <n v="0"/>
    <n v="0"/>
    <m/>
    <m/>
    <m/>
    <m/>
    <m/>
    <m/>
    <n v="0"/>
    <n v="147.15851025601091"/>
    <n v="117.72680820480873"/>
    <n v="88.29510615360654"/>
    <n v="235.45361640961747"/>
    <n v="0"/>
    <n v="0"/>
    <n v="151.17693316782618"/>
    <n v="120.94154653426095"/>
    <n v="90.70615990069571"/>
    <n v="241.8830930685219"/>
    <n v="0"/>
    <x v="0"/>
  </r>
  <r>
    <n v="4905"/>
    <n v="49"/>
    <n v="4"/>
    <s v="יפה נוף"/>
    <m/>
    <s v="Jewish"/>
    <s v="yes"/>
    <x v="0"/>
    <s v="yes"/>
    <s v="ירושלים"/>
    <n v="2116.2272727272602"/>
    <n v="62.75"/>
    <n v="84.5"/>
    <n v="142.25"/>
    <n v="75.25"/>
    <n v="75.25"/>
    <n v="440"/>
    <n v="2178.9772727272602"/>
    <n v="2263.4772727272602"/>
    <n v="2405.7272727272602"/>
    <n v="2480.9772727272602"/>
    <n v="2556.2272727272602"/>
    <n v="4605.7271642674914"/>
    <n v="4623.160623400383"/>
    <n v="4770.9409016734571"/>
    <n v="5012.1447455742864"/>
    <n v="5095.7791203264533"/>
    <n v="5159.0233116183472"/>
    <n v="2.1763858842684325"/>
    <n v="2.1217112639334341"/>
    <n v="2.1077927130785623"/>
    <n v="2.0834218418666604"/>
    <n v="2.0539402663390076"/>
    <n v="2.0182177722069845"/>
    <m/>
    <m/>
    <m/>
    <m/>
    <m/>
    <m/>
    <m/>
    <m/>
    <m/>
    <m/>
    <m/>
    <m/>
    <m/>
    <m/>
    <m/>
    <m/>
    <m/>
    <m/>
    <m/>
    <n v="581.01"/>
    <n v="653.46571864944781"/>
    <n v="730.19456254980935"/>
    <n v="781.5519741504686"/>
    <n v="833.69464430423852"/>
    <n v="884.04542209220881"/>
    <n v="4905"/>
    <n v="882"/>
    <n v="1134.5792965953169"/>
    <n v="1149.1132807781494"/>
    <n v="1187.4949657172101"/>
    <n v="1196.4197049946624"/>
    <n v="1204.9424005520357"/>
    <n v="0"/>
    <n v="0"/>
    <n v="0"/>
    <n v="0"/>
    <n v="0"/>
    <n v="0"/>
    <m/>
    <m/>
    <m/>
    <m/>
    <m/>
    <m/>
    <n v="0"/>
    <n v="82.234948244968052"/>
    <n v="240.12757748486771"/>
    <n v="339.01870842801287"/>
    <n v="120.17073999261994"/>
    <n v="0"/>
    <n v="0"/>
    <n v="93.019315332133289"/>
    <n v="271.61812984266027"/>
    <n v="383.47793506014068"/>
    <n v="135.93004185727457"/>
    <n v="0"/>
    <x v="0"/>
  </r>
  <r>
    <n v="4906"/>
    <n v="49"/>
    <n v="4"/>
    <s v="בית הכרם מרכז"/>
    <m/>
    <s v="Jewish"/>
    <s v="yes"/>
    <x v="0"/>
    <s v="yes"/>
    <s v="ירושלים"/>
    <n v="968.00000000000011"/>
    <n v="37.75"/>
    <n v="59.5"/>
    <n v="225.95"/>
    <n v="61.05"/>
    <n v="50.25"/>
    <n v="434.5"/>
    <n v="1005.7500000000001"/>
    <n v="1065.25"/>
    <n v="1291.2"/>
    <n v="1352.25"/>
    <n v="1402.5"/>
    <n v="2450.4017381373515"/>
    <n v="2476.8150208496668"/>
    <n v="2567.5464200804936"/>
    <n v="3093.3139817729034"/>
    <n v="3186.6578652061335"/>
    <n v="3239.8626368740702"/>
    <n v="2.5314067542741232"/>
    <n v="2.4626547560026513"/>
    <n v="2.4102759165271004"/>
    <n v="2.3956892671723229"/>
    <n v="2.3565597080466878"/>
    <n v="2.3100624861847203"/>
    <m/>
    <m/>
    <m/>
    <m/>
    <m/>
    <m/>
    <m/>
    <m/>
    <m/>
    <m/>
    <m/>
    <m/>
    <m/>
    <m/>
    <m/>
    <m/>
    <m/>
    <m/>
    <m/>
    <n v="1525.5739000000001"/>
    <n v="1542.2065066354303"/>
    <n v="1559.8202526833732"/>
    <n v="1590.9070262604075"/>
    <n v="1609.1676283077334"/>
    <n v="1624.8411363243781"/>
    <n v="4906"/>
    <n v="1022"/>
    <n v="1029.9363727454911"/>
    <n v="1059.032587548638"/>
    <n v="1089.1436117530541"/>
    <n v="1103.4809166400514"/>
    <n v="1117.71288209607"/>
    <n v="179"/>
    <n v="179"/>
    <n v="179"/>
    <n v="179"/>
    <n v="179"/>
    <n v="179"/>
    <n v="1595"/>
    <n v="1674.75"/>
    <n v="1758.4875000000002"/>
    <n v="1846.4118750000002"/>
    <n v="1938.7324687500004"/>
    <n v="2035.6690921875006"/>
    <n v="0"/>
    <n v="237.97187111517246"/>
    <n v="163.07579956937261"/>
    <n v="79.32395703839083"/>
    <n v="1110.5353985374716"/>
    <n v="0"/>
    <n v="0"/>
    <n v="243.04782057875192"/>
    <n v="166.55421285186651"/>
    <n v="81.015940192917313"/>
    <n v="1134.2231627008423"/>
    <n v="0"/>
    <x v="0"/>
  </r>
  <r>
    <n v="4907"/>
    <n v="49"/>
    <n v="4"/>
    <s v="בית הכרם צפון"/>
    <m/>
    <s v="Jewish"/>
    <s v="yes"/>
    <x v="0"/>
    <s v="yes"/>
    <s v="ירושלים"/>
    <n v="239.8650124069475"/>
    <n v="30.5"/>
    <n v="206.60000000000002"/>
    <n v="21.1"/>
    <n v="21.1"/>
    <n v="21.1"/>
    <n v="300.40000000000009"/>
    <n v="270.36501240694747"/>
    <n v="476.96501240694749"/>
    <n v="498.06501240694752"/>
    <n v="519.16501240694754"/>
    <n v="540.26501240694756"/>
    <n v="606.66833632081534"/>
    <n v="668.07204608222003"/>
    <n v="1205.8881613659789"/>
    <n v="1245.2526834339278"/>
    <n v="1281.0287494994598"/>
    <n v="1306.9787606187188"/>
    <n v="2.5292072830178367"/>
    <n v="2.4710003714410083"/>
    <n v="2.5282528697033921"/>
    <n v="2.5001810053192122"/>
    <n v="2.4674789688934688"/>
    <n v="2.4191438101756146"/>
    <m/>
    <m/>
    <m/>
    <m/>
    <m/>
    <m/>
    <m/>
    <m/>
    <m/>
    <m/>
    <m/>
    <m/>
    <m/>
    <m/>
    <m/>
    <m/>
    <m/>
    <m/>
    <m/>
    <n v="169.5094"/>
    <n v="173.23335329374771"/>
    <n v="200.75126580181478"/>
    <n v="203.76358594342227"/>
    <n v="206.4546363650347"/>
    <n v="208.68181064962556"/>
    <n v="4907"/>
    <m/>
    <n v="0"/>
    <n v="0"/>
    <n v="0"/>
    <n v="0"/>
    <n v="0"/>
    <n v="0"/>
    <n v="0"/>
    <n v="0"/>
    <n v="0"/>
    <n v="0"/>
    <n v="0"/>
    <m/>
    <m/>
    <m/>
    <m/>
    <m/>
    <m/>
    <n v="0"/>
    <n v="188.35384115105353"/>
    <n v="3.9514791446433644"/>
    <n v="11.458265647725369"/>
    <n v="0"/>
    <n v="0"/>
    <n v="0"/>
    <n v="192.90012213039702"/>
    <n v="4.0468556677117613"/>
    <n v="11.734832851516781"/>
    <n v="0"/>
    <n v="0"/>
    <x v="0"/>
  </r>
  <r>
    <n v="5001"/>
    <n v="50"/>
    <n v="5"/>
    <s v="הר חוצב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9957.8052000000007"/>
    <n v="11280.648853322098"/>
    <n v="15751.701830786518"/>
    <n v="17248.09259742322"/>
    <n v="18054.247006741574"/>
    <n v="18154.384486000003"/>
    <n v="5001"/>
    <m/>
    <n v="0"/>
    <n v="0"/>
    <n v="0"/>
    <n v="0"/>
    <n v="0"/>
    <n v="0"/>
    <n v="0"/>
    <n v="0"/>
    <n v="0"/>
    <n v="0"/>
    <n v="0"/>
    <m/>
    <m/>
    <m/>
    <m/>
    <m/>
    <m/>
    <n v="3909.7661655899497"/>
    <n v="501.32812468051168"/>
    <n v="12641.50999887326"/>
    <n v="0"/>
    <n v="195.48830827949752"/>
    <n v="0"/>
    <n v="4115.2027576126229"/>
    <n v="527.67014541973447"/>
    <n v="13305.751445087013"/>
    <n v="0"/>
    <n v="205.76013788063116"/>
    <n v="0"/>
    <x v="0"/>
  </r>
  <r>
    <n v="5002"/>
    <n v="50"/>
    <n v="5"/>
    <s v="הר חוצבים ד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3259.0808999999999"/>
    <n v="3294.1434838398877"/>
    <n v="3643.287728707865"/>
    <n v="4059.2199372808986"/>
    <n v="4471.8564460674152"/>
    <n v="4881.3803495000002"/>
    <n v="5002"/>
    <m/>
    <n v="0"/>
    <n v="0"/>
    <n v="0"/>
    <n v="0"/>
    <n v="0"/>
    <n v="0"/>
    <n v="0"/>
    <n v="0"/>
    <n v="0"/>
    <n v="0"/>
    <n v="0"/>
    <m/>
    <m/>
    <m/>
    <m/>
    <m/>
    <m/>
    <n v="1125.3898666658877"/>
    <n v="84.404239999941538"/>
    <n v="2788.6241570588204"/>
    <n v="4.532180222954814"/>
    <n v="56.269493333294363"/>
    <n v="0"/>
    <n v="1353.327995415081"/>
    <n v="101.49959965613104"/>
    <n v="3353.436219946796"/>
    <n v="5.4501347112380483"/>
    <n v="67.666399770754026"/>
    <n v="0"/>
    <x v="0"/>
  </r>
  <r>
    <n v="5003"/>
    <n v="50"/>
    <n v="5"/>
    <s v="מחלף 4/9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5003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5004"/>
    <n v="50"/>
    <n v="5"/>
    <s v="הר חוצבים א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57.619500000000002"/>
    <n v="58.513676195299837"/>
    <n v="59.440537682333876"/>
    <n v="60.43977374392221"/>
    <n v="61.354961912479745"/>
    <n v="62.190771515397088"/>
    <n v="5004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60.43977374392221"/>
    <n v="0"/>
    <n v="0"/>
    <n v="0"/>
    <n v="0"/>
    <n v="0"/>
    <n v="62.190771515397088"/>
    <n v="0"/>
    <n v="0"/>
    <x v="0"/>
  </r>
  <r>
    <n v="5101"/>
    <n v="51"/>
    <n v="5"/>
    <s v="רמת אשכול - מערב"/>
    <m/>
    <s v="U. Orthodox"/>
    <s v="yes"/>
    <x v="0"/>
    <s v="yes"/>
    <s v="ירושלים"/>
    <n v="607.84079526483333"/>
    <n v="71.5"/>
    <n v="78"/>
    <n v="23"/>
    <n v="23"/>
    <n v="23"/>
    <n v="218.5"/>
    <n v="679.34079526483333"/>
    <n v="757.34079526483333"/>
    <n v="780.34079526483333"/>
    <n v="803.34079526483333"/>
    <n v="826.34079526483333"/>
    <n v="2372.913895961578"/>
    <n v="2765.1695118208804"/>
    <n v="3248.9294007094845"/>
    <n v="3446.3509369873291"/>
    <n v="3594.2376996822777"/>
    <n v="3716.2645128734298"/>
    <n v="3.9038411282146841"/>
    <n v="4.0703716471832232"/>
    <n v="4.2899173278700395"/>
    <n v="4.4164690067468548"/>
    <n v="4.4741132541356663"/>
    <n v="4.4972540798768224"/>
    <m/>
    <m/>
    <m/>
    <m/>
    <m/>
    <m/>
    <m/>
    <m/>
    <m/>
    <m/>
    <m/>
    <m/>
    <m/>
    <m/>
    <m/>
    <m/>
    <m/>
    <m/>
    <m/>
    <n v="199.57640000000004"/>
    <n v="237.00682281559224"/>
    <n v="270.67604306780288"/>
    <n v="280.00060168237138"/>
    <n v="290.22003327954218"/>
    <n v="298.21654197679578"/>
    <n v="5101"/>
    <n v="124"/>
    <n v="268.80264975507771"/>
    <n v="325.16840573547887"/>
    <n v="306.10895217514133"/>
    <n v="327.94620290281961"/>
    <n v="333.02357343590637"/>
    <n v="79"/>
    <n v="225.71901439386428"/>
    <n v="288.42074343594322"/>
    <n v="303.54913952983441"/>
    <n v="289.10830973246732"/>
    <n v="298.40774855466935"/>
    <m/>
    <m/>
    <m/>
    <m/>
    <m/>
    <m/>
    <n v="0"/>
    <n v="0"/>
    <n v="246.87729081920779"/>
    <n v="8.587036329719373"/>
    <n v="24.536274533444253"/>
    <n v="0"/>
    <n v="0"/>
    <n v="0"/>
    <n v="262.93833484051095"/>
    <n v="9.1456813474385239"/>
    <n v="26.132525788846344"/>
    <n v="0"/>
    <x v="0"/>
  </r>
  <r>
    <n v="5102"/>
    <n v="51"/>
    <n v="5"/>
    <s v="מעלות דפנה מערב"/>
    <m/>
    <s v="U. Orthodox"/>
    <s v="yes"/>
    <x v="0"/>
    <s v="yes"/>
    <s v="ירושלים"/>
    <n v="420.00000000000006"/>
    <n v="10"/>
    <n v="16.649999999999999"/>
    <n v="39.549999999999997"/>
    <n v="13.15"/>
    <n v="13.15"/>
    <n v="92.5"/>
    <n v="430.00000000000006"/>
    <n v="446.65000000000003"/>
    <n v="486.20000000000005"/>
    <n v="499.35"/>
    <n v="512.5"/>
    <n v="1770.2567932004006"/>
    <n v="1864.8229847809705"/>
    <n v="1973.4620692718415"/>
    <n v="2138.4796549707398"/>
    <n v="2204.3171055125963"/>
    <n v="2262.6340141426926"/>
    <n v="4.2148971266676201"/>
    <n v="4.3367976390255123"/>
    <n v="4.4183635268596024"/>
    <n v="4.3983538769451656"/>
    <n v="4.414372895789719"/>
    <n v="4.4148956373515951"/>
    <m/>
    <m/>
    <m/>
    <m/>
    <m/>
    <m/>
    <m/>
    <m/>
    <m/>
    <m/>
    <m/>
    <m/>
    <m/>
    <m/>
    <m/>
    <m/>
    <m/>
    <m/>
    <m/>
    <n v="168.08630000000002"/>
    <n v="178.53642907283867"/>
    <n v="188.71769413181516"/>
    <n v="196.39770837225129"/>
    <n v="202.0886452307187"/>
    <n v="206.41482696663303"/>
    <n v="5102"/>
    <n v="755"/>
    <n v="830.07009179785496"/>
    <n v="920.26765356209637"/>
    <n v="928.67771826825526"/>
    <n v="956.79086348376757"/>
    <n v="970.8136852108039"/>
    <n v="0"/>
    <n v="128.7339196772196"/>
    <n v="141.63448031708512"/>
    <n v="153.37374171447416"/>
    <n v="154.5248885821108"/>
    <n v="158.21374938612425"/>
    <m/>
    <m/>
    <m/>
    <m/>
    <m/>
    <m/>
    <n v="0"/>
    <n v="54.885230994872714"/>
    <n v="54.885230994872714"/>
    <n v="18.295076998290909"/>
    <n v="68.33216938421495"/>
    <n v="0"/>
    <n v="0"/>
    <n v="57.684611255021188"/>
    <n v="57.684611255021188"/>
    <n v="19.228203751673732"/>
    <n v="71.817400704916921"/>
    <n v="0"/>
    <x v="0"/>
  </r>
  <r>
    <n v="5103"/>
    <n v="51"/>
    <n v="5"/>
    <s v="שמואל הנביא"/>
    <m/>
    <s v="U. Orthodox"/>
    <s v="yes"/>
    <x v="0"/>
    <s v="yes"/>
    <s v="ירושלים"/>
    <n v="862.37500000000011"/>
    <n v="12.375"/>
    <n v="27.375"/>
    <n v="27.375"/>
    <n v="49.775000000000006"/>
    <n v="27.375"/>
    <n v="144.27500000000001"/>
    <n v="874.75000000000011"/>
    <n v="902.12500000000011"/>
    <n v="929.50000000000011"/>
    <n v="979.27500000000009"/>
    <n v="1006.6500000000001"/>
    <n v="4357.9050953960068"/>
    <n v="4520.5281064308538"/>
    <n v="4796.495345096112"/>
    <n v="4988.5506631638491"/>
    <n v="5253.4069841983037"/>
    <n v="5370.1248777433811"/>
    <n v="5.0533759621927885"/>
    <n v="5.1677943485920013"/>
    <n v="5.3168855148633627"/>
    <n v="5.3669184111499177"/>
    <n v="5.3645880719903021"/>
    <n v="5.3346494588420805"/>
    <m/>
    <m/>
    <m/>
    <m/>
    <m/>
    <m/>
    <m/>
    <m/>
    <m/>
    <m/>
    <m/>
    <m/>
    <m/>
    <m/>
    <m/>
    <m/>
    <m/>
    <m/>
    <m/>
    <n v="300.47739999999999"/>
    <n v="340.67782331916743"/>
    <n v="354.12236238861544"/>
    <n v="360.00612284075402"/>
    <n v="366.7459631018674"/>
    <n v="372.03840307657265"/>
    <n v="5103"/>
    <n v="200"/>
    <n v="286.00122253770769"/>
    <n v="378.29246810050341"/>
    <n v="473.27894279755191"/>
    <n v="584.21427147630402"/>
    <n v="686.17327924037568"/>
    <n v="37"/>
    <n v="333.25106663314244"/>
    <n v="386.34861307399956"/>
    <n v="391.59869205932199"/>
    <n v="396.40505452332985"/>
    <n v="396.6635360374662"/>
    <m/>
    <m/>
    <m/>
    <m/>
    <m/>
    <m/>
    <n v="18.495518116379621"/>
    <n v="12.804589541028465"/>
    <n v="36.991036561410382"/>
    <n v="125.20043095828348"/>
    <n v="166.51454766365208"/>
    <n v="0"/>
    <n v="19.113683316812558"/>
    <n v="13.232550066939957"/>
    <n v="38.22736697326058"/>
    <n v="129.38493387464553"/>
    <n v="172.07986884491405"/>
    <n v="0"/>
    <x v="0"/>
  </r>
  <r>
    <n v="5104"/>
    <n v="51"/>
    <n v="5"/>
    <s v="סנהדריה"/>
    <m/>
    <s v="U. Orthodox"/>
    <s v="yes"/>
    <x v="0"/>
    <s v="yes"/>
    <s v="ירושלים"/>
    <n v="852.96057030229724"/>
    <n v="64.5"/>
    <n v="26"/>
    <n v="20.5"/>
    <n v="20.5"/>
    <n v="71.5"/>
    <n v="203"/>
    <n v="917.46057030229724"/>
    <n v="943.46057030229724"/>
    <n v="963.96057030229724"/>
    <n v="984.46057030229724"/>
    <n v="1055.9605703022971"/>
    <n v="5277.8631121676326"/>
    <n v="5785.6949209123068"/>
    <n v="6029.4013342494363"/>
    <n v="6216.4953567193943"/>
    <n v="6373.3788181610216"/>
    <n v="6626.3197668041057"/>
    <n v="6.1876988174226017"/>
    <n v="6.3062055288173946"/>
    <n v="6.3907295376610564"/>
    <n v="6.4489104100698915"/>
    <n v="6.4739807874722244"/>
    <n v="6.2751583280303196"/>
    <m/>
    <m/>
    <m/>
    <m/>
    <m/>
    <m/>
    <m/>
    <m/>
    <m/>
    <m/>
    <m/>
    <m/>
    <m/>
    <m/>
    <m/>
    <m/>
    <m/>
    <m/>
    <m/>
    <n v="428.36679600000008"/>
    <n v="488.71958016457666"/>
    <n v="565.83791108404762"/>
    <n v="582.51719333423102"/>
    <n v="598.23152271006461"/>
    <n v="818.31702269747746"/>
    <n v="5104"/>
    <n v="194"/>
    <n v="496.68941831612801"/>
    <n v="558.01569724294404"/>
    <n v="549.0286871659805"/>
    <n v="548.3495470534267"/>
    <n v="557.13535037242377"/>
    <n v="1012"/>
    <n v="1415.1445820113604"/>
    <n v="1409.9085914931525"/>
    <n v="1397.8429791631215"/>
    <n v="1430.02014209599"/>
    <n v="1459.4562314769375"/>
    <m/>
    <m/>
    <m/>
    <m/>
    <m/>
    <m/>
    <n v="0"/>
    <n v="229.87392344118427"/>
    <n v="73.30116864705461"/>
    <n v="151.89748791317987"/>
    <n v="127.44461333281232"/>
    <n v="0"/>
    <n v="0"/>
    <n v="322.92565228756433"/>
    <n v="102.9730877884777"/>
    <n v="213.38477471002233"/>
    <n v="179.03350791141312"/>
    <n v="0"/>
    <x v="0"/>
  </r>
  <r>
    <n v="5105"/>
    <n v="51"/>
    <n v="5"/>
    <s v="סנהדריה המורחבת"/>
    <m/>
    <s v="U. Orthodox"/>
    <s v="yes"/>
    <x v="0"/>
    <s v="yes"/>
    <s v="ירושלים"/>
    <n v="722.20466686902216"/>
    <n v="76.100000000000009"/>
    <n v="179.8"/>
    <n v="10.5"/>
    <n v="10.5"/>
    <n v="10.5"/>
    <n v="287.40000000000003"/>
    <n v="798.30466686902218"/>
    <n v="978.10466686902214"/>
    <n v="988.60466686902214"/>
    <n v="999.10466686902214"/>
    <n v="1009.6046668690221"/>
    <n v="4487.6224523935771"/>
    <n v="4807.1456771906323"/>
    <n v="5611.4911027582129"/>
    <n v="5804.9719070282417"/>
    <n v="5949.825667035052"/>
    <n v="6009.76511900474"/>
    <n v="6.2137821288926185"/>
    <n v="6.0216930661879005"/>
    <n v="5.737106971098469"/>
    <n v="5.8718839810993213"/>
    <n v="5.9551575168600888"/>
    <n v="5.9525924515010171"/>
    <m/>
    <m/>
    <m/>
    <m/>
    <m/>
    <m/>
    <m/>
    <m/>
    <m/>
    <m/>
    <m/>
    <m/>
    <m/>
    <m/>
    <m/>
    <m/>
    <m/>
    <m/>
    <m/>
    <n v="548.15030000000002"/>
    <n v="635.92636060983739"/>
    <n v="743.28036357476958"/>
    <n v="756.52160256436264"/>
    <n v="767.53589611803454"/>
    <n v="775.41609633009307"/>
    <n v="5105"/>
    <n v="5155"/>
    <n v="5217.0844450558152"/>
    <n v="5458.0039899546064"/>
    <n v="5516.5959217137843"/>
    <n v="5575.1878534729622"/>
    <n v="5633.7797852321401"/>
    <n v="831"/>
    <n v="1195.1112843862056"/>
    <n v="1203.2230177785809"/>
    <n v="1174.6339362931574"/>
    <n v="1232.6443275895326"/>
    <n v="1252.8412875826073"/>
    <m/>
    <m/>
    <m/>
    <m/>
    <m/>
    <m/>
    <n v="0"/>
    <n v="69.416788771788404"/>
    <n v="118.72197121671357"/>
    <n v="212.21692892571988"/>
    <n v="356.16591365014068"/>
    <n v="0"/>
    <n v="0"/>
    <n v="71.150506722789004"/>
    <n v="121.68711000112599"/>
    <n v="217.51714960280009"/>
    <n v="365.06133000337792"/>
    <n v="0"/>
    <x v="0"/>
  </r>
  <r>
    <n v="5106"/>
    <n v="51"/>
    <n v="5"/>
    <s v="רמת אשכול - צפון"/>
    <m/>
    <s v="U. Orthodox"/>
    <s v="yes"/>
    <x v="0"/>
    <s v="yes"/>
    <s v="ירושלים"/>
    <n v="417.7227196843196"/>
    <n v="54.5"/>
    <n v="61"/>
    <n v="6"/>
    <n v="6"/>
    <n v="6"/>
    <n v="133.5"/>
    <n v="472.2227196843196"/>
    <n v="533.2227196843196"/>
    <n v="539.2227196843196"/>
    <n v="545.2227196843196"/>
    <n v="551.2227196843196"/>
    <n v="1630.7118988038146"/>
    <n v="1984.044503924084"/>
    <n v="2370.4047740437463"/>
    <n v="2297.8646130241509"/>
    <n v="2380.5353543927999"/>
    <n v="2453.4311684393679"/>
    <n v="3.9038142336049431"/>
    <n v="4.2015015822415656"/>
    <n v="4.4454309363394753"/>
    <n v="4.2614387879824571"/>
    <n v="4.3661704995916431"/>
    <n v="4.4508890523315623"/>
    <m/>
    <m/>
    <m/>
    <m/>
    <m/>
    <m/>
    <m/>
    <m/>
    <m/>
    <m/>
    <m/>
    <m/>
    <m/>
    <m/>
    <m/>
    <m/>
    <m/>
    <m/>
    <m/>
    <n v="133.05449999999999"/>
    <n v="140.12993500580956"/>
    <n v="146.2599989119866"/>
    <n v="173.51561172235307"/>
    <n v="179.06613503268264"/>
    <n v="182.65247635241693"/>
    <n v="5106"/>
    <n v="152"/>
    <n v="193.53782730168695"/>
    <n v="236.40136291474013"/>
    <n v="199.70527987710409"/>
    <n v="222.335077284818"/>
    <n v="226.22808511444887"/>
    <n v="109"/>
    <n v="208.55183027924241"/>
    <n v="250.32137556637207"/>
    <n v="324.86510913760037"/>
    <n v="284.80175284161214"/>
    <n v="291.13244267745665"/>
    <m/>
    <m/>
    <m/>
    <m/>
    <m/>
    <m/>
    <n v="0"/>
    <n v="21.111775594275677"/>
    <n v="31.667663556789087"/>
    <n v="24.630404915113481"/>
    <n v="96.10576765617482"/>
    <n v="0"/>
    <n v="0"/>
    <n v="22.223464818031751"/>
    <n v="33.335197401131431"/>
    <n v="25.927375679064976"/>
    <n v="101.16643845418876"/>
    <n v="0"/>
    <x v="0"/>
  </r>
  <r>
    <n v="5107"/>
    <n v="51"/>
    <n v="5"/>
    <s v="רמת אשכול - מרכז מסחרי"/>
    <m/>
    <s v="U. Orthodox"/>
    <s v="yes"/>
    <x v="0"/>
    <s v="yes"/>
    <s v="ירושלים"/>
    <n v="465.20482169152694"/>
    <n v="10"/>
    <n v="10"/>
    <n v="10"/>
    <n v="10"/>
    <n v="39.400000000000006"/>
    <n v="79.400000000000006"/>
    <n v="475.20482169152694"/>
    <n v="485.20482169152694"/>
    <n v="495.20482169152694"/>
    <n v="505.20482169152694"/>
    <n v="544.60482169152692"/>
    <n v="1900"/>
    <n v="2111.1478764489725"/>
    <n v="2263.406130422848"/>
    <n v="2408.2157905141398"/>
    <n v="2374.0632478657762"/>
    <n v="2441.3732455773024"/>
    <n v="4.0842225002987451"/>
    <n v="4.4426061775513652"/>
    <n v="4.6648467394287927"/>
    <n v="4.8630701580976652"/>
    <n v="4.699209401677793"/>
    <n v="4.4828344302837193"/>
    <m/>
    <m/>
    <m/>
    <m/>
    <m/>
    <m/>
    <m/>
    <m/>
    <m/>
    <m/>
    <m/>
    <m/>
    <m/>
    <m/>
    <m/>
    <m/>
    <m/>
    <m/>
    <m/>
    <n v="1484.3280750000001"/>
    <n v="1509.0178066094379"/>
    <n v="1539.6787081342188"/>
    <n v="1565.2811340996975"/>
    <n v="1585.2789298923035"/>
    <n v="2002.5734157575334"/>
    <n v="5107"/>
    <n v="886"/>
    <n v="846.19647779711579"/>
    <n v="906.22400014865298"/>
    <n v="878.36511216127417"/>
    <n v="878.05135923090734"/>
    <n v="918.31334713185811"/>
    <n v="0"/>
    <n v="120.78352566500001"/>
    <n v="164.67930989474999"/>
    <n v="219.99285329849999"/>
    <n v="210.66207175062502"/>
    <n v="208.329519076"/>
    <m/>
    <m/>
    <m/>
    <m/>
    <m/>
    <m/>
    <n v="0"/>
    <n v="618.8265187355604"/>
    <n v="306.68822804250522"/>
    <n v="323.86525086817227"/>
    <n v="315.90113645345969"/>
    <n v="0"/>
    <n v="0"/>
    <n v="791.70796120173713"/>
    <n v="392.36765781180554"/>
    <n v="414.34342211584925"/>
    <n v="404.15437462814157"/>
    <n v="0"/>
    <x v="0"/>
  </r>
  <r>
    <n v="5108"/>
    <n v="51"/>
    <n v="5"/>
    <s v="גבעת המיבתר"/>
    <m/>
    <s v="Jewish"/>
    <s v="yes"/>
    <x v="0"/>
    <s v="yes"/>
    <s v="ירושלים"/>
    <n v="479.09166666666664"/>
    <n v="8"/>
    <n v="8"/>
    <n v="8"/>
    <n v="8"/>
    <n v="8"/>
    <n v="40"/>
    <n v="487.09166666666664"/>
    <n v="495.09166666666664"/>
    <n v="503.09166666666664"/>
    <n v="511.09166666666664"/>
    <n v="519.0916666666667"/>
    <n v="1700.2814856741254"/>
    <n v="1857.7236900587454"/>
    <n v="2015.4906122486157"/>
    <n v="2165.0376343843404"/>
    <n v="2299.9818652025242"/>
    <n v="2418.120302417155"/>
    <n v="3.5795399698402641"/>
    <n v="3.8139098186010414"/>
    <n v="4.0709443279836037"/>
    <n v="4.3034655070500882"/>
    <n v="4.5001357196899274"/>
    <n v="4.658368565122708"/>
    <m/>
    <m/>
    <m/>
    <m/>
    <m/>
    <m/>
    <m/>
    <m/>
    <m/>
    <m/>
    <m/>
    <m/>
    <m/>
    <m/>
    <m/>
    <m/>
    <m/>
    <m/>
    <m/>
    <n v="219.89570000000001"/>
    <n v="227.58426709752806"/>
    <n v="235.34703937825449"/>
    <n v="243.08776873500383"/>
    <n v="250.03194676087006"/>
    <n v="256.14542999095528"/>
    <n v="5108"/>
    <n v="85"/>
    <n v="85.687540960987889"/>
    <n v="86.363535306893809"/>
    <n v="87.028271487687405"/>
    <n v="87.682028424859141"/>
    <n v="88.325075901644837"/>
    <n v="0"/>
    <n v="0"/>
    <n v="0"/>
    <n v="0"/>
    <n v="0"/>
    <n v="0"/>
    <m/>
    <m/>
    <m/>
    <m/>
    <m/>
    <m/>
    <n v="0"/>
    <n v="57.02058784174568"/>
    <n v="124.5449679905601"/>
    <n v="33.011919106370179"/>
    <n v="28.510293796327868"/>
    <n v="0"/>
    <n v="0"/>
    <n v="60.083496043698027"/>
    <n v="131.23500431619226"/>
    <n v="34.785181740450959"/>
    <n v="30.041747890614005"/>
    <n v="0"/>
    <x v="0"/>
  </r>
  <r>
    <n v="5109"/>
    <n v="51"/>
    <n v="5"/>
    <s v="חנה וסע גבעת התחמושת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5109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5110"/>
    <n v="51"/>
    <n v="5"/>
    <s v="גבעת התחמושת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5.520129840438559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691.43400000000008"/>
    <n v="702.16941782850154"/>
    <n v="713.29519089183032"/>
    <n v="725.2874124679729"/>
    <n v="736.2702498527035"/>
    <n v="746.30005647241933"/>
    <n v="5110"/>
    <n v="1486"/>
    <n v="1486"/>
    <n v="1486"/>
    <n v="1486"/>
    <n v="1486"/>
    <n v="1486"/>
    <n v="0"/>
    <n v="0"/>
    <n v="0"/>
    <n v="0"/>
    <n v="0"/>
    <n v="0"/>
    <m/>
    <m/>
    <m/>
    <m/>
    <m/>
    <m/>
    <n v="0"/>
    <n v="21.758622374039184"/>
    <n v="304.62071323654862"/>
    <n v="36.264370623398648"/>
    <n v="362.64370623398645"/>
    <n v="0"/>
    <n v="0"/>
    <n v="22.389001694172578"/>
    <n v="313.44602371841609"/>
    <n v="37.315002823620965"/>
    <n v="373.15002823620966"/>
    <n v="0"/>
    <x v="0"/>
  </r>
  <r>
    <n v="5111"/>
    <n v="51"/>
    <n v="5"/>
    <s v="מעלות דפנה מזרח"/>
    <m/>
    <s v="U. Orthodox"/>
    <s v="yes"/>
    <x v="0"/>
    <s v="yes"/>
    <s v="ירושלים"/>
    <n v="297.4278625954197"/>
    <n v="15.350000000000001"/>
    <n v="16.899999999999999"/>
    <n v="10.4"/>
    <n v="10.4"/>
    <n v="10.4"/>
    <n v="63.449999999999996"/>
    <n v="312.77786259541972"/>
    <n v="329.6778625954197"/>
    <n v="340.07786259541967"/>
    <n v="350.47786259541965"/>
    <n v="360.87786259541963"/>
    <n v="1238.2189782081023"/>
    <n v="1333.3470429675401"/>
    <n v="1434.4113203571203"/>
    <n v="1493.779236400673"/>
    <n v="1545.2355231058457"/>
    <n v="1589.9204540797753"/>
    <n v="4.2277656878375032"/>
    <n v="4.2629201181422278"/>
    <n v="4.3509482531359049"/>
    <n v="4.3924624349270767"/>
    <n v="4.4089390173256557"/>
    <n v="4.4057023687879573"/>
    <m/>
    <m/>
    <m/>
    <m/>
    <m/>
    <m/>
    <m/>
    <m/>
    <m/>
    <m/>
    <m/>
    <m/>
    <m/>
    <m/>
    <m/>
    <m/>
    <m/>
    <m/>
    <m/>
    <n v="84.037800000000018"/>
    <n v="88.19579418751573"/>
    <n v="90.967519787575114"/>
    <n v="93.419680727943913"/>
    <n v="95.515402437503994"/>
    <n v="97.304109656533811"/>
    <n v="5111"/>
    <n v="22"/>
    <n v="0"/>
    <n v="0"/>
    <n v="0"/>
    <n v="0"/>
    <n v="0"/>
    <n v="137"/>
    <n v="230.16933022489403"/>
    <n v="237.18128981517714"/>
    <n v="238.32512221668395"/>
    <n v="241.30162245451405"/>
    <n v="243.42647958154546"/>
    <m/>
    <m/>
    <m/>
    <m/>
    <m/>
    <m/>
    <n v="0"/>
    <n v="9.3419680727943923"/>
    <n v="9.3419680727943923"/>
    <n v="14.012952109191586"/>
    <n v="60.722792473163544"/>
    <n v="0"/>
    <n v="0"/>
    <n v="9.7304109656533821"/>
    <n v="9.7304109656533821"/>
    <n v="14.595616448480071"/>
    <n v="63.247671276746978"/>
    <n v="0"/>
    <x v="0"/>
  </r>
  <r>
    <n v="5112"/>
    <n v="51"/>
    <n v="5"/>
    <s v="חנה וסע נחל צופ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5112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5201"/>
    <n v="52"/>
    <n v="5"/>
    <s v="קרית בעלז"/>
    <m/>
    <s v="U. Orthodox"/>
    <s v="yes"/>
    <x v="0"/>
    <s v="yes"/>
    <s v="ירושלים"/>
    <n v="682.61542057958559"/>
    <n v="6.291666666666667"/>
    <n v="60.291666666666664"/>
    <n v="37.791666666666664"/>
    <n v="37.791666666666664"/>
    <n v="37.791666666666664"/>
    <n v="179.95833333333331"/>
    <n v="688.90708724625222"/>
    <n v="749.19875391291885"/>
    <n v="786.99042057958548"/>
    <n v="824.7820872462521"/>
    <n v="862.57375391291873"/>
    <n v="3999.8961918039736"/>
    <n v="4124.7761631251105"/>
    <n v="4572.1623636477834"/>
    <n v="4894.931120389434"/>
    <n v="5199.3404262363874"/>
    <n v="5411.6329529645236"/>
    <n v="5.9141737498680049"/>
    <n v="5.9874201318104525"/>
    <n v="6.1027362095415558"/>
    <n v="6.2198102955109951"/>
    <n v="6.3038959097617253"/>
    <n v="6.2738205613323768"/>
    <m/>
    <m/>
    <m/>
    <m/>
    <m/>
    <m/>
    <m/>
    <m/>
    <m/>
    <m/>
    <m/>
    <m/>
    <m/>
    <m/>
    <m/>
    <m/>
    <m/>
    <m/>
    <m/>
    <n v="604.25040000000001"/>
    <n v="652.8617356586542"/>
    <n v="727.37492843757343"/>
    <n v="769.91711937032221"/>
    <n v="811.05284675402118"/>
    <n v="849.09659367571942"/>
    <n v="5201"/>
    <n v="545"/>
    <n v="663.29210681343909"/>
    <n v="842.29425848570156"/>
    <n v="1003.9745695880671"/>
    <n v="1179.975013629949"/>
    <n v="1365.3438216950713"/>
    <n v="330"/>
    <n v="661.79237387409466"/>
    <n v="625.99185851434027"/>
    <n v="612.68483761218977"/>
    <n v="663.97689784107024"/>
    <n v="679.63145314453629"/>
    <m/>
    <m/>
    <m/>
    <m/>
    <m/>
    <m/>
    <n v="0"/>
    <n v="72.275343443342692"/>
    <n v="144.55068688668538"/>
    <n v="72.275343443342692"/>
    <n v="480.81574559695144"/>
    <n v="0"/>
    <n v="0"/>
    <n v="79.708252200802519"/>
    <n v="159.41650440160504"/>
    <n v="79.708252200802519"/>
    <n v="530.26358487250934"/>
    <n v="0"/>
    <x v="0"/>
  </r>
  <r>
    <n v="5202"/>
    <n v="52"/>
    <n v="5"/>
    <s v="רוממה - רח' פתח תקווה"/>
    <m/>
    <s v="U. Orthodox"/>
    <s v="yes"/>
    <x v="0"/>
    <s v="yes"/>
    <s v="ירושלים"/>
    <n v="648.15051220365444"/>
    <n v="22.2"/>
    <n v="16.5"/>
    <n v="41.95"/>
    <n v="13.45"/>
    <n v="6.25"/>
    <n v="100.35000000000001"/>
    <n v="670.35051220365449"/>
    <n v="686.85051220365449"/>
    <n v="728.80051220365453"/>
    <n v="742.25051220365458"/>
    <n v="748.50051220365458"/>
    <n v="3761.702918937805"/>
    <n v="2976.0235519612897"/>
    <n v="3320.8614237381607"/>
    <n v="3740.0391377088699"/>
    <n v="4032.5640625581218"/>
    <n v="4089.130794545013"/>
    <n v="5.8037490491959156"/>
    <n v="4.4395036593291435"/>
    <n v="4.8349114759828691"/>
    <n v="5.1317734758448701"/>
    <n v="5.4328882180032627"/>
    <n v="5.4630968554800781"/>
    <m/>
    <m/>
    <m/>
    <m/>
    <m/>
    <m/>
    <m/>
    <m/>
    <m/>
    <m/>
    <m/>
    <m/>
    <m/>
    <m/>
    <m/>
    <m/>
    <m/>
    <m/>
    <m/>
    <n v="641.3152"/>
    <n v="827.92387101941199"/>
    <n v="845.82926805301884"/>
    <n v="870.59053294669366"/>
    <n v="892.35522160187384"/>
    <n v="901.56765758695019"/>
    <n v="5202"/>
    <n v="1617"/>
    <n v="1642.7308279466179"/>
    <n v="1679.4483401920847"/>
    <n v="1726.1870128183866"/>
    <n v="1805.3333791249231"/>
    <n v="1808.9176266852201"/>
    <n v="350"/>
    <n v="550.85171358745902"/>
    <n v="571.03055138032596"/>
    <n v="610.2061817295006"/>
    <n v="639.4563339139479"/>
    <n v="630.63534748542656"/>
    <m/>
    <m/>
    <m/>
    <m/>
    <m/>
    <m/>
    <n v="0"/>
    <n v="265.50188958100108"/>
    <n v="187.78049446194001"/>
    <n v="68.584674310367575"/>
    <n v="348.72347459338499"/>
    <n v="0"/>
    <n v="0"/>
    <n v="274.94890837402289"/>
    <n v="194.46205090187513"/>
    <n v="71.025036253349725"/>
    <n v="361.1316620577025"/>
    <n v="0"/>
    <x v="0"/>
  </r>
  <r>
    <n v="5203"/>
    <n v="52"/>
    <n v="5"/>
    <s v="תנובה"/>
    <m/>
    <s v="U. Orthodox"/>
    <s v="yes"/>
    <x v="0"/>
    <s v="yes"/>
    <s v="ירושלים"/>
    <n v="674.8858672589887"/>
    <n v="350"/>
    <n v="27.7"/>
    <n v="40"/>
    <n v="40"/>
    <n v="30"/>
    <n v="487.7"/>
    <n v="1024.8858672589886"/>
    <n v="1052.5858672589886"/>
    <n v="1092.5858672589886"/>
    <n v="1132.5858672589886"/>
    <n v="1162.5858672589886"/>
    <n v="4236.0490998602054"/>
    <n v="4891"/>
    <n v="5200"/>
    <n v="5400"/>
    <n v="5458.6703035760029"/>
    <n v="5612.3599250741381"/>
    <n v="6.2766895935525842"/>
    <n v="4.7722387011548522"/>
    <n v="4.9402145342699537"/>
    <n v="4.9424033037761905"/>
    <n v="4.8196524973304893"/>
    <n v="4.8274799162201374"/>
    <m/>
    <m/>
    <m/>
    <m/>
    <m/>
    <m/>
    <m/>
    <m/>
    <m/>
    <m/>
    <m/>
    <m/>
    <m/>
    <m/>
    <m/>
    <m/>
    <m/>
    <m/>
    <m/>
    <n v="801.64400000000012"/>
    <n v="1020.9268384421944"/>
    <n v="1048.2385595492644"/>
    <n v="1066.7535949159846"/>
    <n v="1079.9718402685637"/>
    <n v="1096.0872091482238"/>
    <n v="5203"/>
    <n v="325"/>
    <n v="458.00231200287607"/>
    <n v="535.20065616160002"/>
    <n v="514.39480578720008"/>
    <n v="495.27549128192038"/>
    <n v="493.41991360331059"/>
    <n v="1063"/>
    <n v="1434.26095818504"/>
    <n v="1401.8753542459999"/>
    <n v="1431.5986384345001"/>
    <n v="1468.7006940282615"/>
    <n v="1489.9522869422906"/>
    <m/>
    <m/>
    <m/>
    <m/>
    <m/>
    <m/>
    <n v="90.450458521260572"/>
    <n v="359.85369049907632"/>
    <n v="271.35137556378169"/>
    <n v="106.30324282730803"/>
    <n v="238.79482750455799"/>
    <n v="0"/>
    <n v="92.937667254408339"/>
    <n v="369.74895533573135"/>
    <n v="278.81300176322497"/>
    <n v="109.22637177816748"/>
    <n v="245.36121301669164"/>
    <n v="0"/>
    <x v="0"/>
  </r>
  <r>
    <n v="5204"/>
    <n v="52"/>
    <n v="5"/>
    <s v="ישיבת רוז'ין"/>
    <m/>
    <s v="U. Orthodox"/>
    <s v="yes"/>
    <x v="0"/>
    <s v="yes"/>
    <s v="ירושלים"/>
    <n v="16.561276723878354"/>
    <n v="284"/>
    <n v="0"/>
    <n v="0"/>
    <n v="0"/>
    <n v="39.299999999999997"/>
    <n v="323.3"/>
    <n v="300.56127672387834"/>
    <n v="300.56127672387834"/>
    <n v="300.56127672387834"/>
    <n v="300.56127672387834"/>
    <n v="339.86127672387835"/>
    <n v="72.530404573735481"/>
    <n v="1165.108561798753"/>
    <n v="1339.9714341072468"/>
    <n v="1624.2323713950923"/>
    <n v="1886.4394120584868"/>
    <n v="2060.0619396063839"/>
    <n v="4.3795177016250086"/>
    <n v="3.8764426824987268"/>
    <n v="4.4582304437649194"/>
    <n v="5.4039974447115924"/>
    <n v="6.2763887371676752"/>
    <n v="6.0614788465003313"/>
    <m/>
    <m/>
    <m/>
    <m/>
    <m/>
    <m/>
    <m/>
    <m/>
    <m/>
    <m/>
    <m/>
    <m/>
    <m/>
    <m/>
    <m/>
    <m/>
    <m/>
    <m/>
    <m/>
    <n v="360.7398"/>
    <n v="643.50533529211521"/>
    <n v="654.55404563478987"/>
    <n v="669.33781517968123"/>
    <n v="682.93376714512601"/>
    <n v="693.37521640754358"/>
    <n v="5204"/>
    <m/>
    <n v="0"/>
    <n v="0"/>
    <n v="0"/>
    <n v="0"/>
    <n v="0"/>
    <n v="278"/>
    <n v="391.23889297334142"/>
    <n v="357.99091934089427"/>
    <n v="381.19676008070286"/>
    <n v="411.44485445323801"/>
    <n v="436.73061579566246"/>
    <m/>
    <m/>
    <m/>
    <m/>
    <m/>
    <m/>
    <n v="60.30592177268246"/>
    <n v="362.23577601491951"/>
    <n v="140.71381746959239"/>
    <n v="65.878352074031937"/>
    <n v="40.203947848454973"/>
    <n v="0"/>
    <n v="62.471640794066168"/>
    <n v="375.24446383994444"/>
    <n v="145.76716185282103"/>
    <n v="68.244189391334544"/>
    <n v="41.647760529377443"/>
    <n v="0"/>
    <x v="0"/>
  </r>
  <r>
    <n v="5205"/>
    <n v="52"/>
    <n v="5"/>
    <s v="רוממה דרום"/>
    <m/>
    <s v="U. Orthodox"/>
    <s v="yes"/>
    <x v="0"/>
    <s v="yes"/>
    <s v="ירושלים"/>
    <n v="24.013851249623595"/>
    <n v="86"/>
    <n v="127.3"/>
    <n v="115.8"/>
    <n v="274.7"/>
    <n v="0"/>
    <n v="603.79999999999995"/>
    <n v="110.0138512496236"/>
    <n v="237.31385124962361"/>
    <n v="353.11385124962362"/>
    <n v="627.81385124962367"/>
    <n v="627.81385124962367"/>
    <n v="103.38791063659062"/>
    <n v="387.72887355775293"/>
    <n v="838.70319718031601"/>
    <n v="1524.0000000000002"/>
    <n v="2700"/>
    <n v="2800"/>
    <n v="4.3053448429356438"/>
    <n v="3.5243641519101852"/>
    <n v="3.5341518953232454"/>
    <n v="4.3158884722498536"/>
    <n v="4.3006378317805849"/>
    <n v="4.4599207144391251"/>
    <m/>
    <m/>
    <m/>
    <m/>
    <m/>
    <m/>
    <m/>
    <m/>
    <m/>
    <m/>
    <m/>
    <m/>
    <m/>
    <m/>
    <m/>
    <m/>
    <m/>
    <m/>
    <m/>
    <n v="740.71905600000014"/>
    <n v="929.99423620238372"/>
    <n v="955.43859821381602"/>
    <n v="988.83517726052696"/>
    <n v="1070.5760291205006"/>
    <n v="1091.1532074989138"/>
    <n v="5205"/>
    <n v="720"/>
    <n v="720"/>
    <n v="720"/>
    <n v="719.88212850311993"/>
    <n v="1240.31889144"/>
    <n v="1342.8071452879999"/>
    <n v="25"/>
    <n v="60.29412869737812"/>
    <n v="91.658379790737953"/>
    <n v="133.89627821157998"/>
    <n v="232.86329569375002"/>
    <n v="206.042265418"/>
    <m/>
    <m/>
    <m/>
    <m/>
    <m/>
    <m/>
    <n v="153.95840608546661"/>
    <n v="546.26649706400883"/>
    <n v="153.95840608546661"/>
    <n v="53.01212538549602"/>
    <n v="81.639742640088855"/>
    <n v="0"/>
    <n v="169.88898906993123"/>
    <n v="602.79048938359722"/>
    <n v="169.88898906993123"/>
    <n v="58.497464472259978"/>
    <n v="90.087275503194022"/>
    <n v="0"/>
    <x v="0"/>
  </r>
  <r>
    <n v="5206"/>
    <n v="52"/>
    <n v="5"/>
    <s v="רוממה - משרד הבריאות"/>
    <m/>
    <s v="U. Orthodox"/>
    <s v="yes"/>
    <x v="0"/>
    <s v="yes"/>
    <s v="ירושלים"/>
    <n v="89.430894308943209"/>
    <n v="0"/>
    <n v="0"/>
    <n v="22.2"/>
    <n v="0"/>
    <n v="0"/>
    <n v="22.2"/>
    <n v="89.430894308943209"/>
    <n v="89.430894308943209"/>
    <n v="111.63089430894321"/>
    <n v="120"/>
    <n v="130"/>
    <n v="400.59194883323454"/>
    <n v="420"/>
    <n v="430"/>
    <n v="450"/>
    <n v="480"/>
    <n v="520"/>
    <n v="4.4793463369534345"/>
    <n v="4.6963636363636301"/>
    <n v="4.8081818181818115"/>
    <n v="4.031142120519128"/>
    <n v="4"/>
    <n v="4"/>
    <m/>
    <m/>
    <m/>
    <m/>
    <m/>
    <m/>
    <m/>
    <m/>
    <m/>
    <m/>
    <m/>
    <m/>
    <m/>
    <m/>
    <m/>
    <m/>
    <m/>
    <m/>
    <m/>
    <n v="1728.585"/>
    <n v="1747.764097012531"/>
    <n v="1767.3407331080366"/>
    <n v="1788.7225977147782"/>
    <n v="1808.656455018149"/>
    <n v="1827.2394165350031"/>
    <n v="5206"/>
    <m/>
    <n v="0"/>
    <n v="0"/>
    <n v="0"/>
    <n v="0"/>
    <n v="0"/>
    <n v="73"/>
    <n v="104.79990702489999"/>
    <n v="104.95040623975"/>
    <n v="107.692378525"/>
    <n v="107.85667156720001"/>
    <n v="108.60334242920001"/>
    <m/>
    <m/>
    <m/>
    <m/>
    <m/>
    <m/>
    <n v="89.436129885738922"/>
    <n v="53.66167793144335"/>
    <n v="1252.1058184003446"/>
    <n v="393.51897149725124"/>
    <n v="0"/>
    <n v="0"/>
    <n v="91.361970826750166"/>
    <n v="54.817182496050094"/>
    <n v="1279.0675915745021"/>
    <n v="401.99267163770071"/>
    <n v="0"/>
    <n v="0"/>
    <x v="0"/>
  </r>
  <r>
    <n v="5207"/>
    <n v="52"/>
    <n v="5"/>
    <s v="רוממה צפון"/>
    <m/>
    <s v="U. Orthodox"/>
    <s v="yes"/>
    <x v="0"/>
    <s v="yes"/>
    <s v="ירושלים"/>
    <n v="101.99848572412424"/>
    <n v="316"/>
    <n v="59.5"/>
    <n v="299.60000000000002"/>
    <n v="121.4"/>
    <n v="0"/>
    <n v="796.5"/>
    <n v="417.99848572412424"/>
    <n v="477.49848572412424"/>
    <n v="777.0984857241242"/>
    <n v="898.49848572412418"/>
    <n v="898.49848572412418"/>
    <n v="437.57392259255909"/>
    <n v="1602.7136050757886"/>
    <n v="1976.3174918822099"/>
    <n v="3363.3495412773773"/>
    <n v="4040.616791085763"/>
    <n v="4140.0107686435085"/>
    <n v="4.2900041062969034"/>
    <n v="3.8342569645899798"/>
    <n v="4.1388979252680427"/>
    <n v="4.3280865978567764"/>
    <n v="4.4970769069569672"/>
    <n v="4.6076992164399275"/>
    <m/>
    <m/>
    <m/>
    <m/>
    <m/>
    <m/>
    <m/>
    <m/>
    <m/>
    <m/>
    <m/>
    <m/>
    <m/>
    <m/>
    <m/>
    <m/>
    <m/>
    <m/>
    <m/>
    <n v="1094.7705000000001"/>
    <n v="1660.3686763218111"/>
    <n v="1705.0310792917512"/>
    <n v="1792.0023902985495"/>
    <n v="1842.3420533438748"/>
    <n v="1856.8451139667286"/>
    <n v="5207"/>
    <n v="358"/>
    <n v="685.59912215747318"/>
    <n v="1050.7103080559782"/>
    <n v="1599.5629495476692"/>
    <n v="1892.070440760458"/>
    <n v="1913.4599811547805"/>
    <n v="111"/>
    <n v="239.59026793474237"/>
    <n v="222.78512270717104"/>
    <n v="292.10036839747011"/>
    <n v="337.43420798005718"/>
    <n v="342.22167811014879"/>
    <m/>
    <m/>
    <m/>
    <m/>
    <m/>
    <m/>
    <n v="172.51641795866777"/>
    <n v="239.33129944704837"/>
    <n v="887.09172658516923"/>
    <n v="239.39433235411281"/>
    <n v="253.6686139535515"/>
    <n v="0"/>
    <n v="178.75883955278982"/>
    <n v="247.99138461167013"/>
    <n v="919.19070368849043"/>
    <n v="248.05669833342372"/>
    <n v="262.8474877803547"/>
    <n v="0"/>
    <x v="0"/>
  </r>
  <r>
    <n v="5208"/>
    <n v="52"/>
    <n v="5"/>
    <s v="רוממה עלית"/>
    <m/>
    <s v="U. Orthodox"/>
    <s v="yes"/>
    <x v="0"/>
    <s v="yes"/>
    <s v="ירושלים"/>
    <n v="820.49387332772449"/>
    <n v="257.7"/>
    <n v="56.400000000000006"/>
    <n v="124.19999999999999"/>
    <n v="10"/>
    <n v="10"/>
    <n v="458.3"/>
    <n v="1078.1938733277245"/>
    <n v="1134.5938733277246"/>
    <n v="1258.7938733277247"/>
    <n v="1268.7938733277247"/>
    <n v="1278.7938733277247"/>
    <n v="4589.1088248899905"/>
    <n v="5840.3666668566766"/>
    <n v="6389.9109728975927"/>
    <n v="7173.6031322590989"/>
    <n v="7650.1625564627375"/>
    <n v="7860.6137518497098"/>
    <n v="5.5931055356668002"/>
    <n v="5.4168056518732008"/>
    <n v="5.631892717837621"/>
    <n v="5.6987909492243487"/>
    <n v="6.0294762745017838"/>
    <n v="6.1468966311157951"/>
    <m/>
    <m/>
    <m/>
    <m/>
    <m/>
    <m/>
    <m/>
    <m/>
    <m/>
    <m/>
    <m/>
    <m/>
    <m/>
    <m/>
    <m/>
    <m/>
    <m/>
    <m/>
    <m/>
    <n v="864.29250000000002"/>
    <n v="946.64290671256686"/>
    <n v="1001.5096779541987"/>
    <n v="1044.5448426908592"/>
    <n v="1078.942897049119"/>
    <n v="1093.1976900182322"/>
    <n v="5208"/>
    <n v="2690"/>
    <n v="2736.8459539133146"/>
    <n v="3253.7860942568109"/>
    <n v="3367.1864827073464"/>
    <n v="3531.4358018353219"/>
    <n v="3519.0275117490123"/>
    <n v="247"/>
    <n v="680.07070392643345"/>
    <n v="690.18596831742911"/>
    <n v="726.99851854177746"/>
    <n v="761.06239086306778"/>
    <n v="789.96880777999684"/>
    <m/>
    <m/>
    <m/>
    <m/>
    <m/>
    <m/>
    <n v="48.021782391921185"/>
    <n v="144.06534717576355"/>
    <n v="336.15247674344823"/>
    <n v="181.68079180744857"/>
    <n v="334.6244445722777"/>
    <n v="0"/>
    <n v="50.258542702836756"/>
    <n v="150.77562810851029"/>
    <n v="351.80979891985726"/>
    <n v="190.14312627587893"/>
    <n v="350.21059401114894"/>
    <n v="0"/>
    <x v="0"/>
  </r>
  <r>
    <n v="5209"/>
    <n v="52"/>
    <n v="5"/>
    <s v="קרית מטרסדוף"/>
    <m/>
    <s v="U. Orthodox"/>
    <s v="yes"/>
    <x v="0"/>
    <s v="yes"/>
    <s v="ירושלים"/>
    <n v="753.95477068001719"/>
    <n v="14.7"/>
    <n v="23.099999999999998"/>
    <n v="8.75"/>
    <n v="108.75"/>
    <n v="8.75"/>
    <n v="164.05"/>
    <n v="768.65477068001724"/>
    <n v="791.75477068001726"/>
    <n v="800.50477068001726"/>
    <n v="909.25477068001726"/>
    <n v="918.00477068001726"/>
    <n v="3962.0444335813854"/>
    <n v="4130.0376906151359"/>
    <n v="4338.6051436906537"/>
    <n v="4459.9321502741395"/>
    <n v="4915.9194904993856"/>
    <n v="5006.0917433324967"/>
    <n v="5.2550160668230594"/>
    <n v="5.3730723442480608"/>
    <n v="5.4797335038023709"/>
    <n v="5.5713998387361157"/>
    <n v="5.4065369234442917"/>
    <n v="5.4532306402113857"/>
    <m/>
    <m/>
    <m/>
    <m/>
    <m/>
    <m/>
    <m/>
    <m/>
    <m/>
    <m/>
    <m/>
    <m/>
    <m/>
    <m/>
    <m/>
    <m/>
    <m/>
    <m/>
    <m/>
    <n v="230.47800000000001"/>
    <n v="236.72497758839847"/>
    <n v="247.25234537543574"/>
    <n v="249.26320413495347"/>
    <n v="275.42374475418535"/>
    <n v="281.76337047922271"/>
    <n v="5209"/>
    <n v="1833"/>
    <n v="1868.7383506913782"/>
    <n v="1994.323993300821"/>
    <n v="1951.7127375672374"/>
    <n v="2117.1173945110199"/>
    <n v="2166.5186264700747"/>
    <n v="1084"/>
    <n v="1369.6777018783939"/>
    <n v="1375.5223356592251"/>
    <n v="1371.5074545192674"/>
    <n v="1424.9910424964223"/>
    <n v="1416.5792229419694"/>
    <m/>
    <m/>
    <m/>
    <m/>
    <m/>
    <m/>
    <n v="0"/>
    <n v="23.677386234463064"/>
    <n v="23.677386234463064"/>
    <n v="71.032158703389186"/>
    <n v="130.87627296263815"/>
    <n v="0"/>
    <n v="0"/>
    <n v="26.764560668764787"/>
    <n v="26.764560668764787"/>
    <n v="80.293682006294361"/>
    <n v="147.94056713539879"/>
    <n v="0"/>
    <x v="0"/>
  </r>
  <r>
    <n v="5210"/>
    <n v="52"/>
    <n v="5"/>
    <s v="קרית צאנז"/>
    <m/>
    <s v="U. Orthodox"/>
    <s v="yes"/>
    <x v="0"/>
    <s v="yes"/>
    <s v="ירושלים"/>
    <n v="754.84852647860566"/>
    <n v="0"/>
    <n v="0"/>
    <n v="0"/>
    <n v="70"/>
    <n v="0"/>
    <n v="70"/>
    <n v="754.84852647860566"/>
    <n v="754.84852647860566"/>
    <n v="754.84852647860566"/>
    <n v="824.84852647860566"/>
    <n v="824.84852647860566"/>
    <n v="3852.5085315407518"/>
    <n v="3807.2317348535275"/>
    <n v="3848.0284836077853"/>
    <n v="3964.9636314322247"/>
    <n v="4261.2887242302386"/>
    <n v="4247.0678630540451"/>
    <n v="5.1036842444574102"/>
    <n v="5.0437029434426988"/>
    <n v="5.0977492154074548"/>
    <n v="5.2526612854752681"/>
    <n v="5.1661469802489428"/>
    <n v="5.1489064073198687"/>
    <m/>
    <m/>
    <m/>
    <m/>
    <m/>
    <m/>
    <m/>
    <m/>
    <m/>
    <m/>
    <m/>
    <m/>
    <m/>
    <m/>
    <m/>
    <m/>
    <m/>
    <m/>
    <m/>
    <n v="756.75750000000005"/>
    <n v="796.34971371525239"/>
    <n v="823.77779623900756"/>
    <n v="843.37831701054074"/>
    <n v="865.57810655441824"/>
    <n v="875.46156559470569"/>
    <n v="5210"/>
    <n v="1077"/>
    <n v="1217.4886659025399"/>
    <n v="1357.9773318050795"/>
    <n v="1498.4659977076194"/>
    <n v="1638.9546636101591"/>
    <n v="1779.4433295126989"/>
    <n v="844"/>
    <n v="1128.7738420174551"/>
    <n v="1082.1394161354601"/>
    <n v="1088.2482021574692"/>
    <n v="1171.2179859154587"/>
    <n v="1168.2799021478368"/>
    <m/>
    <m/>
    <m/>
    <m/>
    <m/>
    <m/>
    <n v="0"/>
    <n v="79.422990020186788"/>
    <n v="79.422990020186788"/>
    <n v="158.84598004037358"/>
    <n v="525.68635692979353"/>
    <n v="0"/>
    <n v="0"/>
    <n v="82.444347672761424"/>
    <n v="82.444347672761424"/>
    <n v="164.88869534552285"/>
    <n v="545.68417490366005"/>
    <n v="0"/>
    <x v="0"/>
  </r>
  <r>
    <n v="5211"/>
    <n v="52"/>
    <n v="5"/>
    <s v="עזרת תורה"/>
    <m/>
    <s v="U. Orthodox"/>
    <s v="yes"/>
    <x v="0"/>
    <s v="yes"/>
    <s v="ירושלים"/>
    <n v="400.14285714285398"/>
    <n v="66.599999999999994"/>
    <n v="7.5900000000000007"/>
    <n v="15.989999999999998"/>
    <n v="45.99"/>
    <n v="7.5900000000000007"/>
    <n v="143.76"/>
    <n v="466.74285714285395"/>
    <n v="474.33285714285392"/>
    <n v="490.32285714285393"/>
    <n v="536.31285714285389"/>
    <n v="543.90285714285392"/>
    <n v="2900"/>
    <n v="3100"/>
    <n v="2969.6958184746336"/>
    <n v="2885.6601215014089"/>
    <n v="2991.4242891834451"/>
    <n v="2929.9956024626194"/>
    <n v="7.2474116387005214"/>
    <n v="6.6417727717924055"/>
    <n v="6.2607845392845221"/>
    <n v="5.8852245606422571"/>
    <n v="5.5777597895376214"/>
    <n v="5.386983289357989"/>
    <m/>
    <m/>
    <m/>
    <m/>
    <m/>
    <m/>
    <m/>
    <m/>
    <m/>
    <m/>
    <m/>
    <m/>
    <m/>
    <m/>
    <m/>
    <m/>
    <m/>
    <m/>
    <m/>
    <n v="465.56770000000006"/>
    <n v="478.79267686790928"/>
    <n v="486.58175210696925"/>
    <n v="494.3556165964344"/>
    <n v="503.25037098865482"/>
    <n v="510.00374362236636"/>
    <n v="5211"/>
    <n v="1793"/>
    <n v="1793"/>
    <n v="1712.1108046704239"/>
    <n v="1669.0285799522665"/>
    <n v="1702.7376985733069"/>
    <n v="1667.7721000684053"/>
    <n v="982"/>
    <n v="1216.051539863"/>
    <n v="1185.40455924305"/>
    <n v="1179.8532578049999"/>
    <n v="1218.7248601060001"/>
    <n v="1226.3726630799999"/>
    <m/>
    <m/>
    <m/>
    <m/>
    <m/>
    <m/>
    <n v="0"/>
    <n v="148.30668497893032"/>
    <n v="49.43556165964344"/>
    <n v="98.87112331928688"/>
    <n v="197.74224663857376"/>
    <n v="0"/>
    <n v="0"/>
    <n v="153.0011230867099"/>
    <n v="51.000374362236641"/>
    <n v="102.00074872447328"/>
    <n v="204.00149744894657"/>
    <n v="0"/>
    <x v="0"/>
  </r>
  <r>
    <n v="5212"/>
    <n v="52"/>
    <n v="5"/>
    <s v="מחניים"/>
    <m/>
    <s v="U. Orthodox"/>
    <s v="yes"/>
    <x v="0"/>
    <s v="yes"/>
    <s v="ירושלים"/>
    <n v="638.05458071011697"/>
    <n v="0"/>
    <n v="25.290000000000003"/>
    <n v="36.590000000000003"/>
    <n v="7.5900000000000007"/>
    <n v="7.5900000000000007"/>
    <n v="77.060000000000016"/>
    <n v="638.05458071011697"/>
    <n v="663.34458071011693"/>
    <n v="699.93458071011696"/>
    <n v="707.52458071011699"/>
    <n v="715.11458071011702"/>
    <n v="4200"/>
    <n v="4400"/>
    <n v="4501.5063119550368"/>
    <n v="4701.975221440046"/>
    <n v="4685.2329237670947"/>
    <n v="4671.6959342956543"/>
    <n v="6.5825089686303144"/>
    <n v="6.8959617766603296"/>
    <n v="6.7860753563949068"/>
    <n v="6.7177352727302999"/>
    <n v="6.6220072793297087"/>
    <n v="6.5327935694677155"/>
    <m/>
    <m/>
    <m/>
    <m/>
    <m/>
    <m/>
    <m/>
    <m/>
    <m/>
    <m/>
    <m/>
    <m/>
    <m/>
    <m/>
    <m/>
    <m/>
    <m/>
    <m/>
    <m/>
    <n v="1117.8183000000001"/>
    <n v="1135.8442665421351"/>
    <n v="1149.8098245505619"/>
    <n v="1167.7487636629214"/>
    <n v="1183.0573247191012"/>
    <n v="1197.2983065000001"/>
    <n v="5212"/>
    <n v="4143"/>
    <n v="4143"/>
    <n v="4190.9529551527457"/>
    <n v="4234.8442048752413"/>
    <n v="4129.9829793972494"/>
    <n v="4032.2575532889368"/>
    <n v="1730"/>
    <n v="2045.770671282"/>
    <n v="2038.026958462375"/>
    <n v="2048.7406823394999"/>
    <n v="2077.6867639809998"/>
    <n v="2087.0561408240001"/>
    <m/>
    <m/>
    <m/>
    <m/>
    <m/>
    <m/>
    <n v="58.387438183146074"/>
    <n v="291.93719091573035"/>
    <n v="233.5497527325843"/>
    <n v="58.387438183146074"/>
    <n v="525.48694364831465"/>
    <n v="0"/>
    <n v="59.864915325000005"/>
    <n v="299.32457662500002"/>
    <n v="239.45966130000002"/>
    <n v="59.864915325000005"/>
    <n v="538.78423792500007"/>
    <n v="0"/>
    <x v="0"/>
  </r>
  <r>
    <n v="5213"/>
    <n v="52"/>
    <n v="5"/>
    <s v="שיכון חבד&quot;"/>
    <m/>
    <s v="U. Orthodox"/>
    <s v="yes"/>
    <x v="0"/>
    <s v="yes"/>
    <s v="ירושלים"/>
    <n v="793.7350455173231"/>
    <n v="0"/>
    <n v="37.290000000000006"/>
    <n v="7.5900000000000007"/>
    <n v="7.5900000000000007"/>
    <n v="53.49"/>
    <n v="105.96000000000001"/>
    <n v="793.7350455173231"/>
    <n v="831.02504551732306"/>
    <n v="838.6150455173231"/>
    <n v="846.20504551732313"/>
    <n v="899.69504551732314"/>
    <n v="4264.984374541963"/>
    <n v="4434.9793442751461"/>
    <n v="4720.0030255298789"/>
    <n v="4865.5991914937058"/>
    <n v="4968.353710565887"/>
    <n v="5201.5027412723439"/>
    <n v="5.3733098955738132"/>
    <n v="5.587480821619276"/>
    <n v="5.6797361896495193"/>
    <n v="5.8019459792689805"/>
    <n v="5.8713354840947671"/>
    <n v="5.7814064523179507"/>
    <m/>
    <m/>
    <m/>
    <m/>
    <m/>
    <m/>
    <m/>
    <m/>
    <m/>
    <m/>
    <m/>
    <m/>
    <m/>
    <m/>
    <m/>
    <m/>
    <m/>
    <m/>
    <m/>
    <n v="427.53990000000005"/>
    <n v="473.18480844396498"/>
    <n v="501.63571998697927"/>
    <n v="510.57049926839591"/>
    <n v="514.07284938280884"/>
    <n v="534.50470635184195"/>
    <n v="5213"/>
    <n v="1447"/>
    <n v="1595.8195336849753"/>
    <n v="1778.2122433514473"/>
    <n v="1947.5219170805369"/>
    <n v="2119.6023297025004"/>
    <n v="2333.654471881378"/>
    <n v="513"/>
    <n v="847.05575356624774"/>
    <n v="849.49090932654212"/>
    <n v="824.09753660754131"/>
    <n v="863.67907405916571"/>
    <n v="893.08456358598698"/>
    <m/>
    <m/>
    <m/>
    <m/>
    <m/>
    <m/>
    <n v="0"/>
    <n v="50.26447921041062"/>
    <n v="90.57223814128605"/>
    <n v="55.27461611702779"/>
    <n v="314.45916579967144"/>
    <n v="0"/>
    <n v="0"/>
    <n v="52.620746280457539"/>
    <n v="94.818027325719868"/>
    <n v="57.865745276465333"/>
    <n v="329.20018746919919"/>
    <n v="0"/>
    <x v="0"/>
  </r>
  <r>
    <n v="5214"/>
    <n v="52"/>
    <n v="5"/>
    <s v="רב שפע"/>
    <m/>
    <s v="U. Orthodox"/>
    <s v="yes"/>
    <x v="0"/>
    <s v="yes"/>
    <s v="ירושלים"/>
    <n v="265.909090909089"/>
    <n v="0"/>
    <n v="31.5"/>
    <n v="31.5"/>
    <n v="31.5"/>
    <n v="31.5"/>
    <n v="126"/>
    <n v="265.909090909089"/>
    <n v="297.409090909089"/>
    <n v="328.909090909089"/>
    <n v="360.409090909089"/>
    <n v="391.909090909089"/>
    <n v="1520.2397952806134"/>
    <n v="1578.2842107823424"/>
    <n v="1828.7764147428882"/>
    <n v="2113.8303453877697"/>
    <n v="2398.3110960683712"/>
    <n v="2608.865784871371"/>
    <n v="5.7171411104570486"/>
    <n v="5.935427801232783"/>
    <n v="6.1490266123099184"/>
    <n v="6.4267920948771708"/>
    <n v="6.6544134334095659"/>
    <n v="6.6568136473173789"/>
    <m/>
    <m/>
    <m/>
    <m/>
    <m/>
    <m/>
    <m/>
    <m/>
    <m/>
    <m/>
    <m/>
    <m/>
    <m/>
    <m/>
    <m/>
    <m/>
    <m/>
    <m/>
    <m/>
    <n v="906.36490000000015"/>
    <n v="922.17178176407958"/>
    <n v="938.45541243847697"/>
    <n v="956.3893829771223"/>
    <n v="972.60125181836088"/>
    <n v="985.76783148335915"/>
    <n v="5214"/>
    <n v="2927"/>
    <n v="2927"/>
    <n v="3273.7369230769255"/>
    <n v="3620.4738461538509"/>
    <n v="3967.2107692307764"/>
    <n v="4313.9476923077018"/>
    <n v="1942"/>
    <n v="2066.806694855632"/>
    <n v="2054.9226040453145"/>
    <n v="2052.8296167734602"/>
    <n v="2074.4848921895223"/>
    <n v="2078.5308034119685"/>
    <m/>
    <m/>
    <m/>
    <m/>
    <m/>
    <m/>
    <n v="0"/>
    <n v="573.83362978627338"/>
    <n v="47.819469148856108"/>
    <n v="143.45840744656834"/>
    <n v="191.27787659542443"/>
    <n v="0"/>
    <n v="0"/>
    <n v="591.46069889001546"/>
    <n v="49.288391574167953"/>
    <n v="147.86517472250387"/>
    <n v="197.15356629667181"/>
    <n v="0"/>
    <x v="0"/>
  </r>
  <r>
    <n v="5301"/>
    <n v="53"/>
    <n v="5"/>
    <s v="גבעת שאול - ישיבת נזר התורה"/>
    <m/>
    <s v="U. Orthodox"/>
    <s v="yes"/>
    <x v="0"/>
    <s v="yes"/>
    <s v="ירושלים"/>
    <n v="313.79310344827462"/>
    <n v="11.5"/>
    <n v="15"/>
    <n v="13.7"/>
    <n v="13.7"/>
    <n v="73.7"/>
    <n v="127.60000000000001"/>
    <n v="325.29310344827462"/>
    <n v="340.29310344827462"/>
    <n v="353.99310344827461"/>
    <n v="367.6931034482746"/>
    <n v="441.39310344827459"/>
    <n v="1242.6221092144378"/>
    <n v="1298.5964848345393"/>
    <n v="1360.1295222006593"/>
    <n v="1410.456906741045"/>
    <n v="1454.971397864394"/>
    <n v="1697.5706144889907"/>
    <n v="3.960004523870202"/>
    <n v="3.9920812063605009"/>
    <n v="3.9969353137578421"/>
    <n v="3.9844191680619585"/>
    <n v="3.9570266187194689"/>
    <n v="3.8459382378816969"/>
    <m/>
    <m/>
    <m/>
    <m/>
    <m/>
    <m/>
    <m/>
    <m/>
    <m/>
    <m/>
    <m/>
    <m/>
    <m/>
    <m/>
    <m/>
    <m/>
    <m/>
    <m/>
    <m/>
    <n v="345.11994000000004"/>
    <n v="357.32128650427831"/>
    <n v="366.2539703681756"/>
    <n v="370.82750739210576"/>
    <n v="376.79854768685971"/>
    <n v="394.00977141455405"/>
    <n v="5301"/>
    <n v="460"/>
    <n v="556.78935422176096"/>
    <n v="612.70953100064958"/>
    <n v="593.74127005949322"/>
    <n v="606.57839602434115"/>
    <n v="702.86329948171863"/>
    <n v="18"/>
    <n v="107.05877814143611"/>
    <n v="111.53801300913153"/>
    <n v="114.48059925063981"/>
    <n v="115.89311497796754"/>
    <n v="136.35226164969563"/>
    <m/>
    <m/>
    <m/>
    <m/>
    <m/>
    <m/>
    <n v="0"/>
    <n v="35.816698559602123"/>
    <n v="89.541746399005305"/>
    <n v="71.633397119204247"/>
    <n v="173.83566531429409"/>
    <n v="0"/>
    <n v="0"/>
    <n v="38.055777769934771"/>
    <n v="95.139444424836924"/>
    <n v="76.111555539869542"/>
    <n v="184.70299367991282"/>
    <n v="0"/>
    <x v="0"/>
  </r>
  <r>
    <n v="5302"/>
    <n v="53"/>
    <n v="5"/>
    <s v="גבעת שאול מזרח"/>
    <m/>
    <s v="U. Orthodox"/>
    <s v="yes"/>
    <x v="0"/>
    <s v="yes"/>
    <s v="ירושלים"/>
    <n v="750.00000000000011"/>
    <n v="42.4"/>
    <n v="37.799999999999997"/>
    <n v="17.399999999999999"/>
    <n v="14.399999999999999"/>
    <n v="14.399999999999999"/>
    <n v="126.4"/>
    <n v="792.40000000000009"/>
    <n v="830.2"/>
    <n v="847.6"/>
    <n v="862"/>
    <n v="876.4"/>
    <n v="3426"/>
    <n v="3612.4333333333334"/>
    <n v="3835.6447364072055"/>
    <n v="3955.8437434279699"/>
    <n v="4048.6383655298509"/>
    <n v="4118.2923016803434"/>
    <n v="4.5679999999999996"/>
    <n v="4.5588507487800767"/>
    <n v="4.6201454305073542"/>
    <n v="4.6671115425058636"/>
    <n v="4.6967962477144445"/>
    <n v="4.6991012114107074"/>
    <m/>
    <m/>
    <m/>
    <m/>
    <m/>
    <m/>
    <m/>
    <m/>
    <m/>
    <m/>
    <m/>
    <m/>
    <m/>
    <m/>
    <m/>
    <m/>
    <m/>
    <m/>
    <m/>
    <n v="772.73260000000005"/>
    <n v="818.27523690530836"/>
    <n v="835.98073951380206"/>
    <n v="847.12671492027584"/>
    <n v="864.15308037723048"/>
    <n v="930.24467273602318"/>
    <n v="5302"/>
    <n v="1092"/>
    <n v="1175.5108497964"/>
    <n v="1295.5376983167357"/>
    <n v="1380.6486154601864"/>
    <n v="1465.8352135678354"/>
    <n v="1550.9652330689614"/>
    <n v="1014"/>
    <n v="1243.3319600463303"/>
    <n v="1289.6797530912186"/>
    <n v="1321.2356614060109"/>
    <n v="1319.8686867501688"/>
    <n v="1302.5789922247916"/>
    <m/>
    <m/>
    <m/>
    <m/>
    <m/>
    <m/>
    <n v="0"/>
    <n v="76.879135490162724"/>
    <n v="115.3187032352441"/>
    <n v="165.95909289201904"/>
    <n v="488.96978330284992"/>
    <n v="0"/>
    <n v="0"/>
    <n v="84.422324281208986"/>
    <n v="126.6334864218135"/>
    <n v="182.24258465208794"/>
    <n v="536.94627738091276"/>
    <n v="0"/>
    <x v="0"/>
  </r>
  <r>
    <n v="5303"/>
    <n v="53"/>
    <n v="5"/>
    <s v="קרית משה"/>
    <m/>
    <s v="Jewish"/>
    <s v="yes"/>
    <x v="0"/>
    <s v="yes"/>
    <s v="ירושלים"/>
    <n v="1566.7857142857602"/>
    <n v="46"/>
    <n v="244"/>
    <n v="30"/>
    <n v="98.6"/>
    <n v="30"/>
    <n v="448.6"/>
    <n v="1612.7857142857602"/>
    <n v="1856.7857142857602"/>
    <n v="1886.7857142857602"/>
    <n v="1985.3857142857601"/>
    <n v="2015.3857142857601"/>
    <n v="4806"/>
    <n v="5130.327604285385"/>
    <n v="5977.4143401775882"/>
    <n v="6211.2206974272003"/>
    <n v="6666.8794328508347"/>
    <n v="6831.8896952452305"/>
    <n v="3.0674264873488957"/>
    <n v="3.1810348757692255"/>
    <n v="3.2192268037116434"/>
    <n v="3.2919587266317882"/>
    <n v="3.3579769335900735"/>
    <n v="3.3898670844089063"/>
    <m/>
    <m/>
    <m/>
    <m/>
    <m/>
    <m/>
    <m/>
    <m/>
    <m/>
    <m/>
    <m/>
    <m/>
    <m/>
    <m/>
    <m/>
    <m/>
    <m/>
    <m/>
    <m/>
    <n v="532.40418"/>
    <n v="588.79987739573312"/>
    <n v="684.68313678900302"/>
    <n v="680.46978181581585"/>
    <n v="691.47061323765479"/>
    <n v="697.11270342460966"/>
    <n v="5303"/>
    <n v="1023"/>
    <n v="1254.4162643968659"/>
    <n v="1469.188412653875"/>
    <n v="1699.4435207497172"/>
    <n v="2005.5630870539865"/>
    <n v="2256.4613450985912"/>
    <n v="369"/>
    <n v="369"/>
    <n v="369"/>
    <n v="369"/>
    <n v="369"/>
    <n v="369"/>
    <m/>
    <m/>
    <m/>
    <m/>
    <m/>
    <m/>
    <n v="0"/>
    <n v="117.38028701678797"/>
    <n v="117.38028701678797"/>
    <n v="104.76882002537528"/>
    <n v="340.94038775686465"/>
    <n v="0"/>
    <n v="0"/>
    <n v="120.25117264234085"/>
    <n v="120.25117264234085"/>
    <n v="107.33125454535535"/>
    <n v="349.27910359457269"/>
    <n v="0"/>
    <x v="0"/>
  </r>
  <r>
    <n v="5304"/>
    <n v="53"/>
    <n v="5"/>
    <s v="גבעת שאול - בית יתומים"/>
    <m/>
    <s v="U. Orthodox"/>
    <s v="yes"/>
    <x v="0"/>
    <s v="yes"/>
    <s v="ירושלים"/>
    <n v="434.48275862068948"/>
    <n v="10.35"/>
    <n v="15.6"/>
    <n v="13.649999999999999"/>
    <n v="13.649999999999999"/>
    <n v="13.649999999999999"/>
    <n v="66.899999999999991"/>
    <n v="444.8327586206895"/>
    <n v="460.43275862068953"/>
    <n v="474.0827586206895"/>
    <n v="487.73275862068948"/>
    <n v="501.38275862068946"/>
    <n v="1914"/>
    <n v="2017.787758738885"/>
    <n v="2150.2950138765832"/>
    <n v="2282.6579926504364"/>
    <n v="2420.2316537701886"/>
    <n v="2565.6423900392056"/>
    <n v="4.4052380952380972"/>
    <n v="4.536059270894345"/>
    <n v="4.6701607859488208"/>
    <n v="4.8148934993790311"/>
    <n v="4.962208527093023"/>
    <n v="5.1171332598219399"/>
    <m/>
    <m/>
    <m/>
    <m/>
    <m/>
    <m/>
    <m/>
    <m/>
    <m/>
    <m/>
    <m/>
    <m/>
    <m/>
    <m/>
    <m/>
    <m/>
    <m/>
    <m/>
    <m/>
    <n v="348.60600000000005"/>
    <n v="357.02746194721004"/>
    <n v="365.76667446168102"/>
    <n v="375.16876323222971"/>
    <n v="384.18235054410752"/>
    <n v="392.91068647835152"/>
    <n v="5304"/>
    <n v="2776"/>
    <n v="2780.6883153186736"/>
    <n v="2817.3019883254287"/>
    <n v="2840.7138263665593"/>
    <n v="2863.1750962548122"/>
    <n v="2884.7425385934812"/>
    <n v="316"/>
    <n v="455.77357013364724"/>
    <n v="467.23606411122097"/>
    <n v="478.59127832057305"/>
    <n v="488.59014206262117"/>
    <n v="495.34996647724017"/>
    <m/>
    <m/>
    <m/>
    <m/>
    <m/>
    <m/>
    <n v="0"/>
    <n v="18.758438161611487"/>
    <n v="37.516876323222974"/>
    <n v="93.792190808057427"/>
    <n v="225.10125793933781"/>
    <n v="0"/>
    <n v="0"/>
    <n v="19.645534323917577"/>
    <n v="39.291068647835154"/>
    <n v="98.227671619587881"/>
    <n v="235.74641188701091"/>
    <n v="0"/>
    <x v="0"/>
  </r>
  <r>
    <n v="5305"/>
    <n v="53"/>
    <n v="5"/>
    <s v="גבעת שאול מערב"/>
    <m/>
    <s v="U. Orthodox"/>
    <s v="yes"/>
    <x v="0"/>
    <s v="yes"/>
    <s v="ירושלים"/>
    <n v="960.05298987637582"/>
    <n v="153.1"/>
    <n v="341"/>
    <n v="130.5"/>
    <n v="187.79999999999998"/>
    <n v="51.400000000000006"/>
    <n v="863.8"/>
    <n v="1113.1529898763758"/>
    <n v="1454.1529898763758"/>
    <n v="1584.6529898763758"/>
    <n v="1772.4529898763758"/>
    <n v="1823.8529898763759"/>
    <n v="4607"/>
    <n v="5353.1125029174982"/>
    <n v="7004.7892362828834"/>
    <n v="7757.4841511426048"/>
    <n v="8782.7257762509835"/>
    <n v="9338.2123503560433"/>
    <n v="4.7986934560697891"/>
    <n v="4.8089638635494323"/>
    <n v="4.8170923451997938"/>
    <n v="4.8953835323579531"/>
    <n v="4.9551248052359105"/>
    <n v="5.1200466277652152"/>
    <m/>
    <m/>
    <m/>
    <m/>
    <m/>
    <m/>
    <m/>
    <m/>
    <m/>
    <m/>
    <m/>
    <m/>
    <m/>
    <m/>
    <m/>
    <m/>
    <m/>
    <m/>
    <m/>
    <n v="797.44960000000003"/>
    <n v="831.78623135620444"/>
    <n v="975.97492212840666"/>
    <n v="1033.6578854807867"/>
    <n v="1107.7537386824547"/>
    <n v="1152.0399716111308"/>
    <n v="5305"/>
    <n v="2229"/>
    <n v="2227.599186774034"/>
    <n v="2591.5286837112571"/>
    <n v="2720.2902811633376"/>
    <n v="3023.7278763872905"/>
    <n v="3179.1173218551403"/>
    <n v="430"/>
    <n v="844.45294302480568"/>
    <n v="893.57459930545542"/>
    <n v="910.09358163296974"/>
    <n v="991.34733156900347"/>
    <n v="1017.7400225001874"/>
    <m/>
    <m/>
    <m/>
    <m/>
    <m/>
    <m/>
    <n v="98.93572336871523"/>
    <n v="296.80717010614563"/>
    <n v="296.80717010614563"/>
    <n v="98.93572336871523"/>
    <n v="242.17209853106513"/>
    <n v="0"/>
    <n v="110.26656840914698"/>
    <n v="330.79970522744088"/>
    <n v="330.79970522744088"/>
    <n v="110.26656840914698"/>
    <n v="269.90742433795526"/>
    <n v="0"/>
    <x v="0"/>
  </r>
  <r>
    <n v="5306"/>
    <n v="53"/>
    <n v="5"/>
    <s v="גבעת שאול צפון"/>
    <m/>
    <s v="U. Orthodox"/>
    <s v="yes"/>
    <x v="0"/>
    <s v="yes"/>
    <s v="ירושלים"/>
    <n v="740"/>
    <n v="6.75"/>
    <n v="34.200000000000003"/>
    <n v="10.050000000000001"/>
    <n v="43.65"/>
    <n v="10.050000000000001"/>
    <n v="104.7"/>
    <n v="746.75"/>
    <n v="780.95"/>
    <n v="791"/>
    <n v="834.65"/>
    <n v="844.69999999999993"/>
    <n v="3308"/>
    <n v="3498.2837792551263"/>
    <n v="3806.6930026286946"/>
    <n v="4049.3490148056285"/>
    <n v="4420.4935238818962"/>
    <n v="4674.7106155865231"/>
    <n v="4.4702702702702704"/>
    <n v="4.6846786464748931"/>
    <n v="4.8744388278746325"/>
    <n v="5.1192781476683038"/>
    <n v="5.2962241944310744"/>
    <n v="5.534166704849679"/>
    <m/>
    <m/>
    <m/>
    <m/>
    <m/>
    <m/>
    <m/>
    <m/>
    <m/>
    <m/>
    <m/>
    <m/>
    <m/>
    <m/>
    <m/>
    <m/>
    <m/>
    <m/>
    <m/>
    <n v="385.64137500000004"/>
    <n v="406.15111720774985"/>
    <n v="423.51415345520104"/>
    <n v="436.54033262827153"/>
    <n v="454.85903186602155"/>
    <n v="468.22425945897299"/>
    <n v="5306"/>
    <n v="179"/>
    <n v="313.14458217680948"/>
    <n v="357.75788626823157"/>
    <n v="355.47347072987441"/>
    <n v="383.8482469292511"/>
    <n v="399.81154737293781"/>
    <n v="0"/>
    <n v="237.77138917252472"/>
    <n v="277.2838537259654"/>
    <n v="286.05398581601213"/>
    <n v="315.14988981782477"/>
    <n v="333.19180531231547"/>
    <m/>
    <m/>
    <m/>
    <m/>
    <m/>
    <m/>
    <n v="0"/>
    <n v="168.44665462815829"/>
    <n v="126.33499097111869"/>
    <n v="42.111663657039571"/>
    <n v="99.647023371954944"/>
    <n v="0"/>
    <n v="0"/>
    <n v="180.672447026268"/>
    <n v="135.50433526970099"/>
    <n v="45.168111756567001"/>
    <n v="106.87936540643699"/>
    <n v="0"/>
    <x v="0"/>
  </r>
  <r>
    <n v="5307"/>
    <n v="53"/>
    <n v="5"/>
    <s v="ליפתא"/>
    <n v="404"/>
    <s v="Jewish"/>
    <s v="yes"/>
    <x v="0"/>
    <s v="yes"/>
    <s v="ירושלים"/>
    <n v="0"/>
    <n v="0"/>
    <n v="192"/>
    <n v="0"/>
    <n v="0"/>
    <n v="0"/>
    <n v="192"/>
    <n v="0"/>
    <n v="192"/>
    <n v="192"/>
    <n v="192"/>
    <n v="192"/>
    <n v="0"/>
    <n v="0"/>
    <n v="664.14550419072748"/>
    <n v="692.79092545437481"/>
    <n v="731.00917716252275"/>
    <n v="750.49194980409186"/>
    <m/>
    <m/>
    <n v="3.4590911676600391"/>
    <n v="3.6082860700748687"/>
    <n v="3.8073394643881393"/>
    <n v="3.9088122385629784"/>
    <m/>
    <m/>
    <m/>
    <m/>
    <m/>
    <m/>
    <m/>
    <m/>
    <m/>
    <m/>
    <m/>
    <m/>
    <m/>
    <m/>
    <m/>
    <m/>
    <m/>
    <m/>
    <m/>
    <n v="14.519900000000002"/>
    <n v="14.745229080226906"/>
    <n v="94.903159858298821"/>
    <n v="96.014326272545347"/>
    <n v="97.391497843238739"/>
    <n v="98.186601938207048"/>
    <n v="5307"/>
    <m/>
    <n v="0"/>
    <n v="0"/>
    <n v="0"/>
    <n v="0"/>
    <n v="0"/>
    <n v="0"/>
    <n v="0"/>
    <n v="0"/>
    <n v="0"/>
    <n v="0"/>
    <n v="0"/>
    <m/>
    <m/>
    <m/>
    <m/>
    <m/>
    <m/>
    <n v="0"/>
    <n v="77.306324570386167"/>
    <n v="0"/>
    <n v="0"/>
    <n v="18.708001702159169"/>
    <n v="0"/>
    <n v="0"/>
    <n v="79.055341140989484"/>
    <n v="0"/>
    <n v="0"/>
    <n v="19.131260797217557"/>
    <n v="0"/>
    <x v="0"/>
  </r>
  <r>
    <n v="5401"/>
    <n v="54"/>
    <n v="5"/>
    <s v="גבעת שאול - משרד החינוך"/>
    <m/>
    <s v="Jewish"/>
    <s v="yes"/>
    <x v="0"/>
    <s v="yes"/>
    <s v="ירושלים"/>
    <n v="0"/>
    <n v="0"/>
    <n v="0"/>
    <n v="0"/>
    <n v="13.799999999999999"/>
    <n v="0"/>
    <n v="13.799999999999999"/>
    <n v="0"/>
    <n v="0"/>
    <n v="0"/>
    <n v="13.799999999999999"/>
    <n v="13.799999999999999"/>
    <n v="0"/>
    <n v="0"/>
    <n v="0"/>
    <n v="0"/>
    <n v="47.440318697354634"/>
    <n v="48.211572819893647"/>
    <m/>
    <m/>
    <m/>
    <m/>
    <n v="3.4377042534314954"/>
    <n v="3.4935922333256269"/>
    <m/>
    <m/>
    <m/>
    <m/>
    <m/>
    <m/>
    <m/>
    <m/>
    <m/>
    <m/>
    <m/>
    <m/>
    <m/>
    <m/>
    <m/>
    <m/>
    <m/>
    <m/>
    <m/>
    <n v="3517.09"/>
    <n v="3554.9283558988764"/>
    <n v="3594.1498370786517"/>
    <n v="5423.2659528089889"/>
    <n v="7491.5396702350781"/>
    <n v="8385.0542971845971"/>
    <n v="5401"/>
    <m/>
    <n v="0"/>
    <n v="0"/>
    <n v="0"/>
    <n v="0"/>
    <n v="0"/>
    <n v="0"/>
    <n v="0"/>
    <n v="0"/>
    <n v="0"/>
    <n v="0"/>
    <n v="0"/>
    <m/>
    <m/>
    <m/>
    <m/>
    <m/>
    <m/>
    <n v="114.2083485117136"/>
    <n v="783.94020499878491"/>
    <n v="4062.796169882487"/>
    <n v="393.79622030897508"/>
    <n v="68.52500910702814"/>
    <n v="0"/>
    <n v="176.58053501257621"/>
    <n v="1212.0705939667484"/>
    <n v="6281.5961413829127"/>
    <n v="608.85870581481367"/>
    <n v="105.9483210075457"/>
    <n v="0"/>
    <x v="0"/>
  </r>
  <r>
    <n v="5402"/>
    <n v="54"/>
    <n v="5"/>
    <s v="מאפיית אנג'ל"/>
    <m/>
    <s v="Jewish"/>
    <s v="yes"/>
    <x v="0"/>
    <s v="yes"/>
    <s v="ירושלים"/>
    <n v="0"/>
    <n v="0"/>
    <n v="0"/>
    <n v="0"/>
    <n v="0"/>
    <n v="66"/>
    <n v="66"/>
    <n v="0"/>
    <n v="0"/>
    <n v="0"/>
    <n v="0"/>
    <n v="66"/>
    <n v="0"/>
    <n v="0"/>
    <n v="0"/>
    <n v="0"/>
    <n v="0"/>
    <n v="226.17542102829131"/>
    <m/>
    <m/>
    <m/>
    <m/>
    <m/>
    <n v="3.4269003186104743"/>
    <m/>
    <m/>
    <m/>
    <m/>
    <m/>
    <m/>
    <m/>
    <m/>
    <m/>
    <m/>
    <m/>
    <m/>
    <m/>
    <m/>
    <m/>
    <m/>
    <m/>
    <m/>
    <m/>
    <n v="1210.2128"/>
    <n v="1223.2327860224718"/>
    <n v="1236.7286984269663"/>
    <n v="1251.2784478202248"/>
    <n v="1648.604386516854"/>
    <n v="2051.5597666308486"/>
    <n v="5402"/>
    <n v="144"/>
    <n v="144"/>
    <n v="144"/>
    <n v="144"/>
    <n v="144"/>
    <n v="144"/>
    <n v="0"/>
    <n v="0"/>
    <n v="0"/>
    <n v="0"/>
    <n v="0"/>
    <n v="0"/>
    <m/>
    <m/>
    <m/>
    <m/>
    <m/>
    <m/>
    <n v="267.92345993851563"/>
    <n v="153.09911996486611"/>
    <n v="753.70630793441001"/>
    <n v="0"/>
    <n v="76.549559982433053"/>
    <n v="0"/>
    <n v="439.27951600534738"/>
    <n v="251.01686628876999"/>
    <n v="1235.7549511923464"/>
    <n v="0"/>
    <n v="125.50843314438499"/>
    <n v="0"/>
    <x v="0"/>
  </r>
  <r>
    <n v="5403"/>
    <n v="54"/>
    <n v="5"/>
    <s v="גבעת שאול - בית המשפט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4077.8663000000006"/>
    <n v="4121.7377267668544"/>
    <n v="4167.2128088202253"/>
    <n v="4269.5588418651696"/>
    <n v="6864.1411898876413"/>
    <n v="7391.1489465000004"/>
    <n v="5403"/>
    <n v="140"/>
    <n v="140"/>
    <n v="140"/>
    <n v="140"/>
    <n v="140"/>
    <n v="140"/>
    <n v="0"/>
    <n v="0"/>
    <n v="0"/>
    <n v="0"/>
    <n v="0"/>
    <n v="0"/>
    <m/>
    <m/>
    <m/>
    <m/>
    <m/>
    <m/>
    <n v="364.39964250014691"/>
    <n v="902.49994760511868"/>
    <n v="2628.7278364304188"/>
    <n v="373.93141532948556"/>
    <n v="0"/>
    <n v="0"/>
    <n v="630.82209041375984"/>
    <n v="1562.3421023151529"/>
    <n v="4550.6619532570157"/>
    <n v="647.32280051407247"/>
    <n v="0"/>
    <n v="0"/>
    <x v="0"/>
  </r>
  <r>
    <n v="5404"/>
    <n v="54"/>
    <n v="5"/>
    <s v="גבעת שאול - מרכז ספיר"/>
    <m/>
    <s v="Jewish"/>
    <s v="yes"/>
    <x v="0"/>
    <s v="yes"/>
    <s v="ירושלים"/>
    <n v="0"/>
    <n v="0"/>
    <n v="54"/>
    <n v="0"/>
    <n v="24"/>
    <n v="0"/>
    <n v="78"/>
    <n v="0"/>
    <n v="54"/>
    <n v="54"/>
    <n v="78"/>
    <n v="78"/>
    <n v="0"/>
    <n v="0"/>
    <n v="186.7909230536423"/>
    <n v="194.84744778404294"/>
    <n v="289.44727575622255"/>
    <n v="296.70646153938861"/>
    <m/>
    <m/>
    <n v="3.4590911676600427"/>
    <n v="3.6082860700748691"/>
    <n v="3.7108625096951608"/>
    <n v="3.8039289940947256"/>
    <m/>
    <m/>
    <m/>
    <m/>
    <m/>
    <m/>
    <m/>
    <m/>
    <m/>
    <m/>
    <m/>
    <m/>
    <m/>
    <m/>
    <m/>
    <m/>
    <m/>
    <m/>
    <m/>
    <n v="2953.4247"/>
    <n v="2985.1989039353934"/>
    <n v="3823.7382947140813"/>
    <n v="4299.4874559503751"/>
    <n v="4644.8463070367316"/>
    <n v="5515.1575856795153"/>
    <n v="5404"/>
    <n v="211"/>
    <n v="211"/>
    <n v="211"/>
    <n v="211"/>
    <n v="211"/>
    <n v="211"/>
    <n v="0"/>
    <n v="0"/>
    <n v="0"/>
    <n v="0"/>
    <n v="0"/>
    <n v="0"/>
    <m/>
    <m/>
    <m/>
    <m/>
    <m/>
    <m/>
    <n v="475.24868438767515"/>
    <n v="712.8730265815127"/>
    <n v="2873.7414027873501"/>
    <n v="166.3370395356863"/>
    <n v="71.287302658151262"/>
    <n v="0"/>
    <n v="609.6241502361878"/>
    <n v="914.43622535428165"/>
    <n v="3686.2851349709526"/>
    <n v="213.36845258266575"/>
    <n v="91.443622535428162"/>
    <n v="0"/>
    <x v="0"/>
  </r>
  <r>
    <n v="5405"/>
    <n v="54"/>
    <n v="5"/>
    <s v="גבעת שאול - למס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938.5945000000002"/>
    <n v="2970.2091543117981"/>
    <n v="3403.4794356741577"/>
    <n v="3470.8086055056183"/>
    <n v="3503.1661629213486"/>
    <n v="3532.7171975000001"/>
    <n v="5405"/>
    <m/>
    <n v="0"/>
    <n v="0"/>
    <n v="0"/>
    <n v="0"/>
    <n v="0"/>
    <n v="56"/>
    <n v="56"/>
    <n v="56"/>
    <n v="56"/>
    <n v="56"/>
    <n v="56"/>
    <m/>
    <m/>
    <m/>
    <m/>
    <m/>
    <m/>
    <n v="242.04124989534355"/>
    <n v="467.2842261615765"/>
    <n v="2549.6970357902724"/>
    <n v="151.27578118458973"/>
    <n v="60.510312473835889"/>
    <n v="0"/>
    <n v="246.35852425089627"/>
    <n v="475.61914513606519"/>
    <n v="2595.1758193935043"/>
    <n v="153.97407765681018"/>
    <n v="61.589631062724067"/>
    <n v="0"/>
    <x v="0"/>
  </r>
  <r>
    <n v="5406"/>
    <n v="54"/>
    <n v="5"/>
    <s v="הר המנוחות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32.2328"/>
    <n v="235.83673688816856"/>
    <n v="239.57241037277146"/>
    <n v="243.59978632090761"/>
    <n v="247.28841102106969"/>
    <n v="250.65710398703402"/>
    <n v="5406"/>
    <m/>
    <n v="0"/>
    <n v="0"/>
    <n v="0"/>
    <n v="0"/>
    <n v="0"/>
    <n v="0"/>
    <n v="0"/>
    <n v="0"/>
    <n v="0"/>
    <n v="0"/>
    <n v="0"/>
    <m/>
    <m/>
    <m/>
    <m/>
    <m/>
    <m/>
    <n v="85.259925212317654"/>
    <n v="0"/>
    <n v="12.179989316045384"/>
    <n v="146.15987179254455"/>
    <n v="0"/>
    <n v="0"/>
    <n v="87.729986395461907"/>
    <n v="0"/>
    <n v="12.532855199351705"/>
    <n v="150.39426239222041"/>
    <n v="0"/>
    <n v="0"/>
    <x v="0"/>
  </r>
  <r>
    <n v="5407"/>
    <n v="54"/>
    <n v="5"/>
    <s v="חניון תפעולי - עיריית ירושל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460.95600000000002"/>
    <n v="468.1094095623987"/>
    <n v="475.524301458671"/>
    <n v="483.51818995137768"/>
    <n v="490.83969529983796"/>
    <n v="980.77617212317671"/>
    <n v="5407"/>
    <m/>
    <n v="0"/>
    <n v="0"/>
    <n v="0"/>
    <n v="0"/>
    <n v="0"/>
    <n v="0"/>
    <n v="0"/>
    <n v="0"/>
    <n v="0"/>
    <n v="0"/>
    <n v="0"/>
    <m/>
    <m/>
    <m/>
    <m/>
    <m/>
    <m/>
    <n v="99.209337345297172"/>
    <n v="11.023259705033022"/>
    <n v="329.19255408091539"/>
    <n v="44.093038820132087"/>
    <n v="0"/>
    <n v="0"/>
    <n v="201.23783580961481"/>
    <n v="22.359759534401647"/>
    <n v="667.73953864155362"/>
    <n v="89.439038137606587"/>
    <n v="0"/>
    <n v="0"/>
    <x v="0"/>
  </r>
  <r>
    <n v="5408"/>
    <n v="54"/>
    <n v="5"/>
    <s v="השוק הסיטונאי"/>
    <m/>
    <s v="Jewish"/>
    <s v="yes"/>
    <x v="0"/>
    <s v="yes"/>
    <s v="ירושלים"/>
    <n v="0"/>
    <n v="0"/>
    <n v="0"/>
    <n v="322.8"/>
    <n v="0"/>
    <n v="0"/>
    <n v="322.8"/>
    <n v="0"/>
    <n v="0"/>
    <n v="322.8"/>
    <n v="322.8"/>
    <n v="322.8"/>
    <n v="0"/>
    <n v="0"/>
    <n v="0"/>
    <n v="1113.1558851001744"/>
    <n v="1149.5108740364135"/>
    <n v="1199.7750500891768"/>
    <m/>
    <m/>
    <m/>
    <n v="3.4484383057626218"/>
    <n v="3.5610621872255686"/>
    <n v="3.716775248107735"/>
    <m/>
    <m/>
    <m/>
    <m/>
    <m/>
    <m/>
    <m/>
    <m/>
    <m/>
    <m/>
    <m/>
    <m/>
    <m/>
    <m/>
    <m/>
    <m/>
    <m/>
    <m/>
    <m/>
    <n v="1229.3979000000002"/>
    <n v="1242.6242875196631"/>
    <n v="1256.3341461235957"/>
    <n v="1296.8743819867436"/>
    <n v="1311.2528727408223"/>
    <n v="2044.779095603365"/>
    <n v="5408"/>
    <n v="1202"/>
    <n v="1202"/>
    <n v="1202"/>
    <n v="1558.255421686747"/>
    <n v="1558.255421686747"/>
    <n v="1558.255421686747"/>
    <n v="983"/>
    <n v="983"/>
    <n v="983"/>
    <n v="983"/>
    <n v="983"/>
    <n v="983"/>
    <m/>
    <m/>
    <m/>
    <m/>
    <m/>
    <m/>
    <n v="384.40386215446381"/>
    <n v="163.57611155509099"/>
    <n v="642.56993576637967"/>
    <n v="40.894027888772747"/>
    <n v="65.43044462203639"/>
    <n v="0"/>
    <n v="606.08875656754208"/>
    <n v="257.9101091776775"/>
    <n v="1013.138658892655"/>
    <n v="64.477527294419374"/>
    <n v="103.164043671071"/>
    <n v="0"/>
    <x v="0"/>
  </r>
  <r>
    <n v="5409"/>
    <n v="54"/>
    <n v="5"/>
    <s v="מעלה רומאים"/>
    <m/>
    <s v="Jewish"/>
    <s v="yes"/>
    <x v="0"/>
    <s v="yes"/>
    <s v="ירושלים"/>
    <n v="0"/>
    <n v="0"/>
    <n v="0"/>
    <n v="5.7"/>
    <n v="0"/>
    <n v="0"/>
    <n v="5.7"/>
    <n v="0"/>
    <n v="0"/>
    <n v="5.7"/>
    <n v="5.7"/>
    <n v="5.7"/>
    <n v="0"/>
    <n v="0"/>
    <n v="0"/>
    <n v="19.656098342846946"/>
    <n v="20.298054467185761"/>
    <n v="21.185618914214121"/>
    <m/>
    <m/>
    <m/>
    <n v="3.4484383057626218"/>
    <n v="3.5610621872255721"/>
    <n v="3.7167752481077403"/>
    <m/>
    <m/>
    <m/>
    <m/>
    <m/>
    <m/>
    <m/>
    <m/>
    <m/>
    <m/>
    <m/>
    <m/>
    <m/>
    <m/>
    <m/>
    <m/>
    <m/>
    <m/>
    <m/>
    <n v="95.508200000000016"/>
    <n v="96.990357236628867"/>
    <n v="98.526692544570523"/>
    <n v="100.77267653213308"/>
    <n v="102.30892121262175"/>
    <n v="103.72095882674573"/>
    <n v="5409"/>
    <m/>
    <n v="0"/>
    <n v="0"/>
    <n v="0"/>
    <n v="0"/>
    <n v="0"/>
    <n v="0"/>
    <n v="0"/>
    <n v="0"/>
    <n v="0"/>
    <n v="0"/>
    <n v="0"/>
    <m/>
    <m/>
    <m/>
    <m/>
    <m/>
    <m/>
    <n v="55.424972092673187"/>
    <n v="30.231802959639918"/>
    <n v="15.115901479819959"/>
    <n v="0"/>
    <n v="0"/>
    <n v="0"/>
    <n v="57.046527354710143"/>
    <n v="31.116287648023711"/>
    <n v="15.558143824011855"/>
    <n v="0"/>
    <n v="0"/>
    <n v="0"/>
    <x v="0"/>
  </r>
  <r>
    <n v="5501"/>
    <n v="55"/>
    <n v="5"/>
    <s v="כפר שאול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460.95600000000002"/>
    <n v="468.1094095623987"/>
    <n v="475.524301458671"/>
    <n v="483.51818995137768"/>
    <n v="490.83969529983796"/>
    <n v="497.52617212317671"/>
    <n v="5501"/>
    <n v="975"/>
    <n v="975"/>
    <n v="975"/>
    <n v="975"/>
    <n v="975"/>
    <n v="975"/>
    <n v="19"/>
    <n v="19"/>
    <n v="19"/>
    <n v="19"/>
    <n v="19"/>
    <n v="19"/>
    <m/>
    <m/>
    <m/>
    <m/>
    <m/>
    <m/>
    <n v="0"/>
    <n v="0"/>
    <n v="145.05545698541329"/>
    <n v="217.58318547811996"/>
    <n v="120.87954748784442"/>
    <n v="0"/>
    <n v="0"/>
    <n v="0"/>
    <n v="149.25785163695301"/>
    <n v="223.88677745542952"/>
    <n v="124.38154303079418"/>
    <n v="0"/>
    <x v="0"/>
  </r>
  <r>
    <n v="5502"/>
    <n v="55"/>
    <n v="5"/>
    <s v="הר נוף - דרום"/>
    <m/>
    <s v="U. Orthodox"/>
    <s v="yes"/>
    <x v="0"/>
    <s v="yes"/>
    <s v="ירושלים"/>
    <n v="801.45582608696725"/>
    <n v="0"/>
    <n v="54.9"/>
    <n v="0"/>
    <n v="0"/>
    <n v="0"/>
    <n v="54.9"/>
    <n v="801.45582608696725"/>
    <n v="856.35582608696723"/>
    <n v="856.35582608696723"/>
    <n v="856.35582608696723"/>
    <n v="856.35582608696723"/>
    <n v="4608.1865329184457"/>
    <n v="4488.1917958999429"/>
    <n v="4616.4332760567895"/>
    <n v="4607.1831595978674"/>
    <n v="4624.160326242446"/>
    <n v="4616.8962147477296"/>
    <n v="5.7497698349982471"/>
    <n v="5.600048873327327"/>
    <n v="5.3907886598391261"/>
    <n v="5.3799869391324542"/>
    <n v="5.3998118368296586"/>
    <n v="5.391329251351249"/>
    <m/>
    <m/>
    <m/>
    <m/>
    <m/>
    <m/>
    <m/>
    <m/>
    <m/>
    <m/>
    <m/>
    <m/>
    <m/>
    <m/>
    <m/>
    <m/>
    <m/>
    <m/>
    <m/>
    <n v="580.80669999999998"/>
    <n v="599.34758859780391"/>
    <n v="621.00226846211524"/>
    <n v="629.37818674603147"/>
    <n v="637.09529246382999"/>
    <n v="644.4216841952333"/>
    <n v="5502"/>
    <n v="864"/>
    <n v="1060.9110217477519"/>
    <n v="1187.8805804449205"/>
    <n v="1166.5968579205514"/>
    <n v="1136.3367577574363"/>
    <n v="1123.1266063079158"/>
    <n v="384"/>
    <n v="742.99389169776077"/>
    <n v="721.42865665156774"/>
    <n v="681.58993836722539"/>
    <n v="716.50117859327906"/>
    <n v="721.81175107484842"/>
    <m/>
    <m/>
    <m/>
    <m/>
    <m/>
    <m/>
    <n v="0"/>
    <n v="30.559955457954029"/>
    <n v="61.119910915908058"/>
    <n v="30.559955457954029"/>
    <n v="507.1383649142154"/>
    <n v="0"/>
    <n v="0"/>
    <n v="31.290404370326272"/>
    <n v="62.580808740652543"/>
    <n v="31.290404370326272"/>
    <n v="519.26006671392827"/>
    <n v="0"/>
    <x v="0"/>
  </r>
  <r>
    <n v="5503"/>
    <n v="55"/>
    <n v="5"/>
    <s v="פי גלילות"/>
    <n v="5901"/>
    <s v="U. Orthodox"/>
    <s v="yes"/>
    <x v="0"/>
    <s v="yes"/>
    <s v="ירושלים"/>
    <n v="0"/>
    <n v="0"/>
    <n v="0"/>
    <n v="0"/>
    <n v="768"/>
    <n v="0"/>
    <n v="768"/>
    <n v="0"/>
    <n v="0"/>
    <n v="0"/>
    <n v="768"/>
    <n v="768"/>
    <n v="0"/>
    <n v="0"/>
    <n v="0"/>
    <n v="0"/>
    <n v="3840"/>
    <n v="3840"/>
    <m/>
    <m/>
    <m/>
    <m/>
    <n v="5"/>
    <n v="5"/>
    <m/>
    <m/>
    <m/>
    <m/>
    <m/>
    <m/>
    <m/>
    <m/>
    <m/>
    <m/>
    <m/>
    <m/>
    <m/>
    <m/>
    <m/>
    <m/>
    <m/>
    <m/>
    <m/>
    <n v="0"/>
    <n v="0"/>
    <n v="0"/>
    <n v="0"/>
    <n v="574.8123990370666"/>
    <n v="592.89239831119994"/>
    <n v="5503"/>
    <m/>
    <n v="0"/>
    <n v="0"/>
    <n v="0"/>
    <n v="1572.3512307456001"/>
    <n v="1878.6476890368001"/>
    <n v="0"/>
    <n v="0"/>
    <n v="0"/>
    <n v="0"/>
    <n v="343.79544790549994"/>
    <n v="199.17325738800002"/>
    <m/>
    <m/>
    <m/>
    <m/>
    <m/>
    <m/>
    <n v="0"/>
    <n v="0"/>
    <n v="0"/>
    <n v="0"/>
    <n v="0"/>
    <n v="0"/>
    <n v="0"/>
    <n v="59.300000000000004"/>
    <n v="59.300000000000004"/>
    <n v="177.9"/>
    <n v="296.5"/>
    <n v="0"/>
    <x v="0"/>
  </r>
  <r>
    <n v="5504"/>
    <n v="55"/>
    <n v="5"/>
    <s v="הר נוף - דרום מערב"/>
    <m/>
    <s v="U. Orthodox"/>
    <s v="yes"/>
    <x v="0"/>
    <s v="yes"/>
    <s v="ירושלים"/>
    <n v="639.75"/>
    <n v="9.7500000000000018"/>
    <n v="9.7500000000000018"/>
    <n v="9.7500000000000018"/>
    <n v="9.7500000000000018"/>
    <n v="9.7500000000000018"/>
    <n v="48.750000000000007"/>
    <n v="649.5"/>
    <n v="659.25"/>
    <n v="669"/>
    <n v="678.75"/>
    <n v="688.5"/>
    <n v="2316.243721993068"/>
    <n v="2201.8930102540221"/>
    <n v="2151.0300642032566"/>
    <n v="2110.3971296528489"/>
    <n v="2036.8371136316402"/>
    <n v="1936.3342502679595"/>
    <n v="3.620545091040356"/>
    <n v="3.3901355046251305"/>
    <n v="3.2628442384577272"/>
    <n v="3.1545547528443181"/>
    <n v="3.0008649924591384"/>
    <n v="2.8123954252257946"/>
    <m/>
    <m/>
    <m/>
    <m/>
    <m/>
    <m/>
    <m/>
    <m/>
    <m/>
    <m/>
    <m/>
    <m/>
    <m/>
    <m/>
    <m/>
    <m/>
    <m/>
    <m/>
    <m/>
    <n v="402.63992999999999"/>
    <n v="406.51684163598549"/>
    <n v="411.46777870867646"/>
    <n v="457.23136320214803"/>
    <n v="461.41981606673056"/>
    <n v="464.24529316987201"/>
    <n v="5504"/>
    <n v="1513"/>
    <n v="1513"/>
    <n v="1513"/>
    <n v="1513"/>
    <n v="1513"/>
    <n v="1513"/>
    <n v="563"/>
    <n v="718.54835900309467"/>
    <n v="707.03575584362352"/>
    <n v="708.74351294732332"/>
    <n v="718.23720289256573"/>
    <n v="711.15350306256209"/>
    <m/>
    <m/>
    <m/>
    <m/>
    <m/>
    <m/>
    <n v="0"/>
    <n v="20.795639028037694"/>
    <n v="41.591278056075389"/>
    <n v="82.90986069746954"/>
    <n v="311.93458542056544"/>
    <n v="0"/>
    <n v="0"/>
    <n v="21.114644169669322"/>
    <n v="42.229288339338645"/>
    <n v="84.18169811582419"/>
    <n v="316.71966254503985"/>
    <n v="0"/>
    <x v="0"/>
  </r>
  <r>
    <n v="5505"/>
    <n v="55"/>
    <n v="5"/>
    <s v="הר נוף - צפון מערב"/>
    <m/>
    <s v="U. Orthodox"/>
    <s v="yes"/>
    <x v="0"/>
    <s v="yes"/>
    <s v="ירושלים"/>
    <n v="790.65653333334001"/>
    <n v="5"/>
    <n v="5"/>
    <n v="5"/>
    <n v="5"/>
    <n v="36.200000000000003"/>
    <n v="56.2"/>
    <n v="795.65653333334001"/>
    <n v="800.65653333334001"/>
    <n v="805.65653333334001"/>
    <n v="810.65653333334001"/>
    <n v="846.85653333334005"/>
    <n v="3213"/>
    <n v="3252.9999999999995"/>
    <n v="3284"/>
    <n v="3324.9999999999995"/>
    <n v="3346.9999999999995"/>
    <n v="3444"/>
    <n v="4.063711440483857"/>
    <n v="4.0884475445350947"/>
    <n v="4.1016339257582271"/>
    <n v="4.1270688716978139"/>
    <n v="4.1287522672980437"/>
    <n v="4.0668045465079636"/>
    <m/>
    <m/>
    <m/>
    <m/>
    <m/>
    <m/>
    <m/>
    <m/>
    <m/>
    <m/>
    <m/>
    <m/>
    <m/>
    <m/>
    <m/>
    <m/>
    <m/>
    <m/>
    <m/>
    <n v="296.31510000000003"/>
    <n v="308.9209185273844"/>
    <n v="315.29208418131662"/>
    <n v="321.89579929175812"/>
    <n v="326.79867801387303"/>
    <n v="334.59325257843847"/>
    <n v="5505"/>
    <n v="125"/>
    <n v="227.11117379812404"/>
    <n v="237.23123476188803"/>
    <n v="240.75661530830001"/>
    <n v="233.80284362786799"/>
    <n v="242.597714649024"/>
    <n v="455"/>
    <n v="689.08320557857996"/>
    <n v="680.54480134527"/>
    <n v="680.71359207425007"/>
    <n v="712.21270832179744"/>
    <n v="716.67677751970996"/>
    <m/>
    <m/>
    <m/>
    <m/>
    <m/>
    <m/>
    <n v="0"/>
    <n v="62.719733277913242"/>
    <n v="109.75953323634815"/>
    <n v="47.039799958434919"/>
    <n v="102.37673281906184"/>
    <n v="0"/>
    <n v="0"/>
    <n v="65.193766443930215"/>
    <n v="114.08909127687785"/>
    <n v="48.895324832947651"/>
    <n v="106.41507002468276"/>
    <n v="0"/>
    <x v="0"/>
  </r>
  <r>
    <n v="5506"/>
    <n v="55"/>
    <n v="5"/>
    <s v="הר נוף"/>
    <m/>
    <s v="U. Orthodox"/>
    <s v="yes"/>
    <x v="0"/>
    <s v="yes"/>
    <s v="ירושלים"/>
    <n v="1197.4426229508158"/>
    <n v="79"/>
    <n v="107.10000000000001"/>
    <n v="0"/>
    <n v="0"/>
    <n v="0"/>
    <n v="186.10000000000002"/>
    <n v="1276.4426229508158"/>
    <n v="1383.5426229508157"/>
    <n v="1383.5426229508157"/>
    <n v="1383.5426229508157"/>
    <n v="1383.5426229508157"/>
    <n v="6182.0921430577282"/>
    <n v="6095.8544613086078"/>
    <n v="6298.574950530714"/>
    <n v="6231.2004113554376"/>
    <n v="6196.7024773799158"/>
    <n v="6160.7679300254367"/>
    <n v="5.1627460260462552"/>
    <n v="4.7756588127843287"/>
    <n v="4.552497946971183"/>
    <n v="4.5038008283876003"/>
    <n v="4.4788663352948292"/>
    <n v="4.4528934836035399"/>
    <m/>
    <m/>
    <m/>
    <m/>
    <m/>
    <m/>
    <m/>
    <m/>
    <m/>
    <m/>
    <m/>
    <m/>
    <m/>
    <m/>
    <m/>
    <m/>
    <m/>
    <m/>
    <m/>
    <n v="777.16240000000005"/>
    <n v="827.87440136010639"/>
    <n v="866.25735631307452"/>
    <n v="877.56444117244314"/>
    <n v="880.6113148877439"/>
    <n v="888.9376242394527"/>
    <n v="5506"/>
    <n v="2147"/>
    <n v="2297.1294412081484"/>
    <n v="2594.1292012684439"/>
    <n v="2594.1292012684439"/>
    <n v="2594.1292012684439"/>
    <n v="2594.1292012684439"/>
    <n v="1228"/>
    <n v="1721.1771704470152"/>
    <n v="1687.6357925181323"/>
    <n v="1615.4195513413342"/>
    <n v="1682.7286811944534"/>
    <n v="1682.2117172978324"/>
    <m/>
    <m/>
    <m/>
    <m/>
    <m/>
    <m/>
    <n v="0"/>
    <n v="103.57548553986713"/>
    <n v="247.12874622476798"/>
    <n v="176.65586894541167"/>
    <n v="350.20434046239626"/>
    <n v="0"/>
    <n v="0"/>
    <n v="104.91781768441655"/>
    <n v="250.33152010674041"/>
    <n v="178.94531852098194"/>
    <n v="354.74296792731371"/>
    <n v="0"/>
    <x v="0"/>
  </r>
  <r>
    <n v="5601"/>
    <n v="56"/>
    <n v="5"/>
    <s v="מצפה נפתוח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1.502500000000001"/>
    <n v="11.681003140194491"/>
    <n v="11.866031199351703"/>
    <n v="12.065507293354944"/>
    <n v="12.248205024311185"/>
    <n v="12.415056523500812"/>
    <n v="5601"/>
    <m/>
    <n v="0"/>
    <n v="0"/>
    <n v="0"/>
    <n v="0"/>
    <n v="0"/>
    <n v="0"/>
    <n v="0"/>
    <n v="0"/>
    <n v="0"/>
    <n v="0"/>
    <n v="0"/>
    <m/>
    <m/>
    <m/>
    <m/>
    <m/>
    <m/>
    <n v="0"/>
    <n v="0"/>
    <n v="12.065507293354944"/>
    <n v="0"/>
    <n v="0"/>
    <n v="0"/>
    <n v="0"/>
    <n v="0"/>
    <n v="12.415056523500812"/>
    <n v="0"/>
    <n v="0"/>
    <n v="0"/>
    <x v="0"/>
  </r>
  <r>
    <n v="5602"/>
    <n v="56"/>
    <n v="5"/>
    <s v="עמק ליפתא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92.03070000000001"/>
    <n v="93.458891170988664"/>
    <n v="94.939287763371155"/>
    <n v="96.535282074554303"/>
    <n v="97.997033873581856"/>
    <n v="99.332001077795795"/>
    <n v="5602"/>
    <m/>
    <n v="0"/>
    <n v="0"/>
    <n v="0"/>
    <n v="0"/>
    <n v="0"/>
    <n v="0"/>
    <n v="0"/>
    <n v="0"/>
    <n v="0"/>
    <n v="0"/>
    <n v="0"/>
    <m/>
    <m/>
    <m/>
    <m/>
    <m/>
    <m/>
    <n v="0"/>
    <n v="73.735491789755784"/>
    <n v="0"/>
    <n v="22.799790284798512"/>
    <n v="0"/>
    <n v="0"/>
    <n v="0"/>
    <n v="75.871679167781011"/>
    <n v="0"/>
    <n v="23.460321910014788"/>
    <n v="0"/>
    <n v="0"/>
    <x v="0"/>
  </r>
  <r>
    <n v="5603"/>
    <n v="56"/>
    <n v="5"/>
    <s v="עמק הארז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5603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5604"/>
    <n v="56"/>
    <n v="5"/>
    <s v="סיבוב מוצא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1.502500000000001"/>
    <n v="11.681003140194491"/>
    <n v="11.866031199351703"/>
    <n v="12.065507293354944"/>
    <n v="12.248205024311185"/>
    <n v="12.415056523500812"/>
    <n v="5604"/>
    <m/>
    <n v="0"/>
    <n v="0"/>
    <n v="0"/>
    <n v="0"/>
    <n v="0"/>
    <n v="0"/>
    <n v="0"/>
    <n v="0"/>
    <n v="0"/>
    <n v="0"/>
    <n v="0"/>
    <m/>
    <m/>
    <m/>
    <m/>
    <m/>
    <m/>
    <n v="3.6196521880064831"/>
    <n v="2.4131014586709889"/>
    <n v="2.4131014586709889"/>
    <n v="3.6196521880064831"/>
    <n v="0"/>
    <n v="0"/>
    <n v="3.7245169570502434"/>
    <n v="2.4830113047001627"/>
    <n v="2.4830113047001627"/>
    <n v="3.7245169570502434"/>
    <n v="0"/>
    <n v="0"/>
    <x v="0"/>
  </r>
  <r>
    <n v="5605"/>
    <n v="56"/>
    <n v="5"/>
    <s v="רמת מוצא"/>
    <m/>
    <s v="Jewish"/>
    <s v="yes"/>
    <x v="0"/>
    <s v="yes"/>
    <s v="ירושלים"/>
    <n v="207.87500000000034"/>
    <n v="0"/>
    <n v="135"/>
    <n v="14.1"/>
    <n v="0"/>
    <n v="0"/>
    <n v="149.1"/>
    <n v="207.87500000000034"/>
    <n v="342.87500000000034"/>
    <n v="356.97500000000036"/>
    <n v="356.97500000000036"/>
    <n v="356.97500000000036"/>
    <n v="743.37838780619563"/>
    <n v="682.24229402220021"/>
    <n v="1050.3291652172136"/>
    <n v="1108.3272836612587"/>
    <n v="1116.889330074591"/>
    <n v="1112.6717800270628"/>
    <n v="3.5760836454898106"/>
    <n v="3.2819833747309639"/>
    <n v="3.0633005183148745"/>
    <n v="3.1047756388017578"/>
    <n v="3.1287606417104556"/>
    <n v="3.1169459486716482"/>
    <m/>
    <m/>
    <m/>
    <m/>
    <m/>
    <m/>
    <m/>
    <m/>
    <m/>
    <m/>
    <m/>
    <m/>
    <m/>
    <m/>
    <m/>
    <m/>
    <m/>
    <m/>
    <m/>
    <n v="46.095599999999997"/>
    <n v="46.156965745731647"/>
    <n v="57.941061071209276"/>
    <n v="60.480393473801286"/>
    <n v="61.46940540104729"/>
    <n v="62.011526581955316"/>
    <n v="5605"/>
    <n v="15"/>
    <n v="0"/>
    <n v="0"/>
    <n v="0"/>
    <n v="0"/>
    <n v="0"/>
    <n v="0"/>
    <n v="0"/>
    <n v="0"/>
    <n v="0"/>
    <n v="0"/>
    <n v="0"/>
    <m/>
    <m/>
    <m/>
    <m/>
    <m/>
    <m/>
    <n v="0"/>
    <n v="0"/>
    <n v="0"/>
    <n v="60.480393473801286"/>
    <n v="0"/>
    <n v="0"/>
    <n v="0"/>
    <n v="0"/>
    <n v="0"/>
    <n v="62.011526581955316"/>
    <n v="0"/>
    <n v="0"/>
    <x v="0"/>
  </r>
  <r>
    <n v="5606"/>
    <n v="56"/>
    <n v="5"/>
    <s v="בית זית"/>
    <m/>
    <s v="Jewish"/>
    <s v="yes"/>
    <x v="0"/>
    <s v="no"/>
    <s v="מטה יהודה"/>
    <n v="463"/>
    <n v="10"/>
    <n v="10"/>
    <n v="10"/>
    <n v="10"/>
    <n v="10"/>
    <n v="50"/>
    <n v="473"/>
    <n v="483"/>
    <n v="493"/>
    <n v="503"/>
    <n v="513"/>
    <n v="1637"/>
    <n v="1608.2"/>
    <n v="1545.6000000000001"/>
    <n v="1577.6000000000001"/>
    <n v="1659.8999999999999"/>
    <n v="1692.8999999999999"/>
    <n v="3.5356371490280778"/>
    <n v="3.4"/>
    <n v="3.2"/>
    <n v="3.2"/>
    <n v="3.3"/>
    <n v="3.3"/>
    <m/>
    <m/>
    <m/>
    <m/>
    <m/>
    <m/>
    <m/>
    <m/>
    <m/>
    <m/>
    <m/>
    <m/>
    <m/>
    <m/>
    <m/>
    <m/>
    <m/>
    <m/>
    <m/>
    <n v="246.6671"/>
    <n v="303.54539342801684"/>
    <n v="326.28562795271853"/>
    <n v="357.50478256626297"/>
    <n v="393.41464333996328"/>
    <n v="430.74929423365893"/>
    <n v="5606"/>
    <n v="72"/>
    <n v="198.81384301579905"/>
    <n v="182.20251364400696"/>
    <n v="162.93519812479624"/>
    <n v="152.51451773399663"/>
    <n v="144.03712749890974"/>
    <n v="0"/>
    <n v="0"/>
    <n v="0"/>
    <n v="0"/>
    <n v="0"/>
    <n v="0"/>
    <m/>
    <m/>
    <m/>
    <m/>
    <m/>
    <m/>
    <n v="35.750478256626302"/>
    <n v="89.376195641565744"/>
    <n v="125.12667389819204"/>
    <n v="17.875239128313151"/>
    <n v="17.875239128313151"/>
    <n v="71.500956513252603"/>
    <n v="43.074929423365894"/>
    <n v="107.68732355841473"/>
    <n v="150.76225298178062"/>
    <n v="21.537464711682947"/>
    <n v="21.537464711682947"/>
    <n v="86.149858846731789"/>
    <x v="0"/>
  </r>
  <r>
    <n v="5701"/>
    <n v="57"/>
    <n v="5"/>
    <s v="רמות - קויפמן"/>
    <m/>
    <s v="Jewish"/>
    <s v="yes"/>
    <x v="0"/>
    <s v="yes"/>
    <s v="ירושלים"/>
    <n v="384.55188458071825"/>
    <n v="6"/>
    <n v="6"/>
    <n v="6"/>
    <n v="6"/>
    <n v="6"/>
    <n v="30"/>
    <n v="390.55188458071825"/>
    <n v="396.55188458071825"/>
    <n v="402.55188458071825"/>
    <n v="408.55188458071825"/>
    <n v="414.55188458071825"/>
    <n v="1683.2640370286256"/>
    <n v="1799.0866384181045"/>
    <n v="1914.6773288663217"/>
    <n v="2019.3998238039446"/>
    <n v="2109.8861713035558"/>
    <n v="2196.5334772398305"/>
    <n v="4.3772091739035668"/>
    <n v="4.6065240226648401"/>
    <n v="4.82831478884723"/>
    <n v="5.016495764036156"/>
    <n v="5.1643040968195608"/>
    <n v="5.2985731314704445"/>
    <m/>
    <m/>
    <m/>
    <m/>
    <m/>
    <m/>
    <m/>
    <m/>
    <m/>
    <m/>
    <m/>
    <m/>
    <m/>
    <m/>
    <m/>
    <m/>
    <m/>
    <m/>
    <m/>
    <n v="204.13417200000004"/>
    <n v="215.84510288569243"/>
    <n v="224.97024873204612"/>
    <n v="229.4687274519799"/>
    <n v="234.24287849004156"/>
    <n v="238.40296101512183"/>
    <n v="5701"/>
    <n v="202"/>
    <n v="294.99511421257796"/>
    <n v="350.305109234067"/>
    <n v="336.56543087350718"/>
    <n v="338.8189980305479"/>
    <n v="338.13495605392183"/>
    <n v="0"/>
    <n v="0"/>
    <n v="0"/>
    <n v="0"/>
    <n v="0"/>
    <n v="0"/>
    <m/>
    <m/>
    <m/>
    <m/>
    <m/>
    <m/>
    <n v="0"/>
    <n v="22.139492843917004"/>
    <n v="22.139492843917004"/>
    <n v="22.139492843917004"/>
    <n v="163.05024892022888"/>
    <n v="0"/>
    <n v="0"/>
    <n v="23.001481325891987"/>
    <n v="23.001481325891987"/>
    <n v="23.001481325891987"/>
    <n v="169.39851703744586"/>
    <n v="0"/>
    <x v="0"/>
  </r>
  <r>
    <n v="5702"/>
    <n v="57"/>
    <n v="5"/>
    <s v="רמות - מוסדות"/>
    <m/>
    <s v="Jewish"/>
    <s v="yes"/>
    <x v="0"/>
    <s v="yes"/>
    <s v="ירושלים"/>
    <n v="130.40776699029107"/>
    <n v="0"/>
    <n v="0"/>
    <n v="0"/>
    <n v="0"/>
    <n v="0"/>
    <n v="0"/>
    <n v="130.40776699029107"/>
    <n v="130.40776699029107"/>
    <n v="130.40776699029107"/>
    <n v="130.40776699029107"/>
    <n v="130.40776699029107"/>
    <n v="844.81500403499285"/>
    <n v="843.73540788545381"/>
    <n v="843.55252144184328"/>
    <n v="849.74306486916578"/>
    <n v="860.01016909544489"/>
    <n v="862.04765385829182"/>
    <n v="6.4782568058073551"/>
    <n v="6.4699781873289064"/>
    <n v="6.4685757674590523"/>
    <n v="6.516046432513714"/>
    <n v="6.5947772049457232"/>
    <n v="6.6104011574898891"/>
    <m/>
    <m/>
    <m/>
    <m/>
    <m/>
    <m/>
    <m/>
    <m/>
    <m/>
    <m/>
    <m/>
    <m/>
    <m/>
    <m/>
    <m/>
    <m/>
    <m/>
    <m/>
    <m/>
    <n v="806.673"/>
    <n v="819.15907884971159"/>
    <n v="832.1296530748798"/>
    <n v="846.30467423993605"/>
    <n v="859.42532172652989"/>
    <n v="871.18778071025815"/>
    <n v="5702"/>
    <n v="520"/>
    <n v="520"/>
    <n v="520"/>
    <n v="520"/>
    <n v="520"/>
    <n v="520"/>
    <n v="0"/>
    <n v="0"/>
    <n v="0"/>
    <n v="0"/>
    <n v="0"/>
    <n v="0"/>
    <m/>
    <m/>
    <m/>
    <m/>
    <m/>
    <m/>
    <n v="0"/>
    <n v="253.89140227198081"/>
    <n v="84.630467423993622"/>
    <n v="84.630467423993622"/>
    <n v="423.15233711996802"/>
    <n v="0"/>
    <n v="0"/>
    <n v="261.35633421307745"/>
    <n v="87.118778071025829"/>
    <n v="87.118778071025829"/>
    <n v="435.59389035512908"/>
    <n v="0"/>
    <x v="0"/>
  </r>
  <r>
    <n v="5703"/>
    <n v="57"/>
    <n v="5"/>
    <s v="רמות - גן טכנולוגיה"/>
    <m/>
    <s v="Jewish"/>
    <s v="yes"/>
    <x v="0"/>
    <s v="yes"/>
    <s v="ירושלים"/>
    <n v="596.83334251290626"/>
    <n v="0"/>
    <n v="0"/>
    <n v="25.2"/>
    <n v="0"/>
    <n v="0"/>
    <n v="25.2"/>
    <n v="596.83334251290626"/>
    <n v="596.83334251290626"/>
    <n v="622.0333425129063"/>
    <n v="622.0333425129063"/>
    <n v="622.0333425129063"/>
    <n v="2434"/>
    <n v="2545"/>
    <n v="2630"/>
    <n v="2746.9999999999995"/>
    <n v="2784"/>
    <n v="2798.9999999999995"/>
    <n v="4.0781903868706291"/>
    <n v="4.2641719534041709"/>
    <n v="4.4065902701190449"/>
    <n v="4.4161619840225903"/>
    <n v="4.4756443259988687"/>
    <n v="4.4997587889622244"/>
    <m/>
    <m/>
    <m/>
    <m/>
    <m/>
    <m/>
    <m/>
    <m/>
    <m/>
    <m/>
    <m/>
    <m/>
    <m/>
    <m/>
    <m/>
    <m/>
    <m/>
    <m/>
    <m/>
    <n v="363.1259"/>
    <n v="392.78460633539379"/>
    <n v="402.92816741009841"/>
    <n v="409.7364266942165"/>
    <n v="472.78966020933143"/>
    <n v="479.38759482029332"/>
    <n v="5703"/>
    <n v="755"/>
    <n v="1065.402301047925"/>
    <n v="1091.68761609475"/>
    <n v="1046.701688581805"/>
    <n v="1064.3355927672001"/>
    <n v="1077.5438306107201"/>
    <n v="0"/>
    <n v="0"/>
    <n v="0"/>
    <n v="0"/>
    <n v="0"/>
    <n v="0"/>
    <m/>
    <m/>
    <m/>
    <m/>
    <m/>
    <m/>
    <n v="0"/>
    <n v="16.852901376930667"/>
    <n v="69.079030221724082"/>
    <n v="118.46329726152965"/>
    <n v="205.34119783403204"/>
    <n v="0"/>
    <n v="0"/>
    <n v="19.717729082603043"/>
    <n v="80.821786868426585"/>
    <n v="138.60089425504754"/>
    <n v="240.24718461421608"/>
    <n v="0"/>
    <x v="0"/>
  </r>
  <r>
    <n v="5704"/>
    <n v="57"/>
    <n v="5"/>
    <s v="רמות - משעולים מזרח"/>
    <m/>
    <s v="Jewish"/>
    <s v="yes"/>
    <x v="0"/>
    <s v="yes"/>
    <s v="ירושלים"/>
    <n v="351.51515151514866"/>
    <n v="0"/>
    <n v="0"/>
    <n v="0"/>
    <n v="0"/>
    <n v="0"/>
    <n v="0"/>
    <n v="351.51515151514866"/>
    <n v="351.51515151514866"/>
    <n v="351.51515151514866"/>
    <n v="351.51515151514866"/>
    <n v="351.51515151514866"/>
    <n v="1204.941638453786"/>
    <n v="1216.736580107505"/>
    <n v="1217.4761479970937"/>
    <n v="1203.4076584764196"/>
    <n v="1179.6295424339689"/>
    <n v="1154.7555092313532"/>
    <n v="3.427851212842695"/>
    <n v="3.4614057882368958"/>
    <n v="3.4635097313710705"/>
    <n v="3.4234873042863936"/>
    <n v="3.355842663820801"/>
    <n v="3.285080327985773"/>
    <m/>
    <m/>
    <m/>
    <m/>
    <m/>
    <m/>
    <m/>
    <m/>
    <m/>
    <m/>
    <m/>
    <m/>
    <m/>
    <m/>
    <m/>
    <m/>
    <m/>
    <m/>
    <m/>
    <n v="243.46780000000001"/>
    <n v="247.59993704215614"/>
    <n v="251.538522644484"/>
    <n v="255.33868102207285"/>
    <n v="258.49241118747682"/>
    <n v="261.27785438912929"/>
    <n v="5704"/>
    <m/>
    <n v="0"/>
    <n v="0"/>
    <n v="0"/>
    <n v="0"/>
    <n v="0"/>
    <n v="0"/>
    <n v="0"/>
    <n v="0"/>
    <n v="0"/>
    <n v="0"/>
    <n v="0"/>
    <m/>
    <m/>
    <m/>
    <m/>
    <m/>
    <m/>
    <n v="12.766934051103643"/>
    <n v="0"/>
    <n v="68.090315024332327"/>
    <n v="108.51893943438095"/>
    <n v="65.96249251225592"/>
    <n v="0"/>
    <n v="13.063892719456465"/>
    <n v="0"/>
    <n v="69.674094590860435"/>
    <n v="111.04308811537994"/>
    <n v="67.496778963432448"/>
    <n v="0"/>
    <x v="0"/>
  </r>
  <r>
    <n v="5705"/>
    <n v="57"/>
    <n v="5"/>
    <s v="רמות - משעולים מערב"/>
    <m/>
    <s v="Jewish"/>
    <s v="yes"/>
    <x v="0"/>
    <s v="yes"/>
    <s v="ירושלים"/>
    <n v="287.87878787878577"/>
    <n v="0"/>
    <n v="0"/>
    <n v="0"/>
    <n v="0"/>
    <n v="0"/>
    <n v="0"/>
    <n v="287.87878787878577"/>
    <n v="287.87878787878577"/>
    <n v="287.87878787878577"/>
    <n v="287.87878787878577"/>
    <n v="287.87878787878577"/>
    <n v="987.75110492925796"/>
    <n v="997.28474694348199"/>
    <n v="997.76283605949266"/>
    <n v="986.11102277675286"/>
    <n v="966.51274783583358"/>
    <n v="946.06658738839747"/>
    <n v="3.4311354171227109"/>
    <n v="3.464252278856331"/>
    <n v="3.4659130094698418"/>
    <n v="3.4254382896455877"/>
    <n v="3.3573600714297624"/>
    <n v="3.2863365667176154"/>
    <m/>
    <m/>
    <m/>
    <m/>
    <m/>
    <m/>
    <m/>
    <m/>
    <m/>
    <m/>
    <m/>
    <m/>
    <m/>
    <m/>
    <m/>
    <m/>
    <m/>
    <m/>
    <m/>
    <n v="243.46780000000001"/>
    <n v="247.53209805297129"/>
    <n v="251.46283929209181"/>
    <n v="255.3354979568187"/>
    <n v="258.61462335526858"/>
    <n v="261.53290273957646"/>
    <n v="5705"/>
    <n v="176"/>
    <n v="176"/>
    <n v="176"/>
    <n v="176"/>
    <n v="176"/>
    <n v="176"/>
    <n v="25"/>
    <n v="25"/>
    <n v="25"/>
    <n v="25"/>
    <n v="25"/>
    <n v="25"/>
    <m/>
    <m/>
    <m/>
    <m/>
    <m/>
    <m/>
    <n v="0"/>
    <n v="162.21313996856793"/>
    <n v="15.019735068792365"/>
    <n v="0"/>
    <n v="78.102622919458398"/>
    <n v="0"/>
    <n v="0"/>
    <n v="166.15031477391901"/>
    <n v="15.384288288755656"/>
    <n v="0"/>
    <n v="79.998299676901794"/>
    <n v="0"/>
    <x v="0"/>
  </r>
  <r>
    <n v="5706"/>
    <n v="57"/>
    <n v="5"/>
    <s v="רמות - גן העץ"/>
    <m/>
    <s v="Jewish"/>
    <s v="yes"/>
    <x v="0"/>
    <s v="yes"/>
    <s v="ירושלים"/>
    <n v="813.17865748709244"/>
    <n v="0"/>
    <n v="0"/>
    <n v="0"/>
    <n v="0"/>
    <n v="0"/>
    <n v="0"/>
    <n v="813.17865748709244"/>
    <n v="813.17865748709244"/>
    <n v="813.17865748709244"/>
    <n v="813.17865748709244"/>
    <n v="813.17865748709244"/>
    <n v="3285"/>
    <n v="3559"/>
    <n v="3812.0000000000005"/>
    <n v="4089.0000000000005"/>
    <n v="4418"/>
    <n v="4785"/>
    <n v="4.0397026775781342"/>
    <n v="4.3766520028921096"/>
    <n v="4.6877767448791019"/>
    <n v="5.0284152963826463"/>
    <n v="5.4330004351720538"/>
    <n v="5.8843157723626707"/>
    <m/>
    <m/>
    <m/>
    <m/>
    <m/>
    <m/>
    <m/>
    <m/>
    <m/>
    <m/>
    <m/>
    <m/>
    <m/>
    <m/>
    <m/>
    <m/>
    <m/>
    <m/>
    <m/>
    <n v="262.52449999999999"/>
    <n v="286.08770124828993"/>
    <n v="299.89218692203838"/>
    <n v="311.9573720484596"/>
    <n v="328.53613303518091"/>
    <n v="346.01142942321951"/>
    <n v="5706"/>
    <n v="309"/>
    <n v="478.03767624055649"/>
    <n v="507.91082044321803"/>
    <n v="495.94818850647295"/>
    <n v="534.03324755364599"/>
    <n v="573.89127664002751"/>
    <n v="28"/>
    <n v="28"/>
    <n v="28"/>
    <n v="28"/>
    <n v="28"/>
    <n v="28"/>
    <m/>
    <m/>
    <m/>
    <m/>
    <m/>
    <m/>
    <n v="0"/>
    <n v="58.459067582134317"/>
    <n v="58.459067582134317"/>
    <n v="87.688601373201479"/>
    <n v="107.35063551098951"/>
    <n v="0"/>
    <n v="0"/>
    <n v="64.840607561281601"/>
    <n v="64.840607561281601"/>
    <n v="97.260911341922395"/>
    <n v="119.06930295873391"/>
    <n v="0"/>
    <x v="0"/>
  </r>
  <r>
    <n v="5707"/>
    <n v="57"/>
    <n v="5"/>
    <s v="רמות - בנה ביתך"/>
    <m/>
    <s v="Jewish"/>
    <s v="yes"/>
    <x v="0"/>
    <s v="yes"/>
    <s v="ירושלים"/>
    <n v="770.00000000000011"/>
    <n v="0"/>
    <n v="0"/>
    <n v="0"/>
    <n v="0"/>
    <n v="0"/>
    <n v="0"/>
    <n v="770.00000000000011"/>
    <n v="770.00000000000011"/>
    <n v="770.00000000000011"/>
    <n v="770.00000000000011"/>
    <n v="770.00000000000011"/>
    <n v="3397.8938053427041"/>
    <n v="3573.3096630169152"/>
    <n v="3743.5104726012428"/>
    <n v="3887.9659640588175"/>
    <n v="4001.0140466622684"/>
    <n v="4103.9835935526462"/>
    <n v="4.4128490978476673"/>
    <n v="4.6406619000219669"/>
    <n v="4.8617019124691456"/>
    <n v="5.0493064468296325"/>
    <n v="5.1961221385224254"/>
    <n v="5.3298488227956433"/>
    <m/>
    <m/>
    <m/>
    <m/>
    <m/>
    <m/>
    <m/>
    <m/>
    <m/>
    <m/>
    <m/>
    <m/>
    <m/>
    <m/>
    <m/>
    <m/>
    <m/>
    <m/>
    <m/>
    <n v="103.0945"/>
    <n v="121.36617487446736"/>
    <n v="134.76071021191842"/>
    <n v="138.50482569998226"/>
    <n v="143.21158685216204"/>
    <n v="147.06384489828582"/>
    <n v="5707"/>
    <n v="412"/>
    <n v="583.1396928970031"/>
    <n v="682.59184213447634"/>
    <n v="646.93066610341475"/>
    <n v="642.09822336204661"/>
    <n v="631.11397198078589"/>
    <n v="122"/>
    <n v="122"/>
    <n v="122"/>
    <n v="122"/>
    <n v="122"/>
    <n v="122"/>
    <m/>
    <m/>
    <m/>
    <m/>
    <m/>
    <m/>
    <n v="0"/>
    <n v="42.855092779009127"/>
    <n v="25.208878112565579"/>
    <n v="12.604438994521038"/>
    <n v="57.836415813886525"/>
    <n v="0"/>
    <n v="0"/>
    <n v="45.503358353777948"/>
    <n v="26.766681392290373"/>
    <n v="13.383340630566815"/>
    <n v="61.410464521650688"/>
    <n v="0"/>
    <x v="0"/>
  </r>
  <r>
    <n v="5708"/>
    <n v="57"/>
    <n v="5"/>
    <s v="רמות ג'"/>
    <m/>
    <s v="U. Orthodox"/>
    <s v="yes"/>
    <x v="0"/>
    <s v="yes"/>
    <s v="ירושלים"/>
    <n v="674.64284789644933"/>
    <n v="6"/>
    <n v="6"/>
    <n v="6"/>
    <n v="6"/>
    <n v="6"/>
    <n v="30"/>
    <n v="680.64284789644933"/>
    <n v="686.64284789644933"/>
    <n v="692.64284789644933"/>
    <n v="698.64284789644933"/>
    <n v="704.64284789644933"/>
    <n v="4794"/>
    <n v="4836.6358925907043"/>
    <n v="5025.6499387368503"/>
    <n v="5221.6518553484348"/>
    <n v="5424.8908020118506"/>
    <n v="5635.6245988052588"/>
    <n v="7.105982098450748"/>
    <n v="7.105982098450748"/>
    <n v="7.31916156140427"/>
    <n v="7.5387364082463986"/>
    <n v="7.7648985004937909"/>
    <n v="7.9978454555086049"/>
    <m/>
    <m/>
    <m/>
    <m/>
    <m/>
    <m/>
    <m/>
    <m/>
    <m/>
    <m/>
    <m/>
    <m/>
    <m/>
    <m/>
    <m/>
    <m/>
    <m/>
    <m/>
    <m/>
    <n v="291.84250000000003"/>
    <n v="304.53843669468108"/>
    <n v="324.90250920444225"/>
    <n v="334.09855978146101"/>
    <n v="342.34599472006943"/>
    <n v="353.21621613665718"/>
    <n v="5708"/>
    <n v="1491"/>
    <n v="1627.8539274168249"/>
    <n v="1815.5572118599619"/>
    <n v="1826.6614419369312"/>
    <n v="1827.4895022049338"/>
    <n v="1873.2987975432752"/>
    <n v="213"/>
    <n v="599.41402594399506"/>
    <n v="573.65959958903443"/>
    <n v="548.87183093384897"/>
    <n v="597.02137300572736"/>
    <n v="612.17596968618955"/>
    <m/>
    <m/>
    <m/>
    <m/>
    <m/>
    <m/>
    <n v="0"/>
    <n v="78.125310110812407"/>
    <n v="62.50024808864994"/>
    <n v="46.875186066487444"/>
    <n v="146.59781551551123"/>
    <n v="0"/>
    <n v="0"/>
    <n v="82.59576587188667"/>
    <n v="66.076612697509347"/>
    <n v="49.557459523131996"/>
    <n v="154.9863780441292"/>
    <n v="0"/>
    <x v="0"/>
  </r>
  <r>
    <n v="5801"/>
    <n v="58"/>
    <n v="5"/>
    <s v="רמות - סולם יעקב"/>
    <m/>
    <s v="U. Orthodox"/>
    <s v="yes"/>
    <x v="0"/>
    <s v="yes"/>
    <s v="ירושלים"/>
    <n v="830"/>
    <n v="0"/>
    <n v="0"/>
    <n v="130.39999999999998"/>
    <n v="45"/>
    <n v="105"/>
    <n v="280.39999999999998"/>
    <n v="830"/>
    <n v="830"/>
    <n v="960.4"/>
    <n v="1005.4"/>
    <n v="1110.4000000000001"/>
    <n v="5009.2537288765234"/>
    <n v="5325.2950617615543"/>
    <n v="5560.6664830435575"/>
    <n v="6168.3480667869362"/>
    <n v="6431.0783716777032"/>
    <n v="6878.6114469165395"/>
    <n v="6.0352454564777389"/>
    <n v="6.4160181467006678"/>
    <n v="6.6995981723416351"/>
    <n v="6.422686450215469"/>
    <n v="6.3965370714916485"/>
    <n v="6.1947149197735403"/>
    <m/>
    <m/>
    <m/>
    <m/>
    <m/>
    <m/>
    <m/>
    <m/>
    <m/>
    <m/>
    <m/>
    <m/>
    <m/>
    <m/>
    <m/>
    <m/>
    <m/>
    <m/>
    <m/>
    <n v="342.87080000000003"/>
    <n v="393.59230303006109"/>
    <n v="413.12919010082163"/>
    <n v="434.43596685654688"/>
    <n v="454.19554200863649"/>
    <n v="478.27661207080553"/>
    <n v="5801"/>
    <n v="1005"/>
    <n v="1166.8335069227719"/>
    <n v="1328.6670138455436"/>
    <n v="1505.8665055185043"/>
    <n v="1668.5984646852341"/>
    <n v="1830.3213069555054"/>
    <n v="0"/>
    <n v="357.80452577326747"/>
    <n v="442.20109812532894"/>
    <n v="465.40284571419363"/>
    <n v="450.02319548609427"/>
    <n v="489.07480190841335"/>
    <m/>
    <m/>
    <m/>
    <m/>
    <m/>
    <m/>
    <n v="0"/>
    <n v="12.267228132560172"/>
    <n v="255.15834170378159"/>
    <n v="30.668069768334671"/>
    <n v="136.34232725187047"/>
    <n v="0"/>
    <n v="0"/>
    <n v="13.50516245971391"/>
    <n v="280.90737536007606"/>
    <n v="33.762905529397834"/>
    <n v="150.10116872161774"/>
    <n v="0"/>
    <x v="0"/>
  </r>
  <r>
    <n v="5802"/>
    <n v="58"/>
    <n v="5"/>
    <s v="רמות - הדף היומי"/>
    <m/>
    <s v="Jewish"/>
    <s v="yes"/>
    <x v="0"/>
    <s v="yes"/>
    <s v="ירושלים"/>
    <n v="604.50000000000398"/>
    <n v="0"/>
    <n v="75.600000000000009"/>
    <n v="0"/>
    <n v="6"/>
    <n v="14"/>
    <n v="95.600000000000009"/>
    <n v="604.50000000000398"/>
    <n v="680.100000000004"/>
    <n v="680.100000000004"/>
    <n v="686.100000000004"/>
    <n v="700.100000000004"/>
    <n v="3472"/>
    <n v="3472"/>
    <n v="3906.2153846153815"/>
    <n v="3906.2153846153815"/>
    <n v="3934.9825598961306"/>
    <n v="4002.3596923780829"/>
    <n v="5.7435897435897054"/>
    <n v="5.7435897435897054"/>
    <n v="5.7435897435897054"/>
    <n v="5.7435897435897054"/>
    <n v="5.7352901324823025"/>
    <n v="5.7168400119669478"/>
    <m/>
    <m/>
    <m/>
    <m/>
    <m/>
    <m/>
    <m/>
    <m/>
    <m/>
    <m/>
    <m/>
    <m/>
    <m/>
    <m/>
    <m/>
    <m/>
    <m/>
    <m/>
    <m/>
    <n v="350.79950000000002"/>
    <n v="367.86263922339225"/>
    <n v="373.10021216484057"/>
    <n v="377.25771522466397"/>
    <n v="384.00845561610032"/>
    <n v="392.70745902549567"/>
    <n v="5802"/>
    <n v="143"/>
    <n v="317.28812856563201"/>
    <n v="350.12812579865181"/>
    <n v="317.62417384403716"/>
    <n v="312.04977120768342"/>
    <n v="313.6446508561238"/>
    <n v="0"/>
    <n v="0"/>
    <n v="0"/>
    <n v="0"/>
    <n v="0"/>
    <n v="0"/>
    <m/>
    <m/>
    <m/>
    <m/>
    <m/>
    <m/>
    <n v="0"/>
    <n v="4.4078200292595966"/>
    <n v="76.4022130999859"/>
    <n v="139.58096648244992"/>
    <n v="156.86671561296853"/>
    <n v="0"/>
    <n v="0"/>
    <n v="4.5883324148888223"/>
    <n v="79.531094420566404"/>
    <n v="145.29719198188627"/>
    <n v="163.29084020815412"/>
    <n v="0"/>
    <x v="0"/>
  </r>
  <r>
    <n v="5803"/>
    <n v="58"/>
    <n v="5"/>
    <s v="יער רמות - מערב"/>
    <n v="8641"/>
    <s v="Jewish"/>
    <s v="yes"/>
    <x v="0"/>
    <s v="yes"/>
    <s v="ירושלים"/>
    <n v="0"/>
    <n v="732.6"/>
    <n v="175"/>
    <n v="0"/>
    <n v="0"/>
    <n v="0"/>
    <n v="907.6"/>
    <n v="732.6"/>
    <n v="907.6"/>
    <n v="907.6"/>
    <n v="907.6"/>
    <n v="907.6"/>
    <n v="0"/>
    <n v="2564.1"/>
    <n v="3335.4300000000003"/>
    <n v="3502.2015000000006"/>
    <n v="3677.3115750000006"/>
    <n v="3861.1771537500008"/>
    <m/>
    <n v="3.5"/>
    <n v="3.6750000000000003"/>
    <n v="3.8587500000000006"/>
    <n v="4.0516875000000008"/>
    <n v="4.2542718750000006"/>
    <m/>
    <m/>
    <m/>
    <m/>
    <m/>
    <m/>
    <m/>
    <m/>
    <m/>
    <m/>
    <m/>
    <m/>
    <m/>
    <m/>
    <m/>
    <m/>
    <m/>
    <m/>
    <m/>
    <n v="0"/>
    <n v="313.01290812541788"/>
    <n v="321.13060801095349"/>
    <n v="322.63315267834798"/>
    <n v="322.32428232846672"/>
    <n v="324.52607245700005"/>
    <n v="5803"/>
    <m/>
    <n v="622.01211258213721"/>
    <n v="838.30876380493817"/>
    <n v="789.02436349248046"/>
    <n v="704.92890915899977"/>
    <n v="659.94150301602474"/>
    <n v="0"/>
    <n v="0"/>
    <n v="0"/>
    <n v="0"/>
    <n v="0"/>
    <n v="0"/>
    <m/>
    <m/>
    <m/>
    <m/>
    <m/>
    <m/>
    <n v="0"/>
    <n v="27.885674460918541"/>
    <n v="51.260430994335557"/>
    <n v="161.470357632157"/>
    <n v="82.016689590936892"/>
    <n v="0"/>
    <n v="0"/>
    <n v="28.049282398571339"/>
    <n v="51.561180879726734"/>
    <n v="162.41771977113919"/>
    <n v="82.497889407562766"/>
    <n v="0"/>
    <x v="0"/>
  </r>
  <r>
    <n v="5804"/>
    <n v="58"/>
    <n v="5"/>
    <s v="רמות - מינהל קהילתי"/>
    <m/>
    <s v="Jewish"/>
    <s v="yes"/>
    <x v="0"/>
    <s v="yes"/>
    <s v="ירושלים"/>
    <n v="1176.083333333343"/>
    <n v="0"/>
    <n v="224.1"/>
    <n v="0"/>
    <n v="0"/>
    <n v="0"/>
    <n v="224.1"/>
    <n v="1176.083333333343"/>
    <n v="1400.1833333333429"/>
    <n v="1400.1833333333429"/>
    <n v="1400.1833333333429"/>
    <n v="1400.1833333333429"/>
    <n v="4693.6248702934236"/>
    <n v="5124.961519247413"/>
    <n v="6160.8653635047795"/>
    <n v="6578.5887065465386"/>
    <n v="6905.0692315320666"/>
    <n v="7158.9315054010976"/>
    <n v="3.9908948092907686"/>
    <n v="4.3576516850399241"/>
    <n v="4.4000419208232762"/>
    <n v="4.6983766696359952"/>
    <n v="4.9315465104798317"/>
    <n v="5.1128529635888507"/>
    <m/>
    <m/>
    <m/>
    <m/>
    <m/>
    <m/>
    <m/>
    <m/>
    <m/>
    <m/>
    <m/>
    <m/>
    <m/>
    <m/>
    <m/>
    <m/>
    <m/>
    <m/>
    <m/>
    <n v="312.29020000000003"/>
    <n v="348.76444091295872"/>
    <n v="490.25852792866465"/>
    <n v="498.20399429260578"/>
    <n v="514.81077451946635"/>
    <n v="524.94098151714536"/>
    <n v="5804"/>
    <n v="1064"/>
    <n v="1344.3173405062521"/>
    <n v="1728.9698841809688"/>
    <n v="1728.9698841809688"/>
    <n v="1728.9698841809688"/>
    <n v="1728.9698841809688"/>
    <n v="0"/>
    <n v="0"/>
    <n v="0"/>
    <n v="0"/>
    <n v="0"/>
    <n v="0"/>
    <m/>
    <m/>
    <m/>
    <m/>
    <m/>
    <m/>
    <n v="0"/>
    <n v="111.0669048525363"/>
    <n v="40.273019620545981"/>
    <n v="50.526301404588501"/>
    <n v="296.337768414935"/>
    <n v="0"/>
    <n v="0"/>
    <n v="117.02750422574668"/>
    <n v="42.434341535712633"/>
    <n v="53.237883589062712"/>
    <n v="312.24125216662333"/>
    <n v="0"/>
    <x v="0"/>
  </r>
  <r>
    <n v="5805"/>
    <n v="58"/>
    <n v="5"/>
    <s v="רמות - מרכז מסחרי"/>
    <m/>
    <s v="U. Orthodox"/>
    <s v="yes"/>
    <x v="0"/>
    <s v="yes"/>
    <s v="ירושלים"/>
    <n v="446.16330569078679"/>
    <n v="0"/>
    <n v="200"/>
    <n v="0"/>
    <n v="0"/>
    <n v="0"/>
    <n v="200"/>
    <n v="446.16330569078679"/>
    <n v="646.16330569078673"/>
    <n v="646.16330569078673"/>
    <n v="646.16330569078673"/>
    <n v="646.16330569078673"/>
    <n v="2571.5229515440269"/>
    <n v="2720.1955277395377"/>
    <n v="3541.3821124555398"/>
    <n v="3643.9005335193929"/>
    <n v="3733.9585831850104"/>
    <n v="3779.1593950354891"/>
    <n v="5.7636361366889712"/>
    <n v="6.0968607078251473"/>
    <n v="5.4806301770255947"/>
    <n v="5.6392873154934851"/>
    <n v="5.7786608281527041"/>
    <n v="5.8486134414509108"/>
    <m/>
    <m/>
    <m/>
    <m/>
    <m/>
    <m/>
    <m/>
    <m/>
    <m/>
    <m/>
    <m/>
    <m/>
    <m/>
    <m/>
    <m/>
    <m/>
    <m/>
    <m/>
    <m/>
    <n v="630.24070000000006"/>
    <n v="644.48135492362871"/>
    <n v="843.99494103480083"/>
    <n v="858.00011358567917"/>
    <n v="870.71216116965093"/>
    <n v="881.21025078448451"/>
    <n v="5805"/>
    <n v="2941"/>
    <n v="2941"/>
    <n v="2941"/>
    <n v="2941"/>
    <n v="2941"/>
    <n v="2941"/>
    <n v="280"/>
    <n v="460.23913598232673"/>
    <n v="564.94487004197686"/>
    <n v="542.45790372483305"/>
    <n v="537.25086035498975"/>
    <n v="547.02135283612722"/>
    <m/>
    <m/>
    <m/>
    <m/>
    <m/>
    <m/>
    <n v="0"/>
    <n v="182.66471543795333"/>
    <n v="216.43292833150502"/>
    <n v="84.791971658875809"/>
    <n v="374.11049815734503"/>
    <n v="0"/>
    <n v="0"/>
    <n v="187.60605873099504"/>
    <n v="222.28775035468627"/>
    <n v="87.085716454940098"/>
    <n v="384.23072524386316"/>
    <n v="0"/>
    <x v="0"/>
  </r>
  <r>
    <n v="5806"/>
    <n v="58"/>
    <n v="5"/>
    <s v="רמות פולין"/>
    <m/>
    <s v="U. Orthodox"/>
    <s v="yes"/>
    <x v="0"/>
    <s v="yes"/>
    <s v="ירושלים"/>
    <n v="897.62711864406776"/>
    <n v="0"/>
    <n v="72.900000000000006"/>
    <n v="0"/>
    <n v="0"/>
    <n v="0"/>
    <n v="72.900000000000006"/>
    <n v="897.62711864406776"/>
    <n v="970.52711864406774"/>
    <n v="970.52711864406774"/>
    <n v="970.52711864406774"/>
    <n v="970.52711864406774"/>
    <n v="5291.890420295219"/>
    <n v="5167.8439674151377"/>
    <n v="5554.5092661424906"/>
    <n v="5760.8889504305253"/>
    <n v="5909.9744031868977"/>
    <n v="5954.0622219175275"/>
    <n v="5.8954217295584961"/>
    <n v="5.7572279848469252"/>
    <n v="5.7231881102948945"/>
    <n v="5.9358351145088202"/>
    <n v="6.089447981055673"/>
    <n v="6.1348746547505053"/>
    <m/>
    <m/>
    <m/>
    <m/>
    <m/>
    <m/>
    <m/>
    <m/>
    <m/>
    <m/>
    <m/>
    <m/>
    <m/>
    <m/>
    <m/>
    <m/>
    <m/>
    <m/>
    <m/>
    <n v="525.56260000000009"/>
    <n v="537.07172852634494"/>
    <n v="613.98583465996455"/>
    <n v="629.29151987256023"/>
    <n v="642.11175522186409"/>
    <n v="651.05802879512817"/>
    <n v="5806"/>
    <n v="2534.5"/>
    <n v="2534.5"/>
    <n v="2534.5"/>
    <n v="2534.5"/>
    <n v="2534.5"/>
    <n v="2534.5"/>
    <n v="2040"/>
    <n v="2444.1468810309148"/>
    <n v="2437.366766807178"/>
    <n v="2400.3748354431095"/>
    <n v="2467.5544657038827"/>
    <n v="2498.2347647645292"/>
    <m/>
    <m/>
    <m/>
    <m/>
    <m/>
    <m/>
    <n v="0"/>
    <n v="56.785586160663136"/>
    <n v="56.785586160663136"/>
    <n v="118.22124442659199"/>
    <n v="397.49910312464198"/>
    <n v="0"/>
    <n v="0"/>
    <n v="58.749737795965068"/>
    <n v="58.749737795965068"/>
    <n v="122.31038863144258"/>
    <n v="411.24816457175547"/>
    <n v="0"/>
    <x v="0"/>
  </r>
  <r>
    <n v="5807"/>
    <n v="58"/>
    <n v="5"/>
    <s v="רמות - בריכת מים"/>
    <m/>
    <s v="U. Orthodox"/>
    <s v="yes"/>
    <x v="0"/>
    <s v="yes"/>
    <s v="ירושלים"/>
    <n v="894.37499999998943"/>
    <n v="153.9"/>
    <n v="0"/>
    <n v="70"/>
    <n v="29.8"/>
    <n v="30"/>
    <n v="283.70000000000005"/>
    <n v="1048.2749999999894"/>
    <n v="1048.2749999999894"/>
    <n v="1118.2749999999894"/>
    <n v="1148.0749999999894"/>
    <n v="1178.0749999999894"/>
    <n v="6236.4736702091441"/>
    <n v="6039.6087820137063"/>
    <n v="6052.6169779342772"/>
    <n v="6459.6619555973593"/>
    <n v="6657.7882472063111"/>
    <n v="6735.543541454027"/>
    <n v="6.9729964167258895"/>
    <n v="5.7614736419486938"/>
    <n v="5.7738827864199171"/>
    <n v="5.7764520852182342"/>
    <n v="5.7990882539959259"/>
    <n v="5.7174148856856206"/>
    <m/>
    <m/>
    <m/>
    <m/>
    <m/>
    <m/>
    <m/>
    <m/>
    <m/>
    <m/>
    <m/>
    <m/>
    <m/>
    <m/>
    <m/>
    <m/>
    <m/>
    <m/>
    <m/>
    <n v="896.56370000000004"/>
    <n v="1070.7205864356124"/>
    <n v="1086.8042006290707"/>
    <n v="1112.8435197044266"/>
    <n v="1134.0028257589172"/>
    <n v="1151.5215486226903"/>
    <n v="5807"/>
    <n v="4345"/>
    <n v="3775.8843340034355"/>
    <n v="3754.0993385670959"/>
    <n v="3816.068700791262"/>
    <n v="3813.5320031343722"/>
    <n v="3783.0392808972119"/>
    <n v="762"/>
    <n v="1354.379603745909"/>
    <n v="1263.1196450111911"/>
    <n v="1228.9326457721818"/>
    <n v="1324.7991420261083"/>
    <n v="1364.6580255467379"/>
    <m/>
    <m/>
    <m/>
    <m/>
    <m/>
    <m/>
    <n v="0"/>
    <n v="104.78830967013646"/>
    <n v="0"/>
    <n v="188.97871067936214"/>
    <n v="819.07649935492805"/>
    <n v="0"/>
    <n v="0"/>
    <n v="108.4303358849218"/>
    <n v="0"/>
    <n v="195.54686146352083"/>
    <n v="847.54435127424767"/>
    <n v="0"/>
    <x v="0"/>
  </r>
  <r>
    <n v="5901"/>
    <n v="59"/>
    <n v="5"/>
    <s v="רמת שלמה - פסגה"/>
    <m/>
    <s v="U. Orthodox"/>
    <s v="yes"/>
    <x v="0"/>
    <s v="yes"/>
    <s v="ירושלים"/>
    <n v="802.86817381090975"/>
    <m/>
    <m/>
    <n v="0"/>
    <n v="0"/>
    <n v="0"/>
    <n v="0"/>
    <n v="802.86817381090975"/>
    <n v="802.86817381090975"/>
    <n v="802.86817381090975"/>
    <n v="802.86817381090975"/>
    <n v="802.86817381090975"/>
    <n v="5861"/>
    <n v="5700.3640340574593"/>
    <n v="5218.6431297709132"/>
    <n v="5058.0694950087309"/>
    <n v="5218.6431297709132"/>
    <n v="5218.6431297709132"/>
    <n v="7.3"/>
    <n v="7.1"/>
    <n v="6.5"/>
    <n v="6.3"/>
    <n v="6.5"/>
    <n v="6.5"/>
    <m/>
    <m/>
    <m/>
    <m/>
    <m/>
    <m/>
    <m/>
    <m/>
    <m/>
    <m/>
    <m/>
    <m/>
    <m/>
    <m/>
    <m/>
    <m/>
    <m/>
    <m/>
    <m/>
    <n v="288.45"/>
    <n v="541.65858266236148"/>
    <n v="457.18633784718548"/>
    <n v="500.9355312002304"/>
    <n v="541.77780140689356"/>
    <n v="587.56184096240577"/>
    <n v="5901"/>
    <n v="1641"/>
    <n v="1641"/>
    <n v="1868.5823410207797"/>
    <n v="1989.7881456018722"/>
    <n v="2065.6801260887396"/>
    <n v="2091.5319689510397"/>
    <n v="367"/>
    <n v="367"/>
    <n v="367"/>
    <n v="367"/>
    <n v="367"/>
    <n v="367"/>
    <m/>
    <m/>
    <m/>
    <m/>
    <m/>
    <m/>
    <n v="0"/>
    <n v="75.140329680034554"/>
    <n v="50.093553120023046"/>
    <n v="75.140329680034554"/>
    <n v="300.56131872013822"/>
    <n v="0"/>
    <n v="0"/>
    <n v="88.134276144360868"/>
    <n v="58.756184096240581"/>
    <n v="88.134276144360868"/>
    <n v="352.53710457744347"/>
    <n v="0"/>
    <x v="0"/>
  </r>
  <r>
    <n v="5902"/>
    <n v="59"/>
    <n v="5"/>
    <s v="רמת שלמה - דרום מזרח"/>
    <m/>
    <s v="U. Orthodox"/>
    <s v="yes"/>
    <x v="0"/>
    <s v="yes"/>
    <s v="ירושלים"/>
    <n v="813.86213388138572"/>
    <n v="774"/>
    <n v="0"/>
    <n v="0"/>
    <n v="0"/>
    <n v="0"/>
    <n v="774"/>
    <n v="1587.8621338813857"/>
    <n v="1587.8621338813857"/>
    <n v="1587.8621338813857"/>
    <n v="1587.8621338813857"/>
    <n v="1587.8621338813857"/>
    <n v="5757.0682188204119"/>
    <n v="11058.762082980753"/>
    <n v="10927.903543305711"/>
    <n v="11057.288205215087"/>
    <n v="11201.444941866825"/>
    <n v="11165.498305455991"/>
    <n v="7.0737634534787945"/>
    <n v="6.964560617078642"/>
    <n v="6.8821488403363054"/>
    <n v="6.9636324018802211"/>
    <n v="7.0544190851669866"/>
    <n v="7.0317806988462772"/>
    <m/>
    <m/>
    <m/>
    <m/>
    <m/>
    <m/>
    <m/>
    <m/>
    <m/>
    <m/>
    <m/>
    <m/>
    <m/>
    <m/>
    <m/>
    <m/>
    <m/>
    <m/>
    <m/>
    <n v="465.20105238518886"/>
    <n v="1202.6403765241569"/>
    <n v="1188.409510334496"/>
    <n v="1202.4800923171406"/>
    <n v="1218.1571374280172"/>
    <n v="1214.2479407183391"/>
    <n v="5902"/>
    <n v="3612"/>
    <n v="3612"/>
    <n v="4300"/>
    <n v="4900"/>
    <n v="4900"/>
    <n v="4900"/>
    <n v="230"/>
    <n v="685.64324914480665"/>
    <n v="677.53001968495403"/>
    <n v="685.55186872333536"/>
    <n v="694.48958639574312"/>
    <n v="692.26089493827146"/>
    <m/>
    <m/>
    <m/>
    <m/>
    <m/>
    <m/>
    <n v="0"/>
    <n v="180.37201384757108"/>
    <n v="120.24800923171406"/>
    <n v="180.37201384757108"/>
    <n v="721.48805539028433"/>
    <n v="0"/>
    <n v="0"/>
    <n v="182.13719110775085"/>
    <n v="121.42479407183392"/>
    <n v="182.13719110775085"/>
    <n v="728.54876443100341"/>
    <n v="0"/>
    <x v="0"/>
  </r>
  <r>
    <n v="5903"/>
    <n v="59"/>
    <n v="5"/>
    <s v="רמת שלמה - דרום מערב"/>
    <m/>
    <s v="U. Orthodox"/>
    <s v="yes"/>
    <x v="0"/>
    <s v="yes"/>
    <s v="ירושלים"/>
    <n v="550"/>
    <n v="0"/>
    <n v="0"/>
    <n v="0"/>
    <n v="0"/>
    <n v="0"/>
    <n v="0"/>
    <n v="550"/>
    <n v="550"/>
    <n v="550"/>
    <n v="550"/>
    <n v="550"/>
    <n v="3575"/>
    <n v="3490"/>
    <n v="3460"/>
    <n v="3480"/>
    <n v="3510"/>
    <n v="3490"/>
    <n v="6.5"/>
    <n v="6.3454545454545457"/>
    <n v="6.290909090909091"/>
    <n v="6.3272727272727272"/>
    <n v="6.3818181818181818"/>
    <n v="6.3454545454545457"/>
    <m/>
    <m/>
    <m/>
    <m/>
    <m/>
    <m/>
    <m/>
    <m/>
    <m/>
    <m/>
    <m/>
    <m/>
    <m/>
    <m/>
    <m/>
    <m/>
    <m/>
    <m/>
    <m/>
    <n v="217.25625000000002"/>
    <n v="379.53750000000002"/>
    <n v="376.27499999999998"/>
    <n v="378.45"/>
    <n v="381.71250000000003"/>
    <n v="379.53750000000002"/>
    <n v="5903"/>
    <n v="1288"/>
    <n v="1288"/>
    <n v="1288"/>
    <n v="1288"/>
    <n v="1288"/>
    <n v="1288"/>
    <n v="580"/>
    <n v="580"/>
    <n v="580"/>
    <n v="580"/>
    <n v="580"/>
    <n v="580"/>
    <m/>
    <m/>
    <m/>
    <m/>
    <m/>
    <m/>
    <n v="0"/>
    <n v="56.767499999999998"/>
    <n v="37.844999999999999"/>
    <n v="56.767499999999998"/>
    <n v="227.07"/>
    <n v="0"/>
    <n v="0"/>
    <n v="56.930624999999999"/>
    <n v="37.953750000000007"/>
    <n v="56.930624999999999"/>
    <n v="227.7225"/>
    <n v="0"/>
    <x v="0"/>
  </r>
  <r>
    <n v="5904"/>
    <n v="59"/>
    <n v="5"/>
    <s v="יער רמות - דרו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5904"/>
    <m/>
    <n v="0"/>
    <n v="1000"/>
    <n v="1760"/>
    <n v="1760"/>
    <n v="176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5905"/>
    <n v="59"/>
    <n v="5"/>
    <s v="יער רמות - צפון"/>
    <m/>
    <s v="Jewish"/>
    <s v="yes"/>
    <x v="0"/>
    <s v="yes"/>
    <s v="ירושלים"/>
    <n v="0"/>
    <n v="0"/>
    <n v="757"/>
    <n v="0"/>
    <n v="0"/>
    <n v="0"/>
    <n v="757"/>
    <n v="0"/>
    <n v="757"/>
    <n v="757"/>
    <n v="757"/>
    <n v="757"/>
    <n v="0"/>
    <n v="0"/>
    <n v="3785"/>
    <n v="4542"/>
    <n v="4920.5"/>
    <n v="5071.9000000000005"/>
    <m/>
    <m/>
    <n v="5"/>
    <n v="6"/>
    <n v="6.5"/>
    <n v="6.7"/>
    <m/>
    <m/>
    <m/>
    <m/>
    <m/>
    <m/>
    <m/>
    <m/>
    <m/>
    <m/>
    <m/>
    <m/>
    <m/>
    <m/>
    <m/>
    <m/>
    <m/>
    <m/>
    <m/>
    <n v="0"/>
    <n v="0"/>
    <n v="411.61874999999998"/>
    <n v="493.9425"/>
    <n v="535.104375"/>
    <n v="551.56912499999999"/>
    <n v="5905"/>
    <m/>
    <n v="0"/>
    <n v="750"/>
    <n v="750"/>
    <n v="750"/>
    <n v="750"/>
    <n v="0"/>
    <n v="0"/>
    <n v="234.67"/>
    <n v="281.60399999999998"/>
    <n v="305.07099999999997"/>
    <n v="314.45780000000002"/>
    <m/>
    <m/>
    <m/>
    <m/>
    <m/>
    <m/>
    <n v="0"/>
    <n v="74.091374999999999"/>
    <n v="49.39425"/>
    <n v="74.091374999999999"/>
    <n v="296.3655"/>
    <n v="0"/>
    <n v="0"/>
    <n v="82.735368749999992"/>
    <n v="55.156912500000004"/>
    <n v="82.735368749999992"/>
    <n v="330.94147499999997"/>
    <n v="0"/>
    <x v="0"/>
  </r>
  <r>
    <n v="5906"/>
    <n v="59"/>
    <n v="5"/>
    <s v="רמת שלמה - צפון"/>
    <m/>
    <s v="U. Orthodox"/>
    <s v="yes"/>
    <x v="0"/>
    <s v="yes"/>
    <s v="ירושלים"/>
    <n v="290"/>
    <n v="0"/>
    <n v="0"/>
    <m/>
    <n v="0"/>
    <n v="0"/>
    <n v="0"/>
    <n v="290"/>
    <n v="290"/>
    <n v="290"/>
    <n v="290"/>
    <n v="290"/>
    <n v="1752"/>
    <n v="1907"/>
    <n v="2048"/>
    <n v="1948.4375"/>
    <n v="2016.40625"/>
    <n v="1948.4375"/>
    <n v="6.0413793103448272"/>
    <n v="6.5758620689655176"/>
    <n v="7.0620689655172413"/>
    <n v="6.71875"/>
    <n v="6.953125"/>
    <n v="6.71875"/>
    <m/>
    <m/>
    <m/>
    <m/>
    <m/>
    <m/>
    <m/>
    <m/>
    <m/>
    <m/>
    <m/>
    <m/>
    <m/>
    <m/>
    <m/>
    <m/>
    <m/>
    <m/>
    <m/>
    <n v="59.129999999999995"/>
    <n v="207.38624999999999"/>
    <n v="222.72"/>
    <n v="211.892578125"/>
    <n v="219.2841796875"/>
    <n v="211.892578125"/>
    <n v="5906"/>
    <m/>
    <n v="0"/>
    <n v="0"/>
    <n v="0"/>
    <n v="0"/>
    <n v="0"/>
    <n v="181"/>
    <n v="347.29614755497505"/>
    <n v="347.29614755497505"/>
    <n v="347.29614755497505"/>
    <n v="347.29614755497505"/>
    <n v="347.29614755497505"/>
    <m/>
    <m/>
    <m/>
    <m/>
    <m/>
    <m/>
    <n v="0"/>
    <n v="31.783886718749997"/>
    <n v="21.189257812500003"/>
    <n v="31.783886718749997"/>
    <n v="127.13554687499999"/>
    <n v="0"/>
    <n v="0"/>
    <n v="31.783886718749997"/>
    <n v="21.189257812500003"/>
    <n v="31.783886718749997"/>
    <n v="127.13554687499999"/>
    <n v="0"/>
    <x v="0"/>
  </r>
  <r>
    <n v="5907"/>
    <n v="59"/>
    <n v="5"/>
    <s v="רמת שלמה - הרחבה"/>
    <m/>
    <s v="U. Orthodox"/>
    <s v="yes"/>
    <x v="0"/>
    <s v="yes"/>
    <s v="ירושלים"/>
    <n v="0"/>
    <n v="0"/>
    <n v="0"/>
    <n v="650"/>
    <n v="0"/>
    <n v="0"/>
    <n v="650"/>
    <n v="0"/>
    <n v="0"/>
    <n v="650"/>
    <n v="650"/>
    <n v="650"/>
    <n v="0"/>
    <n v="0"/>
    <n v="0"/>
    <n v="3250"/>
    <n v="3900"/>
    <n v="4225"/>
    <m/>
    <m/>
    <m/>
    <n v="5"/>
    <n v="6"/>
    <n v="6.5"/>
    <m/>
    <m/>
    <m/>
    <m/>
    <m/>
    <m/>
    <m/>
    <m/>
    <m/>
    <m/>
    <m/>
    <m/>
    <m/>
    <m/>
    <m/>
    <m/>
    <m/>
    <m/>
    <m/>
    <n v="0"/>
    <n v="0"/>
    <n v="0"/>
    <n v="353.43749999999994"/>
    <n v="424.125"/>
    <n v="459.46875"/>
    <n v="5907"/>
    <m/>
    <n v="0"/>
    <n v="0"/>
    <n v="500"/>
    <n v="800"/>
    <n v="1050"/>
    <n v="0"/>
    <n v="0"/>
    <n v="0"/>
    <n v="201.5"/>
    <n v="241.8"/>
    <n v="261.95"/>
    <m/>
    <m/>
    <m/>
    <m/>
    <m/>
    <m/>
    <n v="0"/>
    <n v="53.015624999999993"/>
    <n v="35.343749999999993"/>
    <n v="53.015624999999993"/>
    <n v="212.06249999999997"/>
    <n v="0"/>
    <n v="0"/>
    <n v="68.920312499999994"/>
    <n v="45.946875000000006"/>
    <n v="68.920312499999994"/>
    <n v="275.68124999999998"/>
    <n v="0"/>
    <x v="0"/>
  </r>
  <r>
    <n v="6001"/>
    <n v="60"/>
    <n v="6"/>
    <s v="נוה יעקב - מוסדות חינוך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30.47800000000001"/>
    <n v="234.05470478119935"/>
    <n v="237.7621507293355"/>
    <n v="241.75909497568884"/>
    <n v="245.41984764991898"/>
    <n v="248.76308606158835"/>
    <n v="6001"/>
    <n v="969"/>
    <n v="969"/>
    <n v="969"/>
    <n v="969"/>
    <n v="969"/>
    <n v="969"/>
    <n v="0"/>
    <n v="0"/>
    <n v="0"/>
    <n v="0"/>
    <n v="0"/>
    <n v="0"/>
    <m/>
    <m/>
    <m/>
    <m/>
    <m/>
    <m/>
    <n v="0"/>
    <n v="0"/>
    <n v="8.336520599768269"/>
    <n v="104.20650640918744"/>
    <n v="129.21606796673314"/>
    <n v="0"/>
    <n v="0"/>
    <n v="0"/>
    <n v="8.5780375361799734"/>
    <n v="107.22546808281578"/>
    <n v="132.9595804425926"/>
    <n v="0"/>
    <x v="0"/>
  </r>
  <r>
    <n v="6002"/>
    <n v="60"/>
    <n v="6"/>
    <s v="נוה יעקב דרום"/>
    <m/>
    <s v="Jewish"/>
    <s v="yes"/>
    <x v="0"/>
    <s v="yes"/>
    <s v="ירושלים"/>
    <n v="229.77687626774801"/>
    <n v="393"/>
    <n v="0"/>
    <n v="0"/>
    <n v="0"/>
    <n v="0"/>
    <n v="393"/>
    <n v="622.77687626774798"/>
    <n v="622.77687626774798"/>
    <n v="622.77687626774798"/>
    <n v="622.77687626774798"/>
    <n v="622.77687626774798"/>
    <n v="1179"/>
    <n v="2425"/>
    <n v="2659"/>
    <n v="2831.0000000000005"/>
    <n v="2984"/>
    <n v="3170"/>
    <n v="5.1310646186440785"/>
    <n v="3.8938504180386899"/>
    <n v="4.2695869119855159"/>
    <n v="4.5457692921515598"/>
    <n v="4.7914431535783306"/>
    <n v="5.090105494920679"/>
    <m/>
    <m/>
    <m/>
    <m/>
    <m/>
    <m/>
    <m/>
    <m/>
    <m/>
    <m/>
    <m/>
    <m/>
    <m/>
    <m/>
    <m/>
    <m/>
    <m/>
    <m/>
    <m/>
    <n v="227.02189999999999"/>
    <n v="298.19880968989963"/>
    <n v="324.25679228206184"/>
    <n v="335.9134596091676"/>
    <n v="345.21668192034076"/>
    <n v="356.05110136540338"/>
    <n v="6002"/>
    <n v="977"/>
    <n v="1072.157583132125"/>
    <n v="1280.4495499521599"/>
    <n v="1281.3444302801399"/>
    <n v="1260.45488925892"/>
    <n v="1252.3746005864"/>
    <n v="0"/>
    <n v="0"/>
    <n v="0"/>
    <n v="0"/>
    <n v="0"/>
    <n v="0"/>
    <m/>
    <m/>
    <m/>
    <m/>
    <m/>
    <m/>
    <n v="0"/>
    <n v="13.36117447436334"/>
    <n v="32.636397806801867"/>
    <n v="55.621285036095493"/>
    <n v="234.29460229190693"/>
    <n v="0"/>
    <n v="0"/>
    <n v="14.162162161252525"/>
    <n v="34.592913892855833"/>
    <n v="58.955719784204646"/>
    <n v="248.34030552709041"/>
    <n v="0"/>
    <x v="0"/>
  </r>
  <r>
    <n v="6003"/>
    <n v="60"/>
    <n v="6"/>
    <s v="נוה יעקב - דרום מערב"/>
    <m/>
    <s v="Jewish"/>
    <s v="yes"/>
    <x v="0"/>
    <s v="yes"/>
    <s v="ירושלים"/>
    <n v="770"/>
    <n v="0"/>
    <n v="40.5"/>
    <n v="0"/>
    <n v="0"/>
    <n v="0"/>
    <n v="40.5"/>
    <n v="770"/>
    <n v="810.5"/>
    <n v="810.5"/>
    <n v="810.5"/>
    <n v="810.5"/>
    <n v="2837.1094116639752"/>
    <n v="3048.5618341145218"/>
    <n v="3368.4841006017909"/>
    <n v="3565.0445014887673"/>
    <n v="3743.239298382884"/>
    <n v="3877.3293035993302"/>
    <n v="3.6845576774856821"/>
    <n v="3.9591712131357428"/>
    <n v="4.1560568792125734"/>
    <n v="4.3985743386659681"/>
    <n v="4.6184322003490239"/>
    <n v="4.7838732925346452"/>
    <m/>
    <m/>
    <m/>
    <m/>
    <m/>
    <m/>
    <m/>
    <m/>
    <m/>
    <m/>
    <m/>
    <m/>
    <m/>
    <m/>
    <m/>
    <m/>
    <m/>
    <m/>
    <m/>
    <n v="53.157600000000002"/>
    <n v="91.183737482738138"/>
    <n v="114.82665601834071"/>
    <n v="117.15394661231447"/>
    <n v="127.16361617519449"/>
    <n v="134.85479846486672"/>
    <n v="6003"/>
    <n v="518"/>
    <n v="642.64338186909526"/>
    <n v="767.28676373819053"/>
    <n v="891.93014560728579"/>
    <n v="1016.5735274763811"/>
    <n v="1141.2169093454763"/>
    <n v="0"/>
    <n v="0"/>
    <n v="0"/>
    <n v="0"/>
    <n v="0"/>
    <n v="0"/>
    <m/>
    <m/>
    <m/>
    <m/>
    <m/>
    <m/>
    <n v="0"/>
    <n v="49.310384865723051"/>
    <n v="3.1474713838614292"/>
    <n v="11.940720811579617"/>
    <n v="52.755369551150366"/>
    <n v="0"/>
    <n v="0"/>
    <n v="56.760717035828115"/>
    <n v="3.6230245025305239"/>
    <n v="13.744850644250924"/>
    <n v="60.726206282257138"/>
    <n v="0"/>
    <x v="0"/>
  </r>
  <r>
    <n v="6004"/>
    <n v="60"/>
    <n v="6"/>
    <s v="פיקוד מרכז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921.91200000000003"/>
    <n v="931.8303229213484"/>
    <n v="942.11119550561796"/>
    <n v="953.19485662921352"/>
    <n v="963.34624719101123"/>
    <n v="972.61716000000001"/>
    <n v="6004"/>
    <m/>
    <n v="0"/>
    <n v="0"/>
    <n v="0"/>
    <n v="0"/>
    <n v="0"/>
    <n v="0"/>
    <n v="0"/>
    <n v="0"/>
    <n v="0"/>
    <n v="0"/>
    <n v="0"/>
    <m/>
    <m/>
    <m/>
    <m/>
    <m/>
    <m/>
    <n v="0"/>
    <n v="0"/>
    <n v="953.19485662921352"/>
    <n v="0"/>
    <n v="0"/>
    <n v="0"/>
    <n v="0"/>
    <n v="0"/>
    <n v="972.61716000000001"/>
    <n v="0"/>
    <n v="0"/>
    <n v="0"/>
    <x v="0"/>
  </r>
  <r>
    <n v="6005"/>
    <n v="60"/>
    <n v="6"/>
    <s v="נוה יעקב - צפון מערב"/>
    <m/>
    <s v="Jewish"/>
    <s v="yes"/>
    <x v="0"/>
    <s v="yes"/>
    <s v="ירושלים"/>
    <n v="288.85000000000002"/>
    <n v="3.85"/>
    <n v="3.85"/>
    <n v="3.85"/>
    <n v="3.85"/>
    <n v="3.85"/>
    <n v="19.25"/>
    <n v="292.70000000000005"/>
    <n v="296.55000000000007"/>
    <n v="300.40000000000009"/>
    <n v="304.25000000000011"/>
    <n v="308.10000000000014"/>
    <n v="1026.390527961724"/>
    <n v="1120.0397834806251"/>
    <n v="1210.0835906128868"/>
    <n v="1293.1050045704312"/>
    <n v="1370.7065560127287"/>
    <n v="1432.805485642255"/>
    <n v="3.6013702735499091"/>
    <n v="3.8265793764285103"/>
    <n v="4.080538157521115"/>
    <n v="4.3046105345220731"/>
    <n v="4.5051982120385476"/>
    <n v="4.6504559741715497"/>
    <m/>
    <m/>
    <m/>
    <m/>
    <m/>
    <m/>
    <m/>
    <m/>
    <m/>
    <m/>
    <m/>
    <m/>
    <m/>
    <m/>
    <m/>
    <m/>
    <m/>
    <m/>
    <m/>
    <n v="187.83850000000001"/>
    <n v="193.56297545730123"/>
    <n v="199.28584090708756"/>
    <n v="205.03397433067613"/>
    <n v="210.34551730830486"/>
    <n v="214.93320898163151"/>
    <n v="6005"/>
    <n v="29"/>
    <n v="0"/>
    <n v="0"/>
    <n v="0"/>
    <n v="0"/>
    <n v="0"/>
    <n v="0"/>
    <n v="0"/>
    <n v="0"/>
    <n v="0"/>
    <n v="0"/>
    <n v="0"/>
    <m/>
    <m/>
    <m/>
    <m/>
    <m/>
    <m/>
    <n v="0"/>
    <n v="7.3886116802033213"/>
    <n v="68.34465804188072"/>
    <n v="24.012987960660794"/>
    <n v="105.2877166479313"/>
    <n v="0"/>
    <n v="0"/>
    <n v="7.7453408564575961"/>
    <n v="71.644402922232771"/>
    <n v="25.17235778348719"/>
    <n v="110.37110741945396"/>
    <n v="0"/>
    <x v="0"/>
  </r>
  <r>
    <n v="6006"/>
    <n v="60"/>
    <n v="6"/>
    <s v="נוה יעקב - מרכז מסחרי"/>
    <m/>
    <s v="Jewish"/>
    <s v="yes"/>
    <x v="0"/>
    <s v="yes"/>
    <s v="ירושלים"/>
    <n v="855.19166666666672"/>
    <n v="5.1916666666666673"/>
    <n v="5.1916666666666673"/>
    <n v="5.1916666666666673"/>
    <n v="5.1916666666666673"/>
    <n v="5.1916666666666673"/>
    <n v="25.958333333333336"/>
    <n v="860.38333333333344"/>
    <n v="865.57500000000016"/>
    <n v="870.76666666666688"/>
    <n v="875.9583333333336"/>
    <n v="881.15000000000032"/>
    <n v="3208.617906618229"/>
    <n v="3600.6195137982063"/>
    <n v="3945.7588021256747"/>
    <n v="4256.6395021371773"/>
    <n v="4526.6422546232152"/>
    <n v="4717.8231326868545"/>
    <n v="3.7748445960214458"/>
    <n v="4.184901513431849"/>
    <n v="4.5585406257408936"/>
    <n v="4.8883813139423227"/>
    <n v="5.1676456314967956"/>
    <n v="5.3541657296565317"/>
    <m/>
    <m/>
    <m/>
    <m/>
    <m/>
    <m/>
    <m/>
    <m/>
    <m/>
    <m/>
    <m/>
    <m/>
    <m/>
    <m/>
    <m/>
    <m/>
    <m/>
    <m/>
    <m/>
    <n v="449.43209999999999"/>
    <n v="509.64074631182785"/>
    <n v="538.45552001737167"/>
    <n v="549.02645116252734"/>
    <n v="567.36153989455522"/>
    <n v="582.78427884715961"/>
    <n v="6006"/>
    <n v="426"/>
    <n v="576.61529768983223"/>
    <n v="727.23059537966446"/>
    <n v="877.8458930694967"/>
    <n v="1028.4611907593289"/>
    <n v="1179.0764884491612"/>
    <n v="100"/>
    <n v="100"/>
    <n v="100"/>
    <n v="100"/>
    <n v="100"/>
    <n v="100"/>
    <m/>
    <m/>
    <m/>
    <m/>
    <m/>
    <m/>
    <n v="0"/>
    <n v="196.6715370097759"/>
    <n v="98.335768504887952"/>
    <n v="60.107887036500564"/>
    <n v="193.91125861136294"/>
    <n v="0"/>
    <n v="0"/>
    <n v="208.76422187548633"/>
    <n v="104.38211093774316"/>
    <n v="63.803722981688665"/>
    <n v="205.8342230522415"/>
    <n v="0"/>
    <x v="0"/>
  </r>
  <r>
    <n v="6007"/>
    <n v="60"/>
    <n v="6"/>
    <s v="נוה יעקב תחתון"/>
    <m/>
    <s v="Jewish"/>
    <s v="yes"/>
    <x v="0"/>
    <s v="yes"/>
    <s v="ירושלים"/>
    <n v="923.33227586207738"/>
    <n v="8.9"/>
    <n v="8.9"/>
    <n v="8.9"/>
    <n v="8.9"/>
    <n v="8.9"/>
    <n v="44.5"/>
    <n v="932.23227586207736"/>
    <n v="941.13227586207734"/>
    <n v="950.03227586207731"/>
    <n v="958.93227586207729"/>
    <n v="967.83227586207727"/>
    <n v="3584.9858728805975"/>
    <n v="4051.3495434489996"/>
    <n v="4473.2453640765789"/>
    <n v="4868.0069902718624"/>
    <n v="5199.4374049499029"/>
    <n v="5435.0960938143544"/>
    <n v="3.9204498435937931"/>
    <n v="4.3458584822141386"/>
    <n v="4.7530463876388529"/>
    <n v="5.124043797201038"/>
    <n v="5.4221111707556444"/>
    <n v="5.6157417244358285"/>
    <m/>
    <m/>
    <m/>
    <m/>
    <m/>
    <m/>
    <m/>
    <m/>
    <m/>
    <m/>
    <m/>
    <m/>
    <m/>
    <m/>
    <m/>
    <m/>
    <m/>
    <m/>
    <m/>
    <n v="58.764400000000002"/>
    <n v="120.32519806468858"/>
    <n v="144.1670476673925"/>
    <n v="152.00428968201757"/>
    <n v="166.65583937867285"/>
    <n v="177.27723652555179"/>
    <n v="6007"/>
    <n v="200"/>
    <n v="363.19292364056838"/>
    <n v="526.38584728113676"/>
    <n v="689.5787709217052"/>
    <n v="852.77169456227352"/>
    <n v="1015.9646182028418"/>
    <n v="40"/>
    <n v="40"/>
    <n v="40"/>
    <n v="40"/>
    <n v="40"/>
    <n v="40"/>
    <m/>
    <m/>
    <m/>
    <m/>
    <m/>
    <m/>
    <n v="0"/>
    <n v="0"/>
    <n v="42.787151329331969"/>
    <n v="12.979414065095632"/>
    <n v="96.23772428758997"/>
    <n v="0"/>
    <n v="0"/>
    <n v="0"/>
    <n v="49.901143989635081"/>
    <n v="15.137432384273296"/>
    <n v="112.23866015164342"/>
    <n v="0"/>
    <x v="0"/>
  </r>
  <r>
    <n v="6008"/>
    <n v="60"/>
    <n v="6"/>
    <s v="נוה יעקב - צפון"/>
    <m/>
    <s v="Jewish"/>
    <s v="yes"/>
    <x v="0"/>
    <s v="yes"/>
    <s v="ירושלים"/>
    <n v="583.39959432049227"/>
    <n v="0"/>
    <n v="10"/>
    <n v="19.600000000000001"/>
    <n v="10"/>
    <n v="10"/>
    <n v="49.6"/>
    <n v="583.39959432049227"/>
    <n v="593.39959432049227"/>
    <n v="612.99959432049229"/>
    <n v="622.99959432049229"/>
    <n v="632.99959432049229"/>
    <n v="2990"/>
    <n v="3247"/>
    <n v="3484"/>
    <n v="3731"/>
    <n v="4003.9999999999995"/>
    <n v="4310"/>
    <n v="5.1251321206052038"/>
    <n v="5.5656535102358182"/>
    <n v="5.8712544351998801"/>
    <n v="6.0864640606096962"/>
    <n v="6.4269704771913627"/>
    <n v="6.8088511251364494"/>
    <m/>
    <m/>
    <m/>
    <m/>
    <m/>
    <m/>
    <m/>
    <m/>
    <m/>
    <m/>
    <m/>
    <m/>
    <m/>
    <m/>
    <m/>
    <m/>
    <m/>
    <m/>
    <m/>
    <n v="230.47800000000001"/>
    <n v="241.76470478119936"/>
    <n v="252.5821507293355"/>
    <n v="263.98909497568883"/>
    <n v="275.83984764991897"/>
    <n v="288.36308606158832"/>
    <n v="6008"/>
    <n v="1902"/>
    <n v="1902"/>
    <n v="1902"/>
    <n v="1902"/>
    <n v="1902"/>
    <n v="1902"/>
    <n v="50"/>
    <n v="50"/>
    <n v="50"/>
    <n v="50"/>
    <n v="50"/>
    <n v="50"/>
    <m/>
    <m/>
    <m/>
    <m/>
    <m/>
    <m/>
    <n v="0"/>
    <n v="52.797818995137753"/>
    <n v="17.599273086375618"/>
    <n v="0"/>
    <n v="193.59200289417541"/>
    <n v="0"/>
    <n v="0"/>
    <n v="57.672617212317654"/>
    <n v="19.224205833560244"/>
    <n v="0"/>
    <n v="211.46626301571038"/>
    <n v="0"/>
    <x v="0"/>
  </r>
  <r>
    <n v="6101"/>
    <n v="61"/>
    <n v="6"/>
    <s v="קרית קמיניץ - תחתון"/>
    <m/>
    <s v="U. Orthodox"/>
    <s v="yes"/>
    <x v="0"/>
    <s v="yes"/>
    <s v="ירושלים"/>
    <n v="496.77419354839276"/>
    <n v="5"/>
    <n v="5"/>
    <n v="17.600000000000001"/>
    <n v="5"/>
    <n v="5"/>
    <n v="37.6"/>
    <n v="501.77419354839276"/>
    <n v="506.77419354839276"/>
    <n v="524.37419354839278"/>
    <n v="529.37419354839278"/>
    <n v="534.37419354839278"/>
    <n v="3375.2208983855116"/>
    <n v="3415.0136879537354"/>
    <n v="3439.1148178883359"/>
    <n v="3491.3752731014438"/>
    <n v="3503.0207307175815"/>
    <n v="3489.8418224764619"/>
    <n v="6.794275834412316"/>
    <n v="6.8058774880465833"/>
    <n v="6.7862864006707335"/>
    <n v="6.6581752421407749"/>
    <n v="6.6172865496839766"/>
    <n v="6.5307080031371738"/>
    <m/>
    <m/>
    <m/>
    <m/>
    <m/>
    <m/>
    <m/>
    <m/>
    <m/>
    <m/>
    <m/>
    <m/>
    <m/>
    <m/>
    <m/>
    <m/>
    <m/>
    <m/>
    <m/>
    <n v="213.95720000000003"/>
    <n v="262.36474217357932"/>
    <n v="270.54281369619969"/>
    <n v="274.38864222816466"/>
    <n v="273.57231695531709"/>
    <n v="273.40860778355113"/>
    <n v="6101"/>
    <n v="557"/>
    <n v="674.1151395017547"/>
    <n v="791.23027900350939"/>
    <n v="908.34541850526398"/>
    <n v="1025.4605580070188"/>
    <n v="1142.5756975087734"/>
    <n v="122"/>
    <n v="406.01366881548984"/>
    <n v="389.1468045970264"/>
    <n v="357.71786068360774"/>
    <n v="387.7278886865912"/>
    <n v="389.69158524737298"/>
    <m/>
    <m/>
    <m/>
    <m/>
    <m/>
    <m/>
    <n v="0"/>
    <n v="50.445481358544527"/>
    <n v="25.222740679272263"/>
    <n v="20.178192636237501"/>
    <n v="178.54222755411038"/>
    <n v="0"/>
    <n v="0"/>
    <n v="50.265305135122809"/>
    <n v="25.132652567561404"/>
    <n v="20.106122146537288"/>
    <n v="177.90452793432965"/>
    <n v="0"/>
    <x v="0"/>
  </r>
  <r>
    <n v="6102"/>
    <n v="61"/>
    <n v="6"/>
    <s v="קרית קמיניץ - עליון"/>
    <m/>
    <s v="U. Orthodox"/>
    <s v="yes"/>
    <x v="0"/>
    <s v="yes"/>
    <s v="ירושלים"/>
    <n v="447.79999999999802"/>
    <n v="7.8"/>
    <n v="7.8"/>
    <n v="7.8"/>
    <n v="7.8"/>
    <n v="7.8"/>
    <n v="39"/>
    <n v="455.59999999999803"/>
    <n v="463.39999999999804"/>
    <n v="471.19999999999806"/>
    <n v="478.99999999999807"/>
    <n v="486.79999999999808"/>
    <n v="2974.5865700650061"/>
    <n v="3004.7260726879786"/>
    <n v="3020.5420749146469"/>
    <n v="3114.2136398063317"/>
    <n v="3211.1121147690396"/>
    <n v="3256.3696156634728"/>
    <n v="6.7604240228750445"/>
    <n v="6.5950967354872505"/>
    <n v="6.518217684321665"/>
    <n v="6.6091121388080314"/>
    <n v="6.7037831206034504"/>
    <n v="6.6893377478707592"/>
    <m/>
    <m/>
    <m/>
    <m/>
    <m/>
    <m/>
    <m/>
    <m/>
    <m/>
    <m/>
    <m/>
    <m/>
    <m/>
    <m/>
    <m/>
    <m/>
    <m/>
    <m/>
    <m/>
    <n v="172.85850000000002"/>
    <n v="186.83740790794457"/>
    <n v="200.9561508182428"/>
    <n v="209.82809539440242"/>
    <n v="213.35453113281244"/>
    <n v="214.2170206771479"/>
    <n v="6102"/>
    <n v="1060"/>
    <n v="1215.882913650338"/>
    <n v="1378.8380893862789"/>
    <n v="1424.7994310559402"/>
    <n v="1392.9081858137829"/>
    <n v="1347.8682214450391"/>
    <n v="336"/>
    <n v="607.72624515896371"/>
    <n v="557.04575723644211"/>
    <n v="525.54187611751718"/>
    <n v="561.59916802734824"/>
    <n v="590.1621475219863"/>
    <m/>
    <m/>
    <m/>
    <m/>
    <m/>
    <m/>
    <n v="0"/>
    <n v="65.124246875221814"/>
    <n v="22.793486387441604"/>
    <n v="4.8843185250846517"/>
    <n v="117.02604360665433"/>
    <n v="0"/>
    <n v="0"/>
    <n v="66.486435542536213"/>
    <n v="23.270252420606607"/>
    <n v="4.9864826753307492"/>
    <n v="119.47385003867431"/>
    <n v="0"/>
    <x v="0"/>
  </r>
  <r>
    <n v="6201"/>
    <n v="62"/>
    <n v="6"/>
    <s v="פסגת זאב מרכז - מזרח"/>
    <m/>
    <s v="Jewish"/>
    <s v="yes"/>
    <x v="0"/>
    <s v="yes"/>
    <s v="ירושלים"/>
    <n v="972.22222222222217"/>
    <n v="96"/>
    <n v="0"/>
    <n v="0"/>
    <n v="64.399999999999991"/>
    <n v="0"/>
    <n v="160.39999999999998"/>
    <n v="1068.2222222222222"/>
    <n v="1068.2222222222222"/>
    <n v="1068.2222222222222"/>
    <n v="1132.6222222222223"/>
    <n v="1132.6222222222223"/>
    <n v="3620.763266982266"/>
    <n v="3530.2933627671796"/>
    <n v="3543.1941421315819"/>
    <n v="3537.8413073056799"/>
    <n v="3707.2049994381755"/>
    <n v="3658.0235793439224"/>
    <n v="3.7242136460389026"/>
    <n v="3.3048304831396522"/>
    <n v="3.3169073516938048"/>
    <n v="3.3118963767163638"/>
    <n v="3.2731169552408943"/>
    <n v="3.2296943390063668"/>
    <m/>
    <m/>
    <m/>
    <m/>
    <m/>
    <m/>
    <m/>
    <m/>
    <m/>
    <m/>
    <m/>
    <m/>
    <m/>
    <m/>
    <m/>
    <m/>
    <m/>
    <m/>
    <m/>
    <n v="270.50670000000002"/>
    <n v="302.1812831884717"/>
    <n v="308.7595947863025"/>
    <n v="308.96953332345458"/>
    <n v="310.25647589212883"/>
    <n v="310.32674542317534"/>
    <n v="6201"/>
    <n v="579"/>
    <n v="864.27215501597038"/>
    <n v="891.87132435940362"/>
    <n v="827.06236228607133"/>
    <n v="839.43297400152801"/>
    <n v="800.50422918876757"/>
    <n v="0"/>
    <n v="0"/>
    <n v="0"/>
    <n v="0"/>
    <n v="0"/>
    <n v="0"/>
    <m/>
    <m/>
    <m/>
    <m/>
    <m/>
    <m/>
    <n v="0"/>
    <n v="37.266189371621358"/>
    <n v="131.03273037118475"/>
    <n v="9.6170811281603505"/>
    <n v="131.0535324524881"/>
    <n v="0"/>
    <n v="0"/>
    <n v="37.429888758358949"/>
    <n v="131.60831853745566"/>
    <n v="9.6593261311894061"/>
    <n v="131.62921199617134"/>
    <n v="0"/>
    <x v="0"/>
  </r>
  <r>
    <n v="6202"/>
    <n v="62"/>
    <n v="6"/>
    <s v="מחסום חיזמא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15.239"/>
    <n v="338.02735239059967"/>
    <n v="339.88107536466777"/>
    <n v="341.87954748784443"/>
    <n v="343.70992382495945"/>
    <n v="345.38154303079421"/>
    <n v="6202"/>
    <m/>
    <n v="0"/>
    <n v="0"/>
    <n v="0"/>
    <n v="0"/>
    <n v="0"/>
    <n v="0"/>
    <n v="0"/>
    <n v="0"/>
    <n v="0"/>
    <n v="0"/>
    <n v="0"/>
    <m/>
    <m/>
    <m/>
    <m/>
    <m/>
    <m/>
    <n v="0"/>
    <n v="10.167754112040674"/>
    <n v="0"/>
    <n v="331.71179337580378"/>
    <n v="0"/>
    <n v="0"/>
    <n v="0"/>
    <n v="10.271906085575861"/>
    <n v="0"/>
    <n v="335.10963694521837"/>
    <n v="0"/>
    <n v="0"/>
    <x v="0"/>
  </r>
  <r>
    <n v="6203"/>
    <n v="62"/>
    <n v="6"/>
    <s v="פסגת זאב מרכז - דרום"/>
    <m/>
    <s v="Jewish"/>
    <s v="yes"/>
    <x v="0"/>
    <s v="yes"/>
    <s v="ירושלים"/>
    <n v="206.62841968133108"/>
    <n v="0"/>
    <n v="0"/>
    <n v="0"/>
    <n v="173.6"/>
    <n v="0"/>
    <n v="173.6"/>
    <n v="206.62841968133108"/>
    <n v="206.62841968133108"/>
    <n v="206.62841968133108"/>
    <n v="380.22841968133105"/>
    <n v="380.22841968133105"/>
    <n v="613.57219042443012"/>
    <n v="348.43910316117746"/>
    <n v="348.90213318672591"/>
    <n v="593.20328390501902"/>
    <n v="1097.4660626360392"/>
    <n v="1091.7698757064031"/>
    <n v="2.9694472394973577"/>
    <n v="1.686307738783229"/>
    <n v="1.6885486213600911"/>
    <n v="2.8708697710599345"/>
    <n v="2.8863335979878202"/>
    <n v="2.871352637505145"/>
    <m/>
    <m/>
    <m/>
    <m/>
    <m/>
    <m/>
    <m/>
    <m/>
    <m/>
    <m/>
    <m/>
    <m/>
    <m/>
    <m/>
    <m/>
    <m/>
    <m/>
    <m/>
    <m/>
    <n v="23.047799999999999"/>
    <n v="23.468985406865222"/>
    <n v="23.853620902445289"/>
    <n v="31.582349848629416"/>
    <n v="32.044283099662465"/>
    <n v="32.285742175134096"/>
    <n v="6203"/>
    <m/>
    <n v="0"/>
    <n v="0"/>
    <n v="0"/>
    <n v="0"/>
    <n v="0"/>
    <n v="0"/>
    <n v="0"/>
    <n v="0"/>
    <n v="0"/>
    <n v="0"/>
    <n v="0"/>
    <m/>
    <m/>
    <m/>
    <m/>
    <m/>
    <m/>
    <n v="0"/>
    <n v="4.7373524772944124"/>
    <n v="9.4747049545888249"/>
    <n v="9.4747049545888249"/>
    <n v="7.8955874621573541"/>
    <n v="0"/>
    <n v="0"/>
    <n v="4.8428613262701141"/>
    <n v="9.6857226525402282"/>
    <n v="9.6857226525402282"/>
    <n v="8.0714355437835241"/>
    <n v="0"/>
    <x v="0"/>
  </r>
  <r>
    <n v="6204"/>
    <n v="62"/>
    <n v="6"/>
    <s v="חנה וסע פסגת זאב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6204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6205"/>
    <n v="62"/>
    <n v="6"/>
    <s v="פסגת זאב מרכז"/>
    <m/>
    <s v="Jewish"/>
    <s v="yes"/>
    <x v="0"/>
    <s v="yes"/>
    <s v="ירושלים"/>
    <n v="773.43999999999892"/>
    <n v="0"/>
    <n v="0"/>
    <n v="0"/>
    <n v="125.99999999999999"/>
    <n v="0"/>
    <n v="125.99999999999999"/>
    <n v="773.43999999999892"/>
    <n v="773.43999999999892"/>
    <n v="773.43999999999892"/>
    <n v="899.43999999999892"/>
    <n v="899.43999999999892"/>
    <n v="2523.9318812716588"/>
    <n v="2586.9172280189714"/>
    <n v="2636.3854668969816"/>
    <n v="2651.9586581988133"/>
    <n v="3067.1616080029812"/>
    <n v="3032.3285639873302"/>
    <n v="3.2632549147595964"/>
    <n v="3.3446902513691752"/>
    <n v="3.4086489797488948"/>
    <n v="3.4287839498846933"/>
    <n v="3.4100791692641921"/>
    <n v="3.3713516899263252"/>
    <m/>
    <m/>
    <m/>
    <m/>
    <m/>
    <m/>
    <m/>
    <m/>
    <m/>
    <m/>
    <m/>
    <m/>
    <m/>
    <m/>
    <m/>
    <m/>
    <m/>
    <m/>
    <m/>
    <n v="270.46657499999998"/>
    <n v="276.55340842612276"/>
    <n v="282.3881537397483"/>
    <n v="320.04577468544835"/>
    <n v="323.90766738004646"/>
    <n v="326.93236552020988"/>
    <n v="6205"/>
    <n v="882"/>
    <n v="882"/>
    <n v="882"/>
    <n v="882"/>
    <n v="1025.6853537443114"/>
    <n v="1025.6853537443112"/>
    <n v="0"/>
    <n v="0"/>
    <n v="0"/>
    <n v="0"/>
    <n v="0"/>
    <n v="0"/>
    <m/>
    <m/>
    <m/>
    <m/>
    <m/>
    <m/>
    <n v="0"/>
    <n v="13.728273872565332"/>
    <n v="57.246901685079614"/>
    <n v="105.9533449151044"/>
    <n v="143.11725421269904"/>
    <n v="0"/>
    <n v="0"/>
    <n v="14.023672257752022"/>
    <n v="58.478712943486116"/>
    <n v="108.2331979602565"/>
    <n v="146.19678235871527"/>
    <n v="0"/>
    <x v="0"/>
  </r>
  <r>
    <n v="6206"/>
    <n v="62"/>
    <n v="6"/>
    <s v="פסגת זאב צפון - דרום"/>
    <m/>
    <s v="Jewish"/>
    <s v="yes"/>
    <x v="0"/>
    <s v="yes"/>
    <s v="ירושלים"/>
    <n v="331.50705361305319"/>
    <n v="300"/>
    <n v="337.8"/>
    <n v="94.399999999999991"/>
    <n v="16"/>
    <n v="0"/>
    <n v="748.19999999999993"/>
    <n v="631.50705361305313"/>
    <n v="969.30705361305309"/>
    <n v="1063.7070536130532"/>
    <n v="1079.7070536130532"/>
    <n v="1079.7070536130532"/>
    <n v="1095.700198815978"/>
    <n v="1922.2489533504379"/>
    <n v="2890.6207134895708"/>
    <n v="3229.2180732950887"/>
    <n v="3301.6762001768525"/>
    <n v="3295.9500131545142"/>
    <n v="3.3052093066318831"/>
    <n v="3.0439073361930622"/>
    <n v="2.9821517368669692"/>
    <n v="3.0358152296974312"/>
    <n v="3.057937047950519"/>
    <n v="3.0526335843830847"/>
    <m/>
    <m/>
    <m/>
    <m/>
    <m/>
    <m/>
    <m/>
    <m/>
    <m/>
    <m/>
    <m/>
    <m/>
    <m/>
    <m/>
    <m/>
    <m/>
    <m/>
    <m/>
    <m/>
    <n v="35.738"/>
    <n v="62.859431714352091"/>
    <n v="94.709159180484804"/>
    <n v="97.586097918705434"/>
    <n v="99.620809085171459"/>
    <n v="99.44124775521189"/>
    <n v="6206"/>
    <n v="25"/>
    <n v="51.555459594547493"/>
    <n v="89.500680928928048"/>
    <n v="90.632787464874909"/>
    <n v="86.253415336135987"/>
    <n v="77.413285640311599"/>
    <n v="0"/>
    <n v="0"/>
    <n v="0"/>
    <n v="0"/>
    <n v="0"/>
    <n v="0"/>
    <m/>
    <m/>
    <m/>
    <m/>
    <m/>
    <m/>
    <n v="0"/>
    <n v="0"/>
    <n v="6.740678759985733"/>
    <n v="0"/>
    <n v="90.845419158719693"/>
    <n v="0"/>
    <n v="0"/>
    <n v="0"/>
    <n v="6.8688216959800323"/>
    <n v="0"/>
    <n v="92.572426059231859"/>
    <n v="0"/>
    <x v="0"/>
  </r>
  <r>
    <n v="6207"/>
    <n v="62"/>
    <n v="6"/>
    <s v="פסגת זאב צפון - צפון מערב"/>
    <m/>
    <s v="Jewish"/>
    <s v="yes"/>
    <x v="0"/>
    <s v="yes"/>
    <s v="ירושלים"/>
    <n v="955.52033100232984"/>
    <n v="0"/>
    <n v="0"/>
    <n v="0"/>
    <n v="0"/>
    <n v="0"/>
    <n v="0"/>
    <n v="955.52033100232984"/>
    <n v="955.52033100232984"/>
    <n v="955.52033100232984"/>
    <n v="955.52033100232984"/>
    <n v="955.52033100232984"/>
    <n v="3158.1946907048787"/>
    <n v="3176.4563757800415"/>
    <n v="3175.0863186262209"/>
    <n v="3146.4887153195896"/>
    <n v="3121.7407419377969"/>
    <n v="3096.9821906151487"/>
    <n v="3.3052093066318839"/>
    <n v="3.3243210769235807"/>
    <n v="3.3228872433259391"/>
    <n v="3.292958415671762"/>
    <n v="3.2670584190114789"/>
    <n v="3.2411473520050067"/>
    <m/>
    <m/>
    <m/>
    <m/>
    <m/>
    <m/>
    <m/>
    <m/>
    <m/>
    <m/>
    <m/>
    <m/>
    <m/>
    <m/>
    <m/>
    <m/>
    <m/>
    <m/>
    <m/>
    <n v="83.395800000000008"/>
    <n v="114.96444753663934"/>
    <n v="115.68071531284727"/>
    <n v="114.35999020959575"/>
    <n v="115.12308200537575"/>
    <n v="113.2391799816525"/>
    <n v="6207"/>
    <n v="304"/>
    <n v="379.19052389954857"/>
    <n v="454.38104779909713"/>
    <n v="529.5715716986457"/>
    <n v="604.76209559819426"/>
    <n v="679.95261949774283"/>
    <n v="0"/>
    <n v="0"/>
    <n v="0"/>
    <n v="0"/>
    <n v="0"/>
    <n v="0"/>
    <m/>
    <m/>
    <m/>
    <m/>
    <m/>
    <m/>
    <n v="0"/>
    <n v="0"/>
    <n v="0"/>
    <n v="43.966456408083189"/>
    <n v="70.393533801512575"/>
    <n v="0"/>
    <n v="0"/>
    <n v="0"/>
    <n v="0"/>
    <n v="43.535553485318985"/>
    <n v="69.703626496333527"/>
    <n v="0"/>
    <x v="0"/>
  </r>
  <r>
    <n v="6208"/>
    <n v="62"/>
    <n v="6"/>
    <s v="שיכוני 700"/>
    <m/>
    <s v="Jewish"/>
    <s v="yes"/>
    <x v="0"/>
    <s v="yes"/>
    <s v="ירושלים"/>
    <n v="270"/>
    <n v="10.4"/>
    <n v="24"/>
    <n v="149.79999999999998"/>
    <n v="0"/>
    <n v="0"/>
    <n v="184.2"/>
    <n v="280.39999999999998"/>
    <n v="304.39999999999998"/>
    <n v="454.19999999999993"/>
    <n v="454.19999999999993"/>
    <n v="454.19999999999993"/>
    <n v="992.81782207104652"/>
    <n v="1097.544012983961"/>
    <n v="1242.1651467191748"/>
    <n v="1966.2544353901253"/>
    <n v="2067.1757182041169"/>
    <n v="2143.0091381770076"/>
    <n v="3.6771030447075796"/>
    <n v="3.9142083201995761"/>
    <n v="4.0807002191825719"/>
    <n v="4.3290498357334339"/>
    <n v="4.5512455266493115"/>
    <n v="4.7182059405042009"/>
    <m/>
    <m/>
    <m/>
    <m/>
    <m/>
    <m/>
    <m/>
    <m/>
    <m/>
    <m/>
    <m/>
    <m/>
    <m/>
    <m/>
    <m/>
    <m/>
    <m/>
    <m/>
    <m/>
    <n v="23.047799999999999"/>
    <n v="26.547256205507367"/>
    <n v="31.256634812377396"/>
    <n v="33.9242579353552"/>
    <n v="36.319424252222007"/>
    <n v="38.178430592711791"/>
    <n v="6208"/>
    <n v="102"/>
    <n v="102"/>
    <n v="102"/>
    <n v="152.19579500657028"/>
    <n v="152.19579500657028"/>
    <n v="152.19579500657028"/>
    <n v="0"/>
    <n v="0"/>
    <n v="0"/>
    <n v="0"/>
    <n v="0"/>
    <n v="0"/>
    <m/>
    <m/>
    <m/>
    <m/>
    <m/>
    <m/>
    <n v="11.308085967143647"/>
    <n v="0"/>
    <n v="22.616171968211553"/>
    <n v="0"/>
    <n v="0"/>
    <n v="0"/>
    <n v="12.726143518177787"/>
    <n v="0"/>
    <n v="25.452287074534006"/>
    <n v="0"/>
    <n v="0"/>
    <n v="0"/>
    <x v="0"/>
  </r>
  <r>
    <n v="6209"/>
    <n v="62"/>
    <n v="6"/>
    <s v="פסגת זאב צפון - צפון מזרח"/>
    <m/>
    <s v="Jewish"/>
    <s v="yes"/>
    <x v="0"/>
    <s v="yes"/>
    <s v="ירושלים"/>
    <n v="627.19781156742886"/>
    <n v="0"/>
    <n v="121.5"/>
    <n v="36.800000000000004"/>
    <n v="15"/>
    <n v="0"/>
    <n v="173.3"/>
    <n v="627.19781156742886"/>
    <n v="748.69781156742886"/>
    <n v="785.49781156742881"/>
    <n v="800.49781156742881"/>
    <n v="800.49781156742881"/>
    <n v="2246.5437719642373"/>
    <n v="2261.2878828061289"/>
    <n v="2591.6839841844467"/>
    <n v="2604.8063628438167"/>
    <n v="2588.6254062157559"/>
    <n v="2563.3521830092654"/>
    <n v="3.5818743792327719"/>
    <n v="3.6053822910429942"/>
    <n v="3.4615888334956564"/>
    <n v="3.3161217313209721"/>
    <n v="3.2337694979416027"/>
    <n v="3.2021976149941604"/>
    <m/>
    <m/>
    <m/>
    <m/>
    <m/>
    <m/>
    <m/>
    <m/>
    <m/>
    <m/>
    <m/>
    <m/>
    <m/>
    <m/>
    <m/>
    <m/>
    <m/>
    <m/>
    <m/>
    <n v="92.191199999999995"/>
    <n v="94.064205237736488"/>
    <n v="105.45906665834048"/>
    <n v="107.4515157166629"/>
    <n v="108.43038808751314"/>
    <n v="109.00948675598617"/>
    <n v="6209"/>
    <n v="85"/>
    <n v="85"/>
    <n v="85"/>
    <n v="85"/>
    <n v="85"/>
    <n v="85"/>
    <n v="0"/>
    <n v="0"/>
    <n v="0"/>
    <n v="0"/>
    <n v="0"/>
    <n v="0"/>
    <m/>
    <m/>
    <m/>
    <m/>
    <m/>
    <m/>
    <n v="0"/>
    <n v="18.639548644727238"/>
    <n v="33.989765175679082"/>
    <n v="0"/>
    <n v="54.82220189625658"/>
    <n v="0"/>
    <n v="0"/>
    <n v="18.909808927058826"/>
    <n v="34.482592749342565"/>
    <n v="0"/>
    <n v="55.617085079584783"/>
    <n v="0"/>
    <x v="0"/>
  </r>
  <r>
    <n v="6210"/>
    <n v="62"/>
    <n v="6"/>
    <s v="פסגת זאב צפון - דרום מזרח"/>
    <m/>
    <s v="Jewish"/>
    <s v="yes"/>
    <x v="0"/>
    <s v="yes"/>
    <s v="ירושלים"/>
    <n v="271.06025294869909"/>
    <n v="0"/>
    <n v="0"/>
    <n v="0"/>
    <n v="0"/>
    <n v="0"/>
    <n v="0"/>
    <n v="271.06025294869909"/>
    <n v="271.06025294869909"/>
    <n v="271.06025294869909"/>
    <n v="271.06025294869909"/>
    <n v="271.06025294869909"/>
    <n v="970.90377526529937"/>
    <n v="977.2758357868745"/>
    <n v="974.95287705097212"/>
    <n v="971.67447465666839"/>
    <n v="961.56630969729827"/>
    <n v="950.26398646932296"/>
    <n v="3.581874379232771"/>
    <n v="3.6053822910429951"/>
    <n v="3.5968123929829425"/>
    <n v="3.5847176562642979"/>
    <n v="3.5474264457330249"/>
    <n v="3.5057297266271279"/>
    <m/>
    <m/>
    <m/>
    <m/>
    <m/>
    <m/>
    <m/>
    <m/>
    <m/>
    <m/>
    <m/>
    <m/>
    <m/>
    <m/>
    <m/>
    <m/>
    <m/>
    <m/>
    <m/>
    <n v="72.267800000000008"/>
    <n v="73.580459684366872"/>
    <n v="74.673263491171483"/>
    <n v="75.828177967154375"/>
    <n v="76.672784622911351"/>
    <n v="77.382007973073712"/>
    <n v="6210"/>
    <m/>
    <n v="0"/>
    <n v="0"/>
    <n v="0"/>
    <n v="0"/>
    <n v="0"/>
    <n v="0"/>
    <n v="0"/>
    <n v="0"/>
    <n v="0"/>
    <n v="0"/>
    <n v="0"/>
    <m/>
    <m/>
    <m/>
    <m/>
    <m/>
    <m/>
    <n v="5.416298393727522"/>
    <n v="10.832596863283221"/>
    <n v="59.579282710143637"/>
    <n v="0"/>
    <n v="0"/>
    <n v="0"/>
    <n v="5.5272862506272613"/>
    <n v="11.054572578636531"/>
    <n v="60.800149143809925"/>
    <n v="0"/>
    <n v="0"/>
    <n v="0"/>
    <x v="0"/>
  </r>
  <r>
    <n v="6211"/>
    <n v="62"/>
    <n v="6"/>
    <s v="פסגת זאב מרכז - פארק"/>
    <m/>
    <s v="Jewish"/>
    <s v="yes"/>
    <x v="0"/>
    <s v="yes"/>
    <s v="ירושלים"/>
    <n v="1580.9999999999741"/>
    <n v="0"/>
    <n v="0"/>
    <n v="0"/>
    <n v="0"/>
    <n v="0"/>
    <n v="0"/>
    <n v="1580.9999999999741"/>
    <n v="1580.9999999999741"/>
    <n v="1580.9999999999741"/>
    <n v="1580.9999999999741"/>
    <n v="1580.9999999999741"/>
    <n v="5123.9448126074158"/>
    <n v="5103.9498466002815"/>
    <n v="5067.8528487108379"/>
    <n v="5003.5586668467513"/>
    <n v="4903.1812341603118"/>
    <n v="4770.6166961543031"/>
    <n v="3.2409518106309299"/>
    <n v="3.2283047733082637"/>
    <n v="3.2054730225875527"/>
    <n v="3.1648062408898379"/>
    <n v="3.1013164036435117"/>
    <n v="3.0174678660053011"/>
    <m/>
    <m/>
    <m/>
    <m/>
    <m/>
    <m/>
    <m/>
    <m/>
    <m/>
    <m/>
    <m/>
    <m/>
    <m/>
    <m/>
    <m/>
    <m/>
    <m/>
    <m/>
    <m/>
    <n v="345.71700000000004"/>
    <n v="385.44975601675503"/>
    <n v="390.65796335428803"/>
    <n v="387.52942419186081"/>
    <n v="386.22790592903118"/>
    <n v="383.15241125604666"/>
    <n v="6211"/>
    <n v="675"/>
    <n v="782.09248853154622"/>
    <n v="889.18497706309256"/>
    <n v="996.27746559463878"/>
    <n v="1103.3699541261851"/>
    <n v="1210.4624426577313"/>
    <n v="0"/>
    <n v="0"/>
    <n v="0"/>
    <n v="0"/>
    <n v="0"/>
    <n v="0"/>
    <m/>
    <m/>
    <m/>
    <m/>
    <m/>
    <m/>
    <n v="0"/>
    <n v="44.227966205099555"/>
    <n v="97.502562344825677"/>
    <n v="68.352311684214541"/>
    <n v="177.44658395772106"/>
    <n v="0"/>
    <n v="0"/>
    <n v="43.728426381489591"/>
    <n v="96.401304091859998"/>
    <n v="67.580295590059876"/>
    <n v="175.44238519263723"/>
    <n v="0"/>
    <x v="0"/>
  </r>
  <r>
    <n v="6301"/>
    <n v="63"/>
    <n v="6"/>
    <s v="פסגת זאב מזרח"/>
    <m/>
    <s v="Jewish"/>
    <s v="yes"/>
    <x v="0"/>
    <s v="yes"/>
    <s v="ירושלים"/>
    <n v="594.07045621157954"/>
    <n v="0"/>
    <n v="0"/>
    <n v="7.1999999999999993"/>
    <n v="0"/>
    <n v="0"/>
    <n v="7.1999999999999993"/>
    <n v="594.07045621157954"/>
    <n v="594.07045621157954"/>
    <n v="601.27045621157959"/>
    <n v="601.27045621157959"/>
    <n v="601.27045621157959"/>
    <n v="2204.9316077766148"/>
    <n v="2208.4497898588279"/>
    <n v="2203.2748863814804"/>
    <n v="2210.3890720881864"/>
    <n v="2194.8477939060922"/>
    <n v="2171.8998383145426"/>
    <n v="3.7115658331801025"/>
    <n v="3.7174879961919594"/>
    <n v="3.7087770707062044"/>
    <n v="3.676197706461696"/>
    <n v="3.6503503061420211"/>
    <n v="3.6121845267419528"/>
    <m/>
    <m/>
    <m/>
    <m/>
    <m/>
    <m/>
    <m/>
    <m/>
    <m/>
    <m/>
    <m/>
    <m/>
    <m/>
    <m/>
    <m/>
    <m/>
    <m/>
    <m/>
    <m/>
    <n v="230.47800000000001"/>
    <n v="234.16025024366576"/>
    <n v="237.71244908748147"/>
    <n v="241.92281890503597"/>
    <n v="245.11733323380329"/>
    <n v="247.77213297772619"/>
    <n v="6301"/>
    <n v="67"/>
    <n v="67"/>
    <n v="67"/>
    <n v="67"/>
    <n v="67"/>
    <n v="67"/>
    <n v="0"/>
    <n v="0"/>
    <n v="0"/>
    <n v="0"/>
    <n v="0"/>
    <n v="0"/>
    <m/>
    <m/>
    <m/>
    <m/>
    <m/>
    <m/>
    <n v="0"/>
    <n v="0"/>
    <n v="10.800125809414418"/>
    <n v="43.20050347958049"/>
    <n v="187.92218961604107"/>
    <n v="0"/>
    <n v="0"/>
    <n v="0"/>
    <n v="11.061255901109615"/>
    <n v="44.245023852210593"/>
    <n v="192.465853224406"/>
    <n v="0"/>
    <x v="0"/>
  </r>
  <r>
    <n v="6302"/>
    <n v="63"/>
    <n v="6"/>
    <s v="פסגת זאב מזרח - מזרח"/>
    <m/>
    <s v="Jewish"/>
    <s v="yes"/>
    <x v="0"/>
    <s v="yes"/>
    <s v="ירושלים"/>
    <n v="410"/>
    <n v="72.599999999999994"/>
    <n v="0"/>
    <n v="0"/>
    <n v="0"/>
    <n v="0"/>
    <n v="72.599999999999994"/>
    <n v="482.6"/>
    <n v="482.6"/>
    <n v="482.6"/>
    <n v="482.6"/>
    <n v="482.6"/>
    <n v="1852.0865278055003"/>
    <n v="1745.5803417784259"/>
    <n v="1718.656091554712"/>
    <n v="1686.0593200938508"/>
    <n v="1658.7336372231925"/>
    <n v="1617.1604952216192"/>
    <n v="4.5172842141597567"/>
    <n v="3.617033447530928"/>
    <n v="3.5612434553558061"/>
    <n v="3.4936993785616468"/>
    <n v="3.4370775740223634"/>
    <n v="3.3509334753866953"/>
    <m/>
    <m/>
    <m/>
    <m/>
    <m/>
    <m/>
    <m/>
    <m/>
    <m/>
    <m/>
    <m/>
    <m/>
    <m/>
    <m/>
    <m/>
    <m/>
    <m/>
    <m/>
    <m/>
    <n v="99.798900000000003"/>
    <n v="248.57838298770343"/>
    <n v="255.4008244818483"/>
    <n v="262.17844552121267"/>
    <n v="268.96862545815338"/>
    <n v="275.19389529215539"/>
    <n v="6302"/>
    <n v="30"/>
    <n v="120.37220885806323"/>
    <n v="210.74441771612643"/>
    <n v="301.11662657418964"/>
    <n v="391.48883543225293"/>
    <n v="481.86104429031616"/>
    <n v="0"/>
    <n v="0"/>
    <n v="0"/>
    <n v="0"/>
    <n v="0"/>
    <n v="0"/>
    <m/>
    <m/>
    <m/>
    <m/>
    <m/>
    <m/>
    <n v="0"/>
    <n v="0"/>
    <n v="39.02842354248849"/>
    <n v="134.21487735857167"/>
    <n v="88.935144620152485"/>
    <n v="0"/>
    <n v="0"/>
    <n v="0"/>
    <n v="40.965930209928231"/>
    <n v="140.87777060786584"/>
    <n v="93.350194474361288"/>
    <n v="0"/>
    <x v="0"/>
  </r>
  <r>
    <n v="6303"/>
    <n v="63"/>
    <n v="6"/>
    <s v="פסגת זאב מזרח - דרום מזרח"/>
    <m/>
    <s v="Jewish"/>
    <s v="yes"/>
    <x v="0"/>
    <s v="yes"/>
    <s v="ירושלים"/>
    <n v="1218.2"/>
    <n v="21.6"/>
    <n v="0"/>
    <n v="14.399999999999999"/>
    <n v="0"/>
    <n v="0"/>
    <n v="36"/>
    <n v="1239.8"/>
    <n v="1239.8"/>
    <n v="1254.2"/>
    <n v="1254.2"/>
    <n v="1254.2"/>
    <n v="3858.563363820258"/>
    <n v="3847.1119960773244"/>
    <n v="3876.3594804420886"/>
    <n v="3911.8280888166018"/>
    <n v="3896.7494164783539"/>
    <n v="3872.1680547024926"/>
    <n v="3.1674301131343441"/>
    <n v="3.1030101597655464"/>
    <n v="3.126600645621946"/>
    <n v="3.1189826892175105"/>
    <n v="3.1069601470884658"/>
    <n v="3.0873609111006957"/>
    <m/>
    <m/>
    <m/>
    <m/>
    <m/>
    <m/>
    <m/>
    <m/>
    <m/>
    <m/>
    <m/>
    <m/>
    <m/>
    <m/>
    <m/>
    <m/>
    <m/>
    <m/>
    <m/>
    <n v="174.01410000000001"/>
    <n v="180.47601031896946"/>
    <n v="184.15260817649261"/>
    <n v="188.23441500147192"/>
    <n v="190.54597408578152"/>
    <n v="192.33272479652516"/>
    <n v="6303"/>
    <n v="408"/>
    <n v="408"/>
    <n v="408"/>
    <n v="408"/>
    <n v="408"/>
    <n v="408"/>
    <n v="0"/>
    <n v="0"/>
    <n v="0"/>
    <n v="0"/>
    <n v="0"/>
    <n v="0"/>
    <m/>
    <m/>
    <m/>
    <m/>
    <m/>
    <m/>
    <n v="0"/>
    <n v="9.4117207500735969"/>
    <n v="94.117207500735958"/>
    <n v="37.646883000294388"/>
    <n v="47.058603750367979"/>
    <n v="0"/>
    <n v="0"/>
    <n v="9.6166362398262581"/>
    <n v="96.166362398262578"/>
    <n v="38.466544959305033"/>
    <n v="48.083181199131289"/>
    <n v="0"/>
    <x v="0"/>
  </r>
  <r>
    <n v="6304"/>
    <n v="63"/>
    <n v="6"/>
    <s v="פסגת זאב דרום"/>
    <m/>
    <s v="Jewish"/>
    <s v="yes"/>
    <x v="0"/>
    <s v="yes"/>
    <s v="ירושלים"/>
    <n v="888.96258620690776"/>
    <n v="0"/>
    <n v="0"/>
    <n v="89.3"/>
    <n v="0"/>
    <n v="0"/>
    <n v="89.3"/>
    <n v="888.96258620690776"/>
    <n v="888.96258620690776"/>
    <n v="978.26258620690771"/>
    <n v="978.26258620690771"/>
    <n v="978.26258620690771"/>
    <n v="3550.6125229075374"/>
    <n v="3557.1100418249894"/>
    <n v="3540.1244618736819"/>
    <n v="3828.4853998456047"/>
    <n v="3783.4774965306992"/>
    <n v="3725.058185805206"/>
    <n v="3.994107938847637"/>
    <n v="4.0014170416358388"/>
    <n v="3.9823098483581298"/>
    <n v="3.9135559857094031"/>
    <n v="3.8675479874996199"/>
    <n v="3.8078305746605916"/>
    <m/>
    <m/>
    <m/>
    <m/>
    <m/>
    <m/>
    <m/>
    <m/>
    <m/>
    <m/>
    <m/>
    <m/>
    <m/>
    <m/>
    <m/>
    <m/>
    <m/>
    <m/>
    <m/>
    <n v="155.578"/>
    <n v="176.12955651336659"/>
    <n v="179.64201825552851"/>
    <n v="178.07935941097742"/>
    <n v="177.82423355299821"/>
    <n v="175.6733461640404"/>
    <n v="6304"/>
    <n v="547"/>
    <n v="816.13408290725681"/>
    <n v="838.92533889945912"/>
    <n v="866.82181227129774"/>
    <n v="842.35589387406685"/>
    <n v="796.34377339309594"/>
    <n v="0"/>
    <n v="0"/>
    <n v="0"/>
    <n v="0"/>
    <n v="0"/>
    <n v="0"/>
    <m/>
    <m/>
    <m/>
    <m/>
    <m/>
    <m/>
    <n v="0"/>
    <n v="65.940786983340843"/>
    <n v="54.950655819450709"/>
    <n v="0"/>
    <n v="57.18791660818588"/>
    <n v="0"/>
    <n v="0"/>
    <n v="65.049867297195618"/>
    <n v="54.208222747663022"/>
    <n v="0"/>
    <n v="56.41525611918177"/>
    <n v="0"/>
    <x v="0"/>
  </r>
  <r>
    <n v="6305"/>
    <n v="63"/>
    <n v="6"/>
    <s v="פסגת זאב מזרח - פארק"/>
    <m/>
    <s v="Jewish"/>
    <s v="yes"/>
    <x v="0"/>
    <s v="yes"/>
    <s v="ירושלים"/>
    <n v="551.72624356775691"/>
    <n v="0"/>
    <n v="0"/>
    <n v="0"/>
    <n v="147"/>
    <n v="0"/>
    <n v="147"/>
    <n v="551.72624356775691"/>
    <n v="551.72624356775691"/>
    <n v="551.72624356775691"/>
    <n v="698.72624356775691"/>
    <n v="698.72624356775691"/>
    <n v="2043.5789705944653"/>
    <n v="2038.0612060983565"/>
    <n v="2016.9988294331515"/>
    <n v="2003.6560836527485"/>
    <n v="2506.9941638927858"/>
    <n v="2468.1303610893501"/>
    <n v="3.7039727481143383"/>
    <n v="3.6939718381332796"/>
    <n v="3.6557964261227789"/>
    <n v="3.6316127916918304"/>
    <n v="3.5879490529679487"/>
    <n v="3.5323281239400171"/>
    <m/>
    <m/>
    <m/>
    <m/>
    <m/>
    <m/>
    <m/>
    <m/>
    <m/>
    <m/>
    <m/>
    <m/>
    <m/>
    <m/>
    <m/>
    <m/>
    <m/>
    <m/>
    <m/>
    <n v="283.48580000000004"/>
    <n v="303.29484444708447"/>
    <n v="308.60241480862584"/>
    <n v="310.95077766040947"/>
    <n v="397.66707650296473"/>
    <n v="399.91517947700623"/>
    <n v="6305"/>
    <n v="226"/>
    <n v="459.62895566468535"/>
    <n v="480.31871920141066"/>
    <n v="447.80533291159952"/>
    <n v="553.32547164267578"/>
    <n v="526.41903387936065"/>
    <n v="0"/>
    <n v="0"/>
    <n v="0"/>
    <n v="0"/>
    <n v="0"/>
    <n v="0"/>
    <m/>
    <m/>
    <m/>
    <m/>
    <m/>
    <m/>
    <n v="0"/>
    <n v="0"/>
    <n v="170.49833447412482"/>
    <n v="43.323347257569367"/>
    <n v="97.129095928715316"/>
    <n v="0"/>
    <n v="0"/>
    <n v="0"/>
    <n v="219.27866701209933"/>
    <n v="55.718349780031559"/>
    <n v="124.91816268487537"/>
    <n v="0"/>
    <x v="0"/>
  </r>
  <r>
    <n v="6306"/>
    <n v="63"/>
    <n v="6"/>
    <s v="פסגת זאב מערב"/>
    <m/>
    <s v="Jewish"/>
    <s v="yes"/>
    <x v="0"/>
    <s v="yes"/>
    <s v="ירושלים"/>
    <n v="829.42409554459937"/>
    <n v="0"/>
    <n v="0"/>
    <n v="0"/>
    <n v="12.6"/>
    <n v="0"/>
    <n v="12.6"/>
    <n v="829.42409554459937"/>
    <n v="829.42409554459937"/>
    <n v="829.42409554459937"/>
    <n v="842.02409554459939"/>
    <n v="842.02409554459939"/>
    <n v="2760.3746985747321"/>
    <n v="2771.5372057696859"/>
    <n v="2774.5343819380246"/>
    <n v="2767.3435467809231"/>
    <n v="2770.0277229134931"/>
    <n v="2723.932231623226"/>
    <n v="3.3280618605157253"/>
    <n v="3.3415200024420515"/>
    <n v="3.3451335653761864"/>
    <n v="3.3364638930146913"/>
    <n v="3.2897250061732626"/>
    <n v="3.2349813337128519"/>
    <m/>
    <m/>
    <m/>
    <m/>
    <m/>
    <m/>
    <m/>
    <m/>
    <m/>
    <m/>
    <m/>
    <m/>
    <m/>
    <m/>
    <m/>
    <m/>
    <m/>
    <m/>
    <m/>
    <n v="351.48430000000002"/>
    <n v="357.27373303189404"/>
    <n v="363.0175894474142"/>
    <n v="638.89729714796863"/>
    <n v="644.56055523583541"/>
    <n v="648.27620668027168"/>
    <n v="6306"/>
    <n v="267"/>
    <n v="267"/>
    <n v="267"/>
    <n v="267"/>
    <n v="267"/>
    <n v="267"/>
    <n v="0"/>
    <n v="0"/>
    <n v="0"/>
    <n v="0"/>
    <n v="0"/>
    <n v="0"/>
    <m/>
    <m/>
    <m/>
    <m/>
    <m/>
    <m/>
    <n v="24.919470845453482"/>
    <n v="24.919470845453482"/>
    <n v="46.72400806105798"/>
    <n v="277.56496862422995"/>
    <n v="264.76937877177369"/>
    <n v="0"/>
    <n v="25.285284668263007"/>
    <n v="25.285284668263007"/>
    <n v="47.409908982141026"/>
    <n v="281.63957770722982"/>
    <n v="268.65615065437476"/>
    <n v="0"/>
    <x v="0"/>
  </r>
  <r>
    <n v="6307"/>
    <n v="63"/>
    <n v="6"/>
    <s v="פסגת זאב - קניון"/>
    <m/>
    <s v="Jewish"/>
    <s v="yes"/>
    <x v="0"/>
    <s v="yes"/>
    <s v="ירושלים"/>
    <n v="468.35639226026854"/>
    <n v="0"/>
    <n v="0"/>
    <n v="0"/>
    <n v="185.5"/>
    <n v="0"/>
    <n v="185.5"/>
    <n v="468.35639226026854"/>
    <n v="468.35639226026854"/>
    <n v="468.35639226026854"/>
    <n v="653.85639226026854"/>
    <n v="653.85639226026854"/>
    <n v="1558.7190462101396"/>
    <n v="1565.0222530092815"/>
    <n v="1566.7146883083183"/>
    <n v="1562.6541918390092"/>
    <n v="2148.4802056508152"/>
    <n v="2113.0789348979833"/>
    <n v="3.3280618605157199"/>
    <n v="3.3415200024420484"/>
    <n v="3.3451335653761833"/>
    <n v="3.3364638930146864"/>
    <n v="3.2858594503051206"/>
    <n v="3.2317171781305594"/>
    <m/>
    <m/>
    <m/>
    <m/>
    <m/>
    <m/>
    <m/>
    <m/>
    <m/>
    <m/>
    <m/>
    <m/>
    <m/>
    <m/>
    <m/>
    <m/>
    <m/>
    <m/>
    <m/>
    <n v="417.73870000000005"/>
    <n v="424.41053210753995"/>
    <n v="431.18100791772662"/>
    <n v="438.30360808037341"/>
    <n v="607.98574709052218"/>
    <n v="615.19778803760778"/>
    <n v="6307"/>
    <n v="53"/>
    <n v="53"/>
    <n v="53"/>
    <n v="53"/>
    <n v="72.369063773422155"/>
    <n v="72.36906377342217"/>
    <n v="0"/>
    <n v="0"/>
    <n v="0"/>
    <n v="0"/>
    <n v="0"/>
    <n v="0"/>
    <m/>
    <m/>
    <m/>
    <m/>
    <m/>
    <m/>
    <n v="0"/>
    <n v="262.98216484822404"/>
    <n v="131.49108242411202"/>
    <n v="43.830360808037334"/>
    <n v="0"/>
    <n v="0"/>
    <n v="0"/>
    <n v="369.11867282256463"/>
    <n v="184.55933641128232"/>
    <n v="61.519778803760772"/>
    <n v="0"/>
    <n v="0"/>
    <x v="0"/>
  </r>
  <r>
    <n v="6308"/>
    <n v="63"/>
    <n v="6"/>
    <s v="פסגת זאב מזרח - בני עקיבא"/>
    <m/>
    <s v="Jewish"/>
    <s v="yes"/>
    <x v="0"/>
    <s v="yes"/>
    <s v="ירושלים"/>
    <n v="771.96264532113355"/>
    <n v="0"/>
    <n v="0"/>
    <n v="0"/>
    <n v="0"/>
    <n v="0"/>
    <n v="0"/>
    <n v="771.96264532113355"/>
    <n v="771.96264532113355"/>
    <n v="771.96264532113355"/>
    <n v="771.96264532113355"/>
    <n v="771.96264532113355"/>
    <n v="2859.3286008317386"/>
    <n v="2851.608271907141"/>
    <n v="2822.1382798652894"/>
    <n v="2803.4694174564961"/>
    <n v="2769.7626422065969"/>
    <n v="2726.8253626989726"/>
    <n v="3.7039727481143454"/>
    <n v="3.6939718381332853"/>
    <n v="3.6557964261227829"/>
    <n v="3.6316127916918357"/>
    <n v="3.5879490529679527"/>
    <n v="3.5323281239400175"/>
    <m/>
    <m/>
    <m/>
    <m/>
    <m/>
    <m/>
    <m/>
    <m/>
    <m/>
    <m/>
    <m/>
    <m/>
    <m/>
    <m/>
    <m/>
    <m/>
    <m/>
    <m/>
    <m/>
    <n v="172.85850000000002"/>
    <n v="185.6495682177478"/>
    <n v="189.47596227355771"/>
    <n v="188.88080586492433"/>
    <n v="189.59936125542689"/>
    <n v="188.83689745638958"/>
    <n v="6308"/>
    <n v="488"/>
    <n v="643.10224249379291"/>
    <n v="672.05088283324335"/>
    <n v="626.55890201622447"/>
    <n v="611.32181415112836"/>
    <n v="581.59520081271944"/>
    <n v="0"/>
    <n v="0"/>
    <n v="0"/>
    <n v="0"/>
    <n v="0"/>
    <n v="0"/>
    <m/>
    <m/>
    <m/>
    <m/>
    <m/>
    <m/>
    <n v="0"/>
    <n v="27.345045692863618"/>
    <n v="27.345045692863618"/>
    <n v="63.805106616681776"/>
    <n v="70.3856078625153"/>
    <n v="0"/>
    <n v="0"/>
    <n v="27.338688893229133"/>
    <n v="27.338688893229133"/>
    <n v="63.790274084201307"/>
    <n v="70.369245585729999"/>
    <n v="0"/>
    <x v="0"/>
  </r>
  <r>
    <n v="6309"/>
    <n v="63"/>
    <n v="6"/>
    <s v="פסגת זאב מזרח - בהס תל&quot;י&quot;"/>
    <m/>
    <s v="Jewish"/>
    <s v="yes"/>
    <x v="0"/>
    <s v="yes"/>
    <s v="ירושלים"/>
    <n v="714.58189161449309"/>
    <n v="0"/>
    <n v="0"/>
    <n v="0"/>
    <n v="0"/>
    <n v="0"/>
    <n v="0"/>
    <n v="714.58189161449309"/>
    <n v="714.58189161449309"/>
    <n v="714.58189161449309"/>
    <n v="714.58189161449309"/>
    <n v="714.58189161449309"/>
    <n v="2620.918624453554"/>
    <n v="2625.1005541383429"/>
    <n v="2618.9493425290152"/>
    <n v="2603.8652643917271"/>
    <n v="2584.808436271459"/>
    <n v="2557.3624992562382"/>
    <n v="3.6677652417583273"/>
    <n v="3.673617516681416"/>
    <n v="3.6650093897732043"/>
    <n v="3.6439004331731315"/>
    <n v="3.6172319318524333"/>
    <n v="3.5788235460014977"/>
    <m/>
    <m/>
    <m/>
    <m/>
    <m/>
    <m/>
    <m/>
    <m/>
    <m/>
    <m/>
    <m/>
    <m/>
    <m/>
    <m/>
    <m/>
    <m/>
    <m/>
    <m/>
    <m/>
    <n v="273.24590000000001"/>
    <n v="277.61176225440107"/>
    <n v="281.82263199607257"/>
    <n v="286.10873384968488"/>
    <n v="289.87707733670896"/>
    <n v="293.01731479351326"/>
    <n v="6309"/>
    <n v="746"/>
    <n v="746"/>
    <n v="746"/>
    <n v="746"/>
    <n v="746"/>
    <n v="746"/>
    <n v="20"/>
    <n v="20"/>
    <n v="20"/>
    <n v="20"/>
    <n v="20"/>
    <n v="20"/>
    <m/>
    <m/>
    <m/>
    <m/>
    <m/>
    <m/>
    <n v="0"/>
    <n v="71.52718346242122"/>
    <n v="100.13805684738971"/>
    <n v="57.221746769936978"/>
    <n v="57.221746769936978"/>
    <n v="0"/>
    <n v="0"/>
    <n v="73.254328698378316"/>
    <n v="102.55606017772963"/>
    <n v="58.603462958702657"/>
    <n v="58.603462958702657"/>
    <n v="0"/>
    <x v="0"/>
  </r>
  <r>
    <n v="6310"/>
    <n v="63"/>
    <n v="6"/>
    <s v="פסגת זאב מזרח - צפון"/>
    <m/>
    <s v="Jewish"/>
    <s v="yes"/>
    <x v="0"/>
    <s v="yes"/>
    <s v="ירושלים"/>
    <n v="245"/>
    <n v="100"/>
    <n v="0"/>
    <n v="0"/>
    <n v="0"/>
    <n v="0"/>
    <n v="100"/>
    <n v="345"/>
    <n v="345"/>
    <n v="345"/>
    <n v="345"/>
    <n v="345"/>
    <n v="996.89655172413791"/>
    <n v="1380"/>
    <n v="1350"/>
    <n v="1320"/>
    <n v="1320"/>
    <n v="1300"/>
    <n v="4.068965517241379"/>
    <n v="4"/>
    <n v="3.9130434782608696"/>
    <n v="3.8260869565217392"/>
    <n v="3.8260869565217392"/>
    <n v="3.7681159420289854"/>
    <m/>
    <m/>
    <m/>
    <m/>
    <m/>
    <m/>
    <m/>
    <m/>
    <m/>
    <m/>
    <m/>
    <m/>
    <m/>
    <m/>
    <m/>
    <m/>
    <m/>
    <m/>
    <m/>
    <n v="57.619500000000002"/>
    <n v="91.04689552226651"/>
    <n v="99.906976336267206"/>
    <n v="108.83943172482222"/>
    <n v="118.58783922034642"/>
    <n v="127.65686815023042"/>
    <n v="6310"/>
    <m/>
    <n v="132.49828990450001"/>
    <n v="264.99657980899997"/>
    <n v="397.49486971350001"/>
    <n v="529.99315961800016"/>
    <n v="662.49144952250003"/>
    <n v="0"/>
    <n v="0"/>
    <n v="0"/>
    <n v="0"/>
    <n v="0"/>
    <n v="0"/>
    <m/>
    <m/>
    <m/>
    <m/>
    <m/>
    <m/>
    <n v="0"/>
    <n v="17.809887601164334"/>
    <n v="33.694381948148745"/>
    <n v="9.6269662708996417"/>
    <n v="47.708195904609497"/>
    <n v="0"/>
    <n v="0"/>
    <n v="20.889069680375279"/>
    <n v="39.519861557466747"/>
    <n v="11.291389016419071"/>
    <n v="55.956547895969322"/>
    <n v="0"/>
    <x v="0"/>
  </r>
  <r>
    <n v="6401"/>
    <n v="64"/>
    <n v="6"/>
    <s v="מחנה פליטים שועפאת - מזרח"/>
    <m/>
    <s v="arabs behined seperation wall"/>
    <s v="yes"/>
    <x v="0"/>
    <s v="yes"/>
    <s v="ירושלים"/>
    <n v="4645.3836000000165"/>
    <n v="0"/>
    <n v="0"/>
    <n v="6"/>
    <n v="0"/>
    <n v="0"/>
    <n v="6"/>
    <n v="4645.3836000000165"/>
    <n v="6325.4308110188567"/>
    <n v="7309.5483368599525"/>
    <n v="8287.945542062469"/>
    <n v="9220.3720221124604"/>
    <n v="24035.639794206218"/>
    <n v="27433.853180146984"/>
    <n v="32892.240217298058"/>
    <n v="38009.651351671753"/>
    <n v="43097.316818724838"/>
    <n v="47945.934514984794"/>
    <n v="5.1740914989681652"/>
    <n v="5.9056163155496755"/>
    <n v="5.2"/>
    <n v="5.2"/>
    <n v="5.2"/>
    <n v="5.2"/>
    <m/>
    <m/>
    <m/>
    <m/>
    <m/>
    <m/>
    <m/>
    <m/>
    <m/>
    <m/>
    <m/>
    <m/>
    <m/>
    <m/>
    <m/>
    <m/>
    <m/>
    <m/>
    <m/>
    <n v="638.79000000000008"/>
    <n v="787.77517983957273"/>
    <n v="953.22875267139102"/>
    <n v="1124.6111636610713"/>
    <n v="1298.2194163626798"/>
    <n v="1459.1043223331662"/>
    <n v="6401"/>
    <n v="1012"/>
    <n v="1218.5045968581171"/>
    <n v="1440.2811564056292"/>
    <n v="1542.0140854990398"/>
    <n v="1704.496957178291"/>
    <n v="1796.9014043262232"/>
    <n v="0"/>
    <n v="0"/>
    <n v="0"/>
    <n v="0"/>
    <n v="0"/>
    <n v="0"/>
    <m/>
    <m/>
    <m/>
    <m/>
    <m/>
    <m/>
    <n v="51.973154647216134"/>
    <n v="311.83892788329678"/>
    <n v="207.89261858886454"/>
    <n v="207.89261858886454"/>
    <n v="345.01384395282929"/>
    <n v="0"/>
    <n v="67.431532819015857"/>
    <n v="404.58919691409517"/>
    <n v="269.72613127606343"/>
    <n v="269.72613127606343"/>
    <n v="447.63133004792837"/>
    <n v="0"/>
    <x v="0"/>
  </r>
  <r>
    <n v="6402"/>
    <n v="64"/>
    <n v="6"/>
    <s v="שועפאת - אזור תעסוקה"/>
    <m/>
    <s v="arabs behined seperation wall"/>
    <s v="yes"/>
    <x v="0"/>
    <s v="yes"/>
    <s v="ירושלים"/>
    <n v="3814.9987931344685"/>
    <n v="0"/>
    <n v="0"/>
    <n v="0"/>
    <n v="0"/>
    <n v="0"/>
    <n v="0"/>
    <n v="3814.9987931344685"/>
    <n v="4093.8241979319578"/>
    <n v="4681.1784348392493"/>
    <n v="5268.1730039392287"/>
    <n v="5841.4956794833215"/>
    <n v="15800.407885299417"/>
    <n v="18393.40754762301"/>
    <n v="21287.885829246181"/>
    <n v="24342.127861164099"/>
    <n v="27394.499620483992"/>
    <n v="30375.777533313274"/>
    <n v="4.141654753268619"/>
    <n v="4.8213403319351169"/>
    <n v="5.2"/>
    <n v="5.2"/>
    <n v="5.2"/>
    <n v="5.2"/>
    <m/>
    <m/>
    <m/>
    <m/>
    <m/>
    <m/>
    <m/>
    <m/>
    <m/>
    <m/>
    <m/>
    <m/>
    <m/>
    <m/>
    <m/>
    <m/>
    <m/>
    <m/>
    <m/>
    <n v="827.11"/>
    <n v="997.15659850049519"/>
    <n v="1108.5839838546094"/>
    <n v="1220.009947862126"/>
    <n v="1333.1210115240006"/>
    <n v="1439.723507163447"/>
    <n v="6402"/>
    <m/>
    <n v="329.19971102970976"/>
    <n v="658.39942205941952"/>
    <n v="987.59913308912928"/>
    <n v="1316.798844118839"/>
    <n v="1645.9985551485488"/>
    <n v="0"/>
    <n v="0"/>
    <n v="0"/>
    <n v="0"/>
    <n v="0"/>
    <n v="0"/>
    <m/>
    <m/>
    <m/>
    <m/>
    <m/>
    <m/>
    <n v="0"/>
    <n v="269.27728890825523"/>
    <n v="161.56637334495315"/>
    <n v="161.56637334495315"/>
    <n v="627.59991226396448"/>
    <n v="0"/>
    <n v="0"/>
    <n v="317.77187019320144"/>
    <n v="190.66312211592088"/>
    <n v="190.66312211592088"/>
    <n v="740.62539273840378"/>
    <n v="0"/>
    <x v="0"/>
  </r>
  <r>
    <n v="6403"/>
    <n v="64"/>
    <n v="6"/>
    <s v="מחנה פליטים שועפאת - מערב"/>
    <m/>
    <s v="arabs behined seperation wall"/>
    <s v="yes"/>
    <x v="0"/>
    <s v="yes"/>
    <s v="ירושלים"/>
    <n v="899.99999999999989"/>
    <n v="0"/>
    <n v="0"/>
    <n v="0"/>
    <n v="0"/>
    <n v="0"/>
    <n v="0"/>
    <n v="899.99999999999989"/>
    <n v="1335.6599949868328"/>
    <n v="1484.3971498464316"/>
    <n v="1633.5729252680644"/>
    <n v="1781.4716863468709"/>
    <n v="4881.1072325164369"/>
    <n v="6209.227153203703"/>
    <n v="6945.4319739315306"/>
    <n v="7718.8651792014443"/>
    <n v="8494.5792113939351"/>
    <n v="9263.6527690037292"/>
    <n v="5.4234524805738191"/>
    <n v="6.8991412813374486"/>
    <n v="5.2"/>
    <n v="5.2"/>
    <n v="5.2"/>
    <n v="5.2"/>
    <m/>
    <m/>
    <m/>
    <m/>
    <m/>
    <m/>
    <m/>
    <m/>
    <m/>
    <m/>
    <m/>
    <m/>
    <m/>
    <m/>
    <m/>
    <m/>
    <m/>
    <m/>
    <m/>
    <n v="140.17000000000002"/>
    <n v="205.11657714117149"/>
    <n v="252.38521424952413"/>
    <n v="300.94676731877462"/>
    <n v="349.37228328322283"/>
    <n v="397.4054820928481"/>
    <n v="6403"/>
    <n v="2760"/>
    <n v="3103.915979275077"/>
    <n v="3447.8319585501536"/>
    <n v="3791.7479378252301"/>
    <n v="4135.6639171003071"/>
    <n v="4479.5798963753841"/>
    <n v="0"/>
    <n v="0"/>
    <n v="0"/>
    <n v="0"/>
    <n v="0"/>
    <n v="0"/>
    <m/>
    <m/>
    <m/>
    <m/>
    <m/>
    <m/>
    <n v="21.774146734954158"/>
    <n v="32.661220102431237"/>
    <n v="21.774146734954158"/>
    <n v="32.661220102431237"/>
    <n v="192.07603364400384"/>
    <n v="0"/>
    <n v="28.753142482501229"/>
    <n v="43.129713723751848"/>
    <n v="28.753142482501229"/>
    <n v="43.129713723751848"/>
    <n v="253.63976968034197"/>
    <n v="0"/>
    <x v="0"/>
  </r>
  <r>
    <n v="6501"/>
    <n v="65"/>
    <n v="6"/>
    <s v="חנה וסע שועפאת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6501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6502"/>
    <n v="65"/>
    <n v="6"/>
    <s v="א שאבי"/>
    <m/>
    <s v="Arab"/>
    <s v="yes"/>
    <x v="0"/>
    <s v="yes"/>
    <s v="ירושלים"/>
    <n v="1448.4026129280069"/>
    <n v="133.2000512338825"/>
    <n v="140.8000512338825"/>
    <n v="163.00005123388249"/>
    <n v="83.400051233882493"/>
    <n v="43.400051233882486"/>
    <n v="563.80025616941236"/>
    <n v="1581.6026641618894"/>
    <n v="1722.4027153957718"/>
    <n v="1885.4027666296543"/>
    <n v="1968.8028178635368"/>
    <n v="2012.2028690974194"/>
    <n v="6083.290974297669"/>
    <n v="6642.7311894799795"/>
    <n v="7234.0914046622893"/>
    <n v="7918.6916198445997"/>
    <n v="8268.9718350269104"/>
    <n v="8451.2520502092175"/>
    <n v="4.2000000000000277"/>
    <n v="4.2000000000000277"/>
    <n v="4.2000000000000277"/>
    <n v="4.2000000000000277"/>
    <n v="4.2000000000000286"/>
    <n v="4.2000000000000277"/>
    <m/>
    <m/>
    <m/>
    <m/>
    <m/>
    <m/>
    <m/>
    <m/>
    <m/>
    <m/>
    <m/>
    <m/>
    <m/>
    <m/>
    <m/>
    <m/>
    <m/>
    <m/>
    <m/>
    <n v="400.18"/>
    <n v="426.75186169537938"/>
    <n v="691.6642091325574"/>
    <n v="719.14212806776732"/>
    <n v="736.00671604673744"/>
    <n v="747.28000256703649"/>
    <n v="6502"/>
    <n v="6892"/>
    <n v="6892"/>
    <n v="6892"/>
    <n v="6892"/>
    <n v="6892"/>
    <n v="6892"/>
    <n v="0"/>
    <n v="0"/>
    <n v="0"/>
    <n v="0"/>
    <n v="0"/>
    <n v="0"/>
    <m/>
    <m/>
    <m/>
    <m/>
    <m/>
    <m/>
    <n v="0"/>
    <n v="193.70580745288572"/>
    <n v="195.32257384446174"/>
    <n v="38.842049931958847"/>
    <n v="291.27169683846103"/>
    <n v="0"/>
    <n v="0"/>
    <n v="201.28493470348016"/>
    <n v="202.96496031468089"/>
    <n v="40.361822844187422"/>
    <n v="302.66828470468801"/>
    <n v="0"/>
    <x v="0"/>
  </r>
  <r>
    <n v="6503"/>
    <n v="65"/>
    <n v="6"/>
    <s v="ג'ולאני"/>
    <m/>
    <s v="Arab"/>
    <s v="yes"/>
    <x v="0"/>
    <s v="yes"/>
    <s v="ירושלים"/>
    <n v="754.14580992229457"/>
    <n v="14.787172743574406"/>
    <n v="14.787172743574406"/>
    <n v="62.387172743574411"/>
    <n v="48.387172743574396"/>
    <n v="35.787172743574402"/>
    <n v="176.13586371787198"/>
    <n v="768.93298266586896"/>
    <n v="783.72015540944335"/>
    <n v="846.10732815301776"/>
    <n v="894.49450089659217"/>
    <n v="930.28167364016656"/>
    <n v="3167.41240167364"/>
    <n v="3229.5185271966525"/>
    <n v="3291.6246527196658"/>
    <n v="3553.6507782426779"/>
    <n v="3756.8769037656903"/>
    <n v="3907.1830292887039"/>
    <n v="4.2000000000000037"/>
    <n v="4.2000000000000037"/>
    <n v="4.2000000000000046"/>
    <n v="4.2000000000000037"/>
    <n v="4.2000000000000037"/>
    <n v="4.2000000000000046"/>
    <m/>
    <m/>
    <m/>
    <m/>
    <m/>
    <m/>
    <m/>
    <m/>
    <m/>
    <m/>
    <m/>
    <m/>
    <m/>
    <m/>
    <m/>
    <m/>
    <m/>
    <m/>
    <m/>
    <n v="284.62"/>
    <n v="319.51669514887493"/>
    <n v="326.26227112561298"/>
    <n v="340.98725143390885"/>
    <n v="375.87498309078524"/>
    <n v="384.76911123114314"/>
    <n v="6503"/>
    <n v="774"/>
    <n v="871.11702072461685"/>
    <n v="968.23404144923359"/>
    <n v="1065.3510621738506"/>
    <n v="1162.4680828984672"/>
    <n v="1259.585103623084"/>
    <n v="0"/>
    <n v="0"/>
    <n v="0"/>
    <n v="0"/>
    <n v="0"/>
    <n v="0"/>
    <m/>
    <m/>
    <m/>
    <m/>
    <m/>
    <m/>
    <n v="12.176737328114534"/>
    <n v="100.89296758104138"/>
    <n v="73.060424829756471"/>
    <n v="50.890565416724044"/>
    <n v="103.96655627827249"/>
    <n v="0"/>
    <n v="13.740198144451213"/>
    <n v="113.84735734952874"/>
    <n v="82.441189838335561"/>
    <n v="57.424779205384837"/>
    <n v="117.31558669344285"/>
    <n v="0"/>
    <x v="0"/>
  </r>
  <r>
    <n v="6504"/>
    <n v="65"/>
    <n v="6"/>
    <s v="אל ג'יזה"/>
    <m/>
    <s v="Arab"/>
    <s v="yes"/>
    <x v="0"/>
    <s v="yes"/>
    <s v="ירושלים"/>
    <n v="28.64256852531808"/>
    <n v="0.56161899069251142"/>
    <n v="30.961618990692514"/>
    <n v="0.56161899069251142"/>
    <n v="0.56161899069251142"/>
    <n v="0.56161899069251142"/>
    <n v="33.208094953462556"/>
    <n v="29.204187516010592"/>
    <n v="60.165806506703106"/>
    <n v="60.727425497395615"/>
    <n v="61.289044488088123"/>
    <n v="61.850663478780632"/>
    <n v="117.93998804542738"/>
    <n v="122.65758756724446"/>
    <n v="252.69638732815307"/>
    <n v="255.0551870890616"/>
    <n v="257.41398684997012"/>
    <n v="259.77278661087871"/>
    <n v="4.2"/>
    <n v="4.1999999999999993"/>
    <n v="4.2"/>
    <n v="4.2"/>
    <n v="4.2"/>
    <n v="4.2000000000000011"/>
    <m/>
    <m/>
    <m/>
    <m/>
    <m/>
    <m/>
    <m/>
    <m/>
    <m/>
    <m/>
    <m/>
    <m/>
    <m/>
    <m/>
    <m/>
    <m/>
    <m/>
    <m/>
    <m/>
    <n v="0"/>
    <n v="0.14152798565451277"/>
    <n v="4.0426919784817708"/>
    <n v="400"/>
    <n v="800"/>
    <n v="1200"/>
    <n v="6504"/>
    <m/>
    <n v="0"/>
    <n v="0"/>
    <n v="0"/>
    <n v="0"/>
    <n v="0"/>
    <n v="0"/>
    <n v="0"/>
    <n v="0"/>
    <n v="0"/>
    <n v="0"/>
    <n v="0"/>
    <m/>
    <m/>
    <m/>
    <m/>
    <m/>
    <m/>
    <n v="0"/>
    <n v="60"/>
    <n v="260"/>
    <n v="80"/>
    <m/>
    <n v="0"/>
    <n v="0"/>
    <n v="180"/>
    <n v="780"/>
    <n v="240"/>
    <n v="0"/>
    <n v="0"/>
    <x v="0"/>
  </r>
  <r>
    <n v="6505"/>
    <n v="65"/>
    <n v="6"/>
    <s v="א סהל"/>
    <m/>
    <s v="Arab"/>
    <s v="yes"/>
    <x v="0"/>
    <s v="yes"/>
    <s v="ירושלים"/>
    <n v="1059.1240679702792"/>
    <n v="144.16713858765254"/>
    <n v="151.56713858765255"/>
    <n v="232.06713858765255"/>
    <n v="200.76713858765254"/>
    <n v="125.76713858765254"/>
    <n v="854.33569293826281"/>
    <n v="1203.2912065579317"/>
    <n v="1354.8583451455843"/>
    <n v="1586.9254837332369"/>
    <n v="1787.6926223208893"/>
    <n v="1913.4597609085417"/>
    <n v="4448.3210854751933"/>
    <n v="5053.8230675433379"/>
    <n v="5690.4050496114814"/>
    <n v="6665.0870316796263"/>
    <n v="7508.3090137477702"/>
    <n v="8036.530995815915"/>
    <n v="4.2000000000000197"/>
    <n v="4.2000000000000206"/>
    <n v="4.2000000000000206"/>
    <n v="4.2000000000000197"/>
    <n v="4.2000000000000197"/>
    <n v="4.2000000000000206"/>
    <m/>
    <m/>
    <m/>
    <m/>
    <m/>
    <m/>
    <m/>
    <m/>
    <m/>
    <m/>
    <m/>
    <m/>
    <m/>
    <m/>
    <m/>
    <m/>
    <m/>
    <m/>
    <m/>
    <n v="162.64000000000001"/>
    <n v="240.11408885504747"/>
    <n v="269.84689421069015"/>
    <n v="311.00637917335689"/>
    <n v="348.58662288135309"/>
    <n v="370.03772258831964"/>
    <n v="6505"/>
    <n v="291"/>
    <n v="543.69492305594099"/>
    <n v="796.38984611188187"/>
    <n v="1049.0847691678227"/>
    <n v="1301.7796922237637"/>
    <n v="1554.4746152797047"/>
    <n v="0"/>
    <n v="0"/>
    <n v="0"/>
    <n v="0"/>
    <n v="0"/>
    <n v="0"/>
    <m/>
    <m/>
    <m/>
    <m/>
    <m/>
    <m/>
    <n v="0"/>
    <n v="9.3470175467738006"/>
    <n v="35.051316008372893"/>
    <n v="23.367544074905645"/>
    <n v="243.24050154330456"/>
    <n v="0"/>
    <n v="0"/>
    <n v="11.121151582788954"/>
    <n v="41.704318682904201"/>
    <n v="27.802879204418009"/>
    <n v="289.40937311820846"/>
    <n v="0"/>
    <x v="0"/>
  </r>
  <r>
    <n v="6506"/>
    <n v="65"/>
    <n v="6"/>
    <s v="אחמד שאוקי"/>
    <m/>
    <s v="Arab"/>
    <s v="yes"/>
    <x v="0"/>
    <s v="yes"/>
    <s v="ירושלים"/>
    <n v="906.47219707966588"/>
    <n v="91.373964648620898"/>
    <n v="142.57396464862089"/>
    <n v="239.67396464862091"/>
    <n v="219.17396464862091"/>
    <n v="192.7739646486209"/>
    <n v="885.56982324310445"/>
    <n v="997.8461617282868"/>
    <n v="1140.4201263769078"/>
    <n v="1380.0940910255288"/>
    <n v="1599.2680556741498"/>
    <n v="1792.0420203227707"/>
    <n v="3807.1832277346089"/>
    <n v="4145.5938792588177"/>
    <n v="4744.4045307830274"/>
    <n v="5751.0351823072378"/>
    <n v="6671.5658338314497"/>
    <n v="7481.2164853556587"/>
    <n v="4.2000000000000135"/>
    <n v="4.154542091015891"/>
    <n v="4.1602251846044727"/>
    <n v="4.167132675739321"/>
    <n v="4.1716370249258441"/>
    <n v="4.1746880935348782"/>
    <m/>
    <m/>
    <m/>
    <m/>
    <m/>
    <m/>
    <m/>
    <m/>
    <m/>
    <m/>
    <m/>
    <m/>
    <m/>
    <m/>
    <m/>
    <m/>
    <m/>
    <m/>
    <m/>
    <n v="287.83000000000004"/>
    <n v="304.68856883213329"/>
    <n v="324.58161727654897"/>
    <n v="599.16584219227752"/>
    <n v="645.95311504413462"/>
    <n v="684.11341361390828"/>
    <n v="6506"/>
    <n v="1401"/>
    <n v="1401"/>
    <n v="1360.4808666245879"/>
    <n v="1564.987327239452"/>
    <n v="1783.9822459562092"/>
    <n v="1929.4164151094642"/>
    <n v="0"/>
    <n v="0"/>
    <n v="0"/>
    <n v="0"/>
    <n v="0"/>
    <n v="0"/>
    <m/>
    <m/>
    <m/>
    <m/>
    <m/>
    <m/>
    <n v="0"/>
    <n v="102.31506486341304"/>
    <n v="285.56184550445215"/>
    <n v="78.558820710209332"/>
    <n v="132.730111114203"/>
    <n v="0"/>
    <n v="0"/>
    <n v="116.82092562508912"/>
    <n v="326.04777370343919"/>
    <n v="89.696606884171587"/>
    <n v="151.5481074012084"/>
    <n v="0"/>
    <x v="0"/>
  </r>
  <r>
    <n v="6507"/>
    <n v="65"/>
    <n v="6"/>
    <s v="אל פאראבי"/>
    <m/>
    <s v="Arab"/>
    <s v="yes"/>
    <x v="0"/>
    <s v="yes"/>
    <s v="ירושלים"/>
    <n v="665.34335173937188"/>
    <n v="218.6361441517524"/>
    <n v="293.2361441517524"/>
    <n v="448.63614415175238"/>
    <n v="419.43614415175239"/>
    <n v="433.83614415175242"/>
    <n v="1813.7807207587621"/>
    <n v="883.97949589112432"/>
    <n v="1177.2156400428767"/>
    <n v="1625.8517841946291"/>
    <n v="2045.2879283463815"/>
    <n v="2479.124072498134"/>
    <n v="2661.3734069574821"/>
    <n v="3535.91798356449"/>
    <n v="4708.8625601714975"/>
    <n v="6503.4071367785036"/>
    <n v="8181.1517133855095"/>
    <n v="9916.4962899925158"/>
    <n v="3.999999999999992"/>
    <n v="3.9999999999999916"/>
    <n v="3.9999999999999925"/>
    <n v="3.999999999999992"/>
    <n v="3.999999999999992"/>
    <n v="3.999999999999992"/>
    <m/>
    <m/>
    <m/>
    <m/>
    <m/>
    <m/>
    <m/>
    <m/>
    <m/>
    <m/>
    <m/>
    <m/>
    <m/>
    <m/>
    <m/>
    <m/>
    <m/>
    <m/>
    <m/>
    <n v="239.68"/>
    <n v="372.19436450373155"/>
    <n v="509.16753681749788"/>
    <n v="667.49301365684892"/>
    <n v="821.88877403522383"/>
    <n v="976.65044659268142"/>
    <n v="6507"/>
    <n v="290"/>
    <n v="384.41273920934077"/>
    <n v="505.75323851075393"/>
    <n v="663.14245480452962"/>
    <n v="819.39013812207145"/>
    <n v="960.15937284546737"/>
    <n v="0"/>
    <n v="0"/>
    <n v="0"/>
    <n v="0"/>
    <n v="0"/>
    <n v="0"/>
    <m/>
    <m/>
    <m/>
    <m/>
    <m/>
    <m/>
    <n v="46.376474118107225"/>
    <n v="100.75258521258864"/>
    <n v="83.864462851495773"/>
    <n v="316.4054596309029"/>
    <n v="120.09403184375439"/>
    <n v="0"/>
    <n v="67.856296968118258"/>
    <n v="147.41735917827646"/>
    <n v="122.70729943441151"/>
    <n v="462.95246112005992"/>
    <n v="175.71702989181534"/>
    <n v="0"/>
    <x v="0"/>
  </r>
  <r>
    <n v="6508"/>
    <n v="65"/>
    <n v="6"/>
    <s v="אל מאמון"/>
    <m/>
    <s v="Arab"/>
    <s v="yes"/>
    <x v="0"/>
    <s v="yes"/>
    <s v="ירושלים"/>
    <n v="1185.1509000552178"/>
    <n v="47.081390197161134"/>
    <n v="89.681390197161136"/>
    <n v="83.481390197161133"/>
    <n v="71.081390197161141"/>
    <n v="63.081390197161134"/>
    <n v="354.40695098580568"/>
    <n v="1232.232290252379"/>
    <n v="1321.9136804495402"/>
    <n v="1405.3950706467012"/>
    <n v="1476.4764608438625"/>
    <n v="1539.5578510410237"/>
    <n v="4740.603600220873"/>
    <n v="4928.929161009517"/>
    <n v="5287.6547217981633"/>
    <n v="5621.5802825868059"/>
    <n v="5905.9058433754508"/>
    <n v="6158.2314041640966"/>
    <n v="4.0000000000000018"/>
    <n v="4.0000000000000009"/>
    <n v="4.0000000000000018"/>
    <n v="4.0000000000000009"/>
    <n v="4.0000000000000009"/>
    <n v="4.0000000000000009"/>
    <m/>
    <m/>
    <m/>
    <m/>
    <m/>
    <m/>
    <m/>
    <m/>
    <m/>
    <m/>
    <m/>
    <m/>
    <m/>
    <m/>
    <m/>
    <m/>
    <m/>
    <m/>
    <m/>
    <n v="400.25650500000006"/>
    <n v="456.19327088670775"/>
    <n v="480.51842676258053"/>
    <n v="498.6564940321112"/>
    <n v="517.60744638491246"/>
    <n v="532.04019015987205"/>
    <n v="6508"/>
    <n v="1181"/>
    <n v="1342.3116096079618"/>
    <n v="1503.6232192159237"/>
    <n v="1664.9348288238853"/>
    <n v="1826.2464384318471"/>
    <n v="1987.5580480398089"/>
    <n v="0"/>
    <n v="0"/>
    <n v="0"/>
    <n v="0"/>
    <n v="0"/>
    <n v="0"/>
    <m/>
    <m/>
    <m/>
    <m/>
    <m/>
    <m/>
    <n v="0"/>
    <n v="65.940072034572694"/>
    <n v="43.960048023048458"/>
    <n v="43.960048023048458"/>
    <n v="344.79632595144153"/>
    <n v="0"/>
    <n v="0"/>
    <n v="70.354580526470684"/>
    <n v="46.90305368431379"/>
    <n v="46.90305368431379"/>
    <n v="367.87950226477375"/>
    <n v="0"/>
    <x v="0"/>
  </r>
  <r>
    <n v="6509"/>
    <n v="65"/>
    <n v="6"/>
    <s v="בדר"/>
    <m/>
    <s v="Arab"/>
    <s v="yes"/>
    <x v="0"/>
    <s v="yes"/>
    <s v="ירושלים"/>
    <n v="1198.2399226946432"/>
    <n v="91.494900444993007"/>
    <n v="138.09490044499299"/>
    <n v="174.99490044499299"/>
    <n v="193.294900444993"/>
    <n v="41.494900444993007"/>
    <n v="639.37450222496511"/>
    <n v="1289.7348231396361"/>
    <n v="1427.8297235846292"/>
    <n v="1602.8246240296221"/>
    <n v="1796.119524474615"/>
    <n v="1837.6144249196079"/>
    <n v="4792.9596907785744"/>
    <n v="5158.9392925585471"/>
    <n v="5711.3188943385194"/>
    <n v="6411.2984961184929"/>
    <n v="7160.4780978984636"/>
    <n v="7326.4576996784363"/>
    <n v="4.0000000000000018"/>
    <n v="4.0000000000000018"/>
    <n v="4.0000000000000018"/>
    <n v="4.0000000000000027"/>
    <n v="3.9866378603021886"/>
    <n v="3.9869395888089825"/>
    <m/>
    <m/>
    <m/>
    <m/>
    <m/>
    <m/>
    <m/>
    <m/>
    <m/>
    <m/>
    <m/>
    <m/>
    <m/>
    <m/>
    <m/>
    <m/>
    <m/>
    <m/>
    <m/>
    <n v="221.49"/>
    <n v="238.72599936449689"/>
    <n v="256.30949874323937"/>
    <n v="290.11188878358689"/>
    <n v="330.19714476563433"/>
    <n v="336.65974509805869"/>
    <n v="6509"/>
    <n v="2083"/>
    <n v="2083"/>
    <n v="2044.7386816305554"/>
    <n v="2179.1675931203554"/>
    <n v="2390.5457092948127"/>
    <n v="2364.600972086349"/>
    <n v="0"/>
    <n v="0"/>
    <n v="0"/>
    <n v="0"/>
    <n v="0"/>
    <n v="0"/>
    <m/>
    <m/>
    <m/>
    <m/>
    <m/>
    <m/>
    <n v="13.372174610108106"/>
    <n v="53.488698440432422"/>
    <n v="40.116523830324311"/>
    <n v="26.744349220216211"/>
    <n v="156.39014268250585"/>
    <n v="0"/>
    <n v="15.517712543672982"/>
    <n v="62.070850174691927"/>
    <n v="46.553137631018934"/>
    <n v="31.035425087345963"/>
    <n v="181.4826196613289"/>
    <n v="0"/>
    <x v="0"/>
  </r>
  <r>
    <n v="6510"/>
    <n v="65"/>
    <n v="6"/>
    <s v="ארמון המלך"/>
    <m/>
    <s v="Arab"/>
    <s v="yes"/>
    <x v="0"/>
    <s v="yes"/>
    <s v="ירושלים"/>
    <n v="242.52376035339572"/>
    <n v="10.155367850066582"/>
    <n v="24.555367850066581"/>
    <n v="78.95536785006658"/>
    <n v="34.755367850066584"/>
    <n v="34.755367850066584"/>
    <n v="183.17683925033293"/>
    <n v="252.67912820346231"/>
    <n v="277.23449605352891"/>
    <n v="356.18986390359549"/>
    <n v="390.94523175366209"/>
    <n v="425.70059960372868"/>
    <n v="951.07357001331729"/>
    <n v="1010.7165128138502"/>
    <n v="1108.9379842141163"/>
    <n v="1424.7594556143833"/>
    <n v="1563.7809270146495"/>
    <n v="1702.8023984149158"/>
    <n v="4.0000000000000036"/>
    <n v="4.0000000000000036"/>
    <n v="4.0000000000000027"/>
    <n v="4.0000000000000036"/>
    <n v="4.0000000000000027"/>
    <n v="4.0000000000000027"/>
    <m/>
    <m/>
    <m/>
    <m/>
    <m/>
    <m/>
    <m/>
    <m/>
    <m/>
    <m/>
    <m/>
    <m/>
    <m/>
    <m/>
    <m/>
    <m/>
    <m/>
    <m/>
    <m/>
    <n v="166.92000000000002"/>
    <n v="171.29965943474534"/>
    <n v="176.93136192359287"/>
    <n v="189.30072891811304"/>
    <n v="196.12261455120694"/>
    <n v="202.71454556517602"/>
    <n v="6510"/>
    <n v="1234"/>
    <n v="1357.4"/>
    <n v="1493.1400000000003"/>
    <n v="1642.4540000000004"/>
    <n v="1806.6994000000007"/>
    <n v="1987.3693400000009"/>
    <n v="0"/>
    <n v="0"/>
    <n v="0"/>
    <n v="0"/>
    <n v="0"/>
    <n v="0"/>
    <m/>
    <m/>
    <m/>
    <m/>
    <m/>
    <m/>
    <n v="9.4650364459056515"/>
    <n v="28.395109337716956"/>
    <n v="28.395109337716956"/>
    <n v="28.395109337716956"/>
    <n v="94.650364459056505"/>
    <n v="0"/>
    <n v="10.135727278258802"/>
    <n v="30.407181834776402"/>
    <n v="30.407181834776402"/>
    <n v="30.407181834776402"/>
    <n v="101.357272782588"/>
    <n v="0"/>
    <x v="0"/>
  </r>
  <r>
    <n v="6511"/>
    <n v="65"/>
    <n v="6"/>
    <s v="חברת חשמל מזרח"/>
    <m/>
    <s v="Arab"/>
    <s v="yes"/>
    <x v="0"/>
    <s v="yes"/>
    <s v="ירושלים"/>
    <n v="61.516425582785388"/>
    <n v="10.806204423191872"/>
    <n v="58.006204423191868"/>
    <n v="53.006204423191875"/>
    <n v="1.2062044231918705"/>
    <n v="1.2062044231918705"/>
    <n v="124.23102211595935"/>
    <n v="72.32263000597726"/>
    <n v="130.32883442916912"/>
    <n v="183.33503885236098"/>
    <n v="184.54124327555286"/>
    <n v="185.74744769874474"/>
    <n v="253.3029288702929"/>
    <n v="303.7550460251046"/>
    <n v="547.38110460251073"/>
    <n v="770.00716317991669"/>
    <n v="775.07322175732259"/>
    <n v="780.13928033472837"/>
    <n v="4.200000000000002"/>
    <n v="4.200000000000002"/>
    <n v="4.2000000000000028"/>
    <n v="4.2000000000000028"/>
    <n v="4.2000000000000028"/>
    <n v="4.2000000000000028"/>
    <m/>
    <m/>
    <m/>
    <m/>
    <m/>
    <m/>
    <m/>
    <m/>
    <m/>
    <m/>
    <m/>
    <m/>
    <m/>
    <m/>
    <m/>
    <m/>
    <m/>
    <m/>
    <m/>
    <n v="419.44"/>
    <n v="427.46270127801552"/>
    <n v="441.51855272739601"/>
    <n v="2570.9512534474411"/>
    <n v="3378.6289006365764"/>
    <n v="4185.728713141757"/>
    <n v="6511"/>
    <m/>
    <n v="0"/>
    <n v="0"/>
    <n v="0"/>
    <n v="0"/>
    <n v="0"/>
    <n v="0"/>
    <n v="0"/>
    <n v="0"/>
    <n v="0"/>
    <n v="0"/>
    <n v="0"/>
    <m/>
    <m/>
    <m/>
    <m/>
    <m/>
    <m/>
    <n v="65.171125098742522"/>
    <n v="234.43652389168508"/>
    <n v="2271.3436044570135"/>
    <n v="0"/>
    <n v="0"/>
    <n v="0"/>
    <n v="106.10417028629855"/>
    <n v="381.68272858022533"/>
    <n v="3697.9418142752329"/>
    <n v="0"/>
    <n v="0"/>
    <n v="0"/>
    <x v="0"/>
  </r>
  <r>
    <n v="6601"/>
    <n v="66"/>
    <n v="6"/>
    <s v="שיכוני נוסייבה"/>
    <m/>
    <s v="Arab"/>
    <s v="yes"/>
    <x v="0"/>
    <s v="yes"/>
    <s v="ירושלים"/>
    <n v="1118.700259525124"/>
    <n v="191.22157371617891"/>
    <n v="262.82157371617888"/>
    <n v="306.52157371617892"/>
    <n v="141.62157371617889"/>
    <n v="61.621573716178901"/>
    <n v="963.80786858089448"/>
    <n v="1309.9218332413029"/>
    <n v="1572.7434069574817"/>
    <n v="1879.2649806736606"/>
    <n v="2020.8865543898396"/>
    <n v="2082.5081281060184"/>
    <n v="4474.801038100497"/>
    <n v="5239.6873329652126"/>
    <n v="6290.9736278299288"/>
    <n v="7517.0599226946442"/>
    <n v="8083.5462175593602"/>
    <n v="8330.0325124240753"/>
    <n v="4.0000000000000009"/>
    <n v="4.0000000000000009"/>
    <n v="4.0000000000000009"/>
    <n v="4.0000000000000009"/>
    <n v="4.0000000000000009"/>
    <n v="4.0000000000000009"/>
    <m/>
    <m/>
    <m/>
    <m/>
    <m/>
    <m/>
    <m/>
    <m/>
    <m/>
    <m/>
    <m/>
    <m/>
    <m/>
    <m/>
    <m/>
    <m/>
    <m/>
    <m/>
    <m/>
    <n v="297.46000000000004"/>
    <n v="328.60679788280947"/>
    <n v="546.65359148127618"/>
    <n v="698.01319923442884"/>
    <n v="820.66866788805623"/>
    <n v="925.10549203719017"/>
    <n v="6601"/>
    <n v="1533"/>
    <n v="1519.0416894117093"/>
    <n v="1801.8110856590702"/>
    <n v="2044.0082007097017"/>
    <n v="2158.9716733517316"/>
    <n v="2150.8023422837355"/>
    <n v="0"/>
    <n v="0"/>
    <n v="0"/>
    <n v="0"/>
    <n v="0"/>
    <n v="0"/>
    <m/>
    <m/>
    <m/>
    <m/>
    <m/>
    <m/>
    <n v="0"/>
    <n v="28.586498128649751"/>
    <n v="96.584038458642439"/>
    <n v="289.39287244198516"/>
    <n v="283.44979020515143"/>
    <n v="0"/>
    <n v="0"/>
    <n v="37.886857219791587"/>
    <n v="128.00678342360806"/>
    <n v="383.54423089152021"/>
    <n v="375.66762050227021"/>
    <n v="0"/>
    <x v="0"/>
  </r>
  <r>
    <n v="6602"/>
    <n v="66"/>
    <n v="6"/>
    <s v="אל קינדי"/>
    <m/>
    <s v="Arab"/>
    <s v="yes"/>
    <x v="0"/>
    <s v="yes"/>
    <s v="ירושלים"/>
    <n v="794.03365543898508"/>
    <n v="26.769287361548727"/>
    <n v="35.369287361548729"/>
    <n v="25.769287361548727"/>
    <n v="15.569287361548728"/>
    <n v="15.569287361548728"/>
    <n v="119.04643680774365"/>
    <n v="820.80294280053386"/>
    <n v="856.17223016208254"/>
    <n v="881.94151752363132"/>
    <n v="897.51080488518005"/>
    <n v="913.08009224672878"/>
    <n v="3176.1346217559362"/>
    <n v="3283.2117712021309"/>
    <n v="3424.6889206483256"/>
    <n v="3527.7660700945203"/>
    <n v="3590.0432195407152"/>
    <n v="3652.3203689869101"/>
    <n v="3.9999999999999947"/>
    <n v="3.9999999999999947"/>
    <n v="3.9999999999999947"/>
    <n v="3.9999999999999942"/>
    <n v="3.9999999999999942"/>
    <n v="3.9999999999999947"/>
    <m/>
    <m/>
    <m/>
    <m/>
    <m/>
    <m/>
    <m/>
    <m/>
    <m/>
    <m/>
    <m/>
    <m/>
    <m/>
    <m/>
    <m/>
    <m/>
    <m/>
    <m/>
    <m/>
    <n v="164.78"/>
    <n v="172.41779023095322"/>
    <n v="179.31273923621913"/>
    <n v="185.26266474067467"/>
    <n v="189.74823043961965"/>
    <n v="194.00678965558248"/>
    <n v="6602"/>
    <n v="1989"/>
    <n v="1989"/>
    <n v="1989"/>
    <n v="1989"/>
    <n v="1989"/>
    <n v="1989"/>
    <n v="0"/>
    <n v="0"/>
    <n v="0"/>
    <n v="0"/>
    <n v="0"/>
    <n v="0"/>
    <m/>
    <m/>
    <m/>
    <m/>
    <m/>
    <m/>
    <n v="0"/>
    <n v="27.789399711101204"/>
    <n v="27.789399711101204"/>
    <n v="46.315666185168674"/>
    <n v="83.368199133303605"/>
    <n v="0"/>
    <n v="0"/>
    <n v="29.101018448337378"/>
    <n v="29.101018448337378"/>
    <n v="48.501697413895634"/>
    <n v="87.303055345012112"/>
    <n v="0"/>
    <x v="0"/>
  </r>
  <r>
    <n v="6603"/>
    <n v="66"/>
    <n v="6"/>
    <s v="אל הילאל"/>
    <m/>
    <s v="Arab"/>
    <s v="yes"/>
    <x v="0"/>
    <s v="yes"/>
    <s v="ירושלים"/>
    <n v="1155.1032854776365"/>
    <n v="46.249084028973272"/>
    <n v="37.049084028973269"/>
    <n v="35.649084028973263"/>
    <n v="22.649084028973267"/>
    <n v="22.649084028973267"/>
    <n v="164.24542014486636"/>
    <n v="1201.3523695066099"/>
    <n v="1238.4014535355832"/>
    <n v="1274.0505375645564"/>
    <n v="1296.6996215935296"/>
    <n v="1319.3487056225028"/>
    <n v="4620.413141910547"/>
    <n v="4805.4094780264404"/>
    <n v="4953.6058141423337"/>
    <n v="5096.2021502582265"/>
    <n v="5186.7984863741194"/>
    <n v="5277.3948224900123"/>
    <n v="4.0000000000000009"/>
    <n v="4.0000000000000009"/>
    <n v="4.0000000000000009"/>
    <n v="4.0000000000000009"/>
    <n v="4.0000000000000009"/>
    <n v="4.0000000000000009"/>
    <m/>
    <m/>
    <m/>
    <m/>
    <m/>
    <m/>
    <m/>
    <m/>
    <m/>
    <m/>
    <m/>
    <m/>
    <m/>
    <m/>
    <m/>
    <m/>
    <m/>
    <m/>
    <m/>
    <n v="205.44"/>
    <n v="251.68625612727988"/>
    <n v="260.7184767190376"/>
    <n v="266.90738843522269"/>
    <n v="272.86651159394762"/>
    <n v="277.43014316353015"/>
    <n v="6603"/>
    <n v="523"/>
    <n v="622.79235612415084"/>
    <n v="722.58471224830168"/>
    <n v="822.37706837245241"/>
    <n v="922.16942449660326"/>
    <n v="1021.9617806207541"/>
    <n v="0"/>
    <n v="0"/>
    <n v="0"/>
    <n v="0"/>
    <n v="0"/>
    <n v="0"/>
    <m/>
    <m/>
    <m/>
    <m/>
    <m/>
    <m/>
    <n v="14.863786232805374"/>
    <n v="102.69525100400239"/>
    <n v="70.265171679129764"/>
    <n v="10.810026518195222"/>
    <n v="68.273153001089938"/>
    <n v="0"/>
    <n v="15.449787159114551"/>
    <n v="106.7439847030298"/>
    <n v="73.035357891870532"/>
    <n v="11.236209016642899"/>
    <n v="70.964804392872352"/>
    <n v="0"/>
    <x v="0"/>
  </r>
  <r>
    <n v="6604"/>
    <n v="66"/>
    <n v="6"/>
    <s v="טאה חוסיין"/>
    <m/>
    <s v="Arab"/>
    <s v="yes"/>
    <x v="0"/>
    <s v="yes"/>
    <s v="ירושלים"/>
    <n v="376.28840419657666"/>
    <n v="76.8291843960113"/>
    <n v="87.029184396011317"/>
    <n v="188.62918439601131"/>
    <n v="158.8291843960113"/>
    <n v="164.8291843960113"/>
    <n v="676.14592198005653"/>
    <n v="453.11758859258794"/>
    <n v="540.1467729885992"/>
    <n v="728.77595738461048"/>
    <n v="887.60514178062181"/>
    <n v="1052.434326176633"/>
    <n v="1505.153616786306"/>
    <n v="1812.4703543703508"/>
    <n v="2160.5870919543959"/>
    <n v="2915.103829538441"/>
    <n v="3550.4205671224859"/>
    <n v="4209.7373047065303"/>
    <n v="3.9999999999999982"/>
    <n v="3.9999999999999978"/>
    <n v="3.9999999999999982"/>
    <n v="3.9999999999999987"/>
    <n v="3.9999999999999987"/>
    <n v="3.9999999999999982"/>
    <m/>
    <m/>
    <m/>
    <m/>
    <m/>
    <m/>
    <m/>
    <m/>
    <m/>
    <m/>
    <m/>
    <m/>
    <m/>
    <m/>
    <m/>
    <m/>
    <m/>
    <m/>
    <m/>
    <n v="64.2"/>
    <n v="168.59530085147708"/>
    <n v="348.79151772778289"/>
    <n v="528.87791579442796"/>
    <n v="649.32987163468522"/>
    <n v="769.28689024480468"/>
    <n v="6604"/>
    <n v="853"/>
    <n v="853"/>
    <n v="853"/>
    <n v="792.66311493774629"/>
    <n v="948.25429664175113"/>
    <n v="1086.9480811578705"/>
    <n v="0"/>
    <n v="0"/>
    <n v="0"/>
    <n v="0"/>
    <n v="0"/>
    <n v="0"/>
    <m/>
    <m/>
    <m/>
    <m/>
    <m/>
    <m/>
    <n v="0"/>
    <n v="57.887703932908792"/>
    <n v="79.686461640319294"/>
    <n v="359.61620446170895"/>
    <n v="31.687545759490927"/>
    <n v="0"/>
    <n v="0"/>
    <n v="84.201382610327798"/>
    <n v="115.90907549582919"/>
    <n v="523.08486202611562"/>
    <n v="46.091570112532096"/>
    <n v="0"/>
    <x v="0"/>
  </r>
  <r>
    <n v="6605"/>
    <n v="66"/>
    <n v="6"/>
    <s v="בית חנינא דרום"/>
    <m/>
    <s v="Arab"/>
    <s v="yes"/>
    <x v="0"/>
    <s v="yes"/>
    <s v="ירושלים"/>
    <n v="243.16282164549949"/>
    <n v="15.967898463637248"/>
    <n v="39.567898463637242"/>
    <n v="4.7678984636372457"/>
    <n v="4.7678984636372457"/>
    <n v="4.7678984636372457"/>
    <n v="69.839492318186231"/>
    <n v="259.13072010913675"/>
    <n v="298.69861857277397"/>
    <n v="303.46651703641123"/>
    <n v="308.2344155000485"/>
    <n v="313.00231396368576"/>
    <n v="953.57969272744981"/>
    <n v="1036.5228804365479"/>
    <n v="1194.794474291097"/>
    <n v="1213.8660681456458"/>
    <n v="1232.9376620001949"/>
    <n v="1252.009255854744"/>
    <n v="4.0000000000000036"/>
    <n v="4.0000000000000036"/>
    <n v="4.0000000000000036"/>
    <n v="4.0000000000000027"/>
    <n v="4.0000000000000027"/>
    <n v="4.0000000000000027"/>
    <m/>
    <m/>
    <m/>
    <m/>
    <m/>
    <m/>
    <m/>
    <m/>
    <m/>
    <m/>
    <m/>
    <m/>
    <m/>
    <m/>
    <m/>
    <m/>
    <m/>
    <m/>
    <m/>
    <n v="193.67000000000002"/>
    <n v="199.16379036384996"/>
    <n v="229.82729433831949"/>
    <n v="317.09806289949893"/>
    <n v="320.74633065030554"/>
    <n v="324.12779208020459"/>
    <n v="6605"/>
    <n v="2424"/>
    <n v="2545.2000000000003"/>
    <n v="2672.4600000000005"/>
    <n v="2806.0830000000005"/>
    <n v="2946.3871500000005"/>
    <n v="3093.7065075000005"/>
    <n v="0"/>
    <n v="0"/>
    <n v="0"/>
    <n v="0"/>
    <n v="0"/>
    <n v="0"/>
    <n v="3000"/>
    <n v="3150"/>
    <n v="3307.5"/>
    <n v="3472.875"/>
    <n v="3646.5187500000002"/>
    <n v="3828.8446875000004"/>
    <n v="0"/>
    <n v="24.114725439807128"/>
    <n v="30.725650499522676"/>
    <n v="118.87131796239665"/>
    <n v="143.38636899777248"/>
    <n v="0"/>
    <n v="0"/>
    <n v="24.649323436271853"/>
    <n v="31.406805723044538"/>
    <n v="121.50656954668035"/>
    <n v="146.56509337420783"/>
    <n v="0"/>
    <x v="0"/>
  </r>
  <r>
    <n v="6606"/>
    <n v="66"/>
    <n v="6"/>
    <s v="בית חנינא צפון"/>
    <m/>
    <s v="Arab"/>
    <s v="yes"/>
    <x v="0"/>
    <s v="yes"/>
    <s v="ירושלים"/>
    <n v="763.75644395361803"/>
    <n v="95.797185175561125"/>
    <n v="173.99718517556113"/>
    <n v="170.69718517556117"/>
    <n v="168.59718517556115"/>
    <n v="154.19718517556115"/>
    <n v="763.28592587780577"/>
    <n v="859.55362912917917"/>
    <n v="1033.5508143047402"/>
    <n v="1204.2479994803014"/>
    <n v="1372.8451846558626"/>
    <n v="1527.0423698314237"/>
    <n v="3055.0257758144676"/>
    <n v="3438.2145165167112"/>
    <n v="4134.2032572189546"/>
    <n v="4816.9919979211982"/>
    <n v="5491.3807386234421"/>
    <n v="6108.1694793256847"/>
    <n v="3.9999999999999938"/>
    <n v="3.9999999999999938"/>
    <n v="3.9999999999999938"/>
    <n v="3.9999999999999938"/>
    <n v="3.9999999999999942"/>
    <n v="3.9999999999999933"/>
    <m/>
    <m/>
    <m/>
    <m/>
    <m/>
    <m/>
    <m/>
    <m/>
    <m/>
    <m/>
    <m/>
    <m/>
    <m/>
    <m/>
    <m/>
    <m/>
    <m/>
    <m/>
    <m/>
    <n v="98.440000000000012"/>
    <n v="117.93097922333402"/>
    <n v="140.39413739253746"/>
    <n v="162.58494385995809"/>
    <n v="184.38015875525554"/>
    <n v="204.3117593879922"/>
    <n v="6606"/>
    <m/>
    <n v="0"/>
    <n v="0"/>
    <n v="0"/>
    <n v="0"/>
    <n v="0"/>
    <n v="0"/>
    <n v="0"/>
    <n v="0"/>
    <n v="0"/>
    <n v="0"/>
    <n v="0"/>
    <m/>
    <m/>
    <m/>
    <m/>
    <m/>
    <m/>
    <n v="8.1292471929979033"/>
    <n v="32.516988771991613"/>
    <n v="32.516988771991613"/>
    <n v="56.904730350985318"/>
    <n v="32.516988771991613"/>
    <n v="0"/>
    <n v="10.215587969399609"/>
    <n v="40.862351877598435"/>
    <n v="40.862351877598435"/>
    <n v="71.509115785797249"/>
    <n v="40.862351877598435"/>
    <n v="0"/>
    <x v="0"/>
  </r>
  <r>
    <n v="6607"/>
    <n v="66"/>
    <n v="6"/>
    <s v="שיכוני נוסייבה מערב"/>
    <m/>
    <s v="Arab"/>
    <s v="yes"/>
    <x v="0"/>
    <s v="yes"/>
    <s v="ירושלים"/>
    <n v="677.83078409718507"/>
    <n v="30.937858511709514"/>
    <n v="362.73785851170953"/>
    <n v="390.8378585117095"/>
    <n v="402.93785851170952"/>
    <n v="792.93785851170946"/>
    <n v="1980.3892925585476"/>
    <n v="708.76864260889454"/>
    <n v="1071.5065011206041"/>
    <n v="1462.3443596323136"/>
    <n v="1865.2822181440231"/>
    <n v="2658.2200766557326"/>
    <n v="2711.3231363887353"/>
    <n v="2835.0745704355732"/>
    <n v="4286.0260044824081"/>
    <n v="5849.3774385292436"/>
    <n v="7461.1288725760787"/>
    <n v="10632.880306622912"/>
    <n v="3.9999999999999925"/>
    <n v="3.9999999999999929"/>
    <n v="3.9999999999999925"/>
    <n v="3.9999999999999925"/>
    <n v="3.9999999999999929"/>
    <n v="3.9999999999999933"/>
    <m/>
    <m/>
    <m/>
    <m/>
    <m/>
    <m/>
    <m/>
    <m/>
    <m/>
    <m/>
    <m/>
    <m/>
    <m/>
    <m/>
    <m/>
    <m/>
    <m/>
    <m/>
    <m/>
    <n v="78.11"/>
    <n v="143.3602469018054"/>
    <n v="244.75825953423151"/>
    <n v="349.62638440328652"/>
    <n v="455.83257248141769"/>
    <n v="608.73115359034296"/>
    <n v="6607"/>
    <n v="141"/>
    <n v="141"/>
    <n v="141"/>
    <n v="141"/>
    <n v="141"/>
    <n v="141"/>
    <n v="0"/>
    <n v="0"/>
    <n v="0"/>
    <n v="0"/>
    <n v="0"/>
    <n v="0"/>
    <m/>
    <m/>
    <m/>
    <m/>
    <m/>
    <m/>
    <n v="0"/>
    <n v="23.103488474269898"/>
    <n v="37.322069830597684"/>
    <n v="164.61477253800359"/>
    <n v="124.58605356041537"/>
    <n v="0"/>
    <n v="0"/>
    <n v="40.225262789896313"/>
    <n v="64.98109878387514"/>
    <n v="286.60920587013021"/>
    <n v="216.91558614644129"/>
    <n v="0"/>
    <x v="0"/>
  </r>
  <r>
    <n v="6608"/>
    <n v="66"/>
    <n v="6"/>
    <s v="נחל עטרות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6608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6609"/>
    <n v="66"/>
    <n v="6"/>
    <s v="ביסאן"/>
    <m/>
    <s v="Arab"/>
    <s v="yes"/>
    <x v="0"/>
    <s v="yes"/>
    <s v="ירושלים"/>
    <n v="1352.288139149643"/>
    <n v="124.38800272842437"/>
    <n v="331.38800272842434"/>
    <n v="418.58800272842444"/>
    <n v="335.78800272842437"/>
    <n v="300.78800272842437"/>
    <n v="1510.9400136421218"/>
    <n v="1476.6761418780675"/>
    <n v="1808.0641446064919"/>
    <n v="2226.6521473349162"/>
    <n v="2562.4401500633408"/>
    <n v="2863.2281527917653"/>
    <n v="5409.1525565985639"/>
    <n v="5906.7045675122608"/>
    <n v="7232.2565784259568"/>
    <n v="8906.6085893396521"/>
    <n v="10249.760600253347"/>
    <n v="11452.912611167041"/>
    <n v="3.9999999999999942"/>
    <n v="3.9999999999999938"/>
    <n v="3.9999999999999938"/>
    <n v="3.9999999999999942"/>
    <n v="3.9999999999999938"/>
    <n v="3.9999999999999929"/>
    <m/>
    <m/>
    <m/>
    <m/>
    <m/>
    <m/>
    <m/>
    <m/>
    <m/>
    <m/>
    <m/>
    <m/>
    <m/>
    <m/>
    <m/>
    <m/>
    <m/>
    <m/>
    <m/>
    <n v="447.26000000000005"/>
    <n v="581.6739869433145"/>
    <n v="1368.3955220118805"/>
    <n v="1554.7452993181191"/>
    <n v="1728.1891926566529"/>
    <n v="1890.4113195170924"/>
    <n v="6609"/>
    <n v="2030"/>
    <n v="2030"/>
    <n v="2071.4059298693519"/>
    <n v="2421.848592979647"/>
    <n v="2737.5290743701526"/>
    <n v="2957.1254653963779"/>
    <n v="0"/>
    <n v="0"/>
    <n v="0"/>
    <n v="0"/>
    <n v="0"/>
    <n v="0"/>
    <m/>
    <m/>
    <m/>
    <m/>
    <m/>
    <m/>
    <n v="0"/>
    <n v="263.68010586552322"/>
    <n v="401.19515091602608"/>
    <n v="572.34993916819292"/>
    <n v="317.52010336837691"/>
    <n v="0"/>
    <n v="0"/>
    <n v="320.60804884135484"/>
    <n v="487.81228343938636"/>
    <n v="695.91900628547012"/>
    <n v="386.0719809508812"/>
    <n v="0"/>
    <x v="0"/>
  </r>
  <r>
    <n v="6610"/>
    <n v="66"/>
    <n v="6"/>
    <s v="בית חנינא החדשה"/>
    <m/>
    <s v="Arab"/>
    <s v="yes"/>
    <x v="0"/>
    <s v="yes"/>
    <s v="ירושלים"/>
    <n v="253.06827167310851"/>
    <n v="4.9621229739825194"/>
    <n v="39.16212297398252"/>
    <n v="4.9621229739825194"/>
    <n v="4.9621229739825194"/>
    <n v="4.9621229739825194"/>
    <n v="59.010614869912587"/>
    <n v="258.03039464709104"/>
    <n v="297.19251762107353"/>
    <n v="302.15464059505604"/>
    <n v="307.11676356903854"/>
    <n v="312.07888654302104"/>
    <n v="992.42459479650506"/>
    <n v="1032.1215785883653"/>
    <n v="1188.7700704842955"/>
    <n v="1208.6185623802255"/>
    <n v="1228.4670542761557"/>
    <n v="1248.3155461720858"/>
    <n v="4.0000000000000044"/>
    <n v="4.0000000000000044"/>
    <n v="4.0000000000000044"/>
    <n v="4.0000000000000044"/>
    <n v="4.0000000000000053"/>
    <n v="4.0000000000000053"/>
    <m/>
    <m/>
    <m/>
    <m/>
    <m/>
    <m/>
    <m/>
    <m/>
    <m/>
    <m/>
    <m/>
    <m/>
    <m/>
    <m/>
    <m/>
    <m/>
    <m/>
    <m/>
    <m/>
    <n v="112.35000000000001"/>
    <n v="115.28442855751595"/>
    <n v="121.79113412476663"/>
    <n v="124.33496003237386"/>
    <n v="145.18490425440575"/>
    <n v="147.41007132894975"/>
    <n v="6610"/>
    <n v="3744"/>
    <n v="3744"/>
    <n v="3744"/>
    <n v="3744"/>
    <n v="3744"/>
    <n v="3744"/>
    <n v="0"/>
    <n v="0"/>
    <n v="0"/>
    <n v="0"/>
    <n v="0"/>
    <n v="0"/>
    <m/>
    <m/>
    <m/>
    <m/>
    <m/>
    <m/>
    <n v="0"/>
    <n v="0.38950940307480619"/>
    <n v="6.2321498065064498"/>
    <n v="17.609394194269388"/>
    <n v="100.10390662852322"/>
    <n v="0"/>
    <n v="0"/>
    <n v="0.46179778298560314"/>
    <n v="7.388763765803386"/>
    <n v="20.877491363337867"/>
    <n v="118.6820184168229"/>
    <n v="0"/>
    <x v="0"/>
  </r>
  <r>
    <n v="6701"/>
    <n v="67"/>
    <n v="6"/>
    <s v="עטרות מזרח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6.75"/>
    <n v="27.165123581847649"/>
    <n v="27.595421393841168"/>
    <n v="1429"/>
    <n v="2500"/>
    <n v="3571"/>
    <n v="6701"/>
    <m/>
    <n v="0"/>
    <n v="0"/>
    <n v="0"/>
    <n v="0"/>
    <n v="0"/>
    <n v="0"/>
    <n v="0"/>
    <n v="0"/>
    <n v="0"/>
    <n v="0"/>
    <n v="0"/>
    <m/>
    <m/>
    <m/>
    <m/>
    <m/>
    <m/>
    <n v="1429"/>
    <n v="0"/>
    <n v="0"/>
    <n v="0"/>
    <n v="0"/>
    <n v="0"/>
    <n v="3571"/>
    <n v="0"/>
    <n v="0"/>
    <n v="0"/>
    <n v="0"/>
    <n v="0"/>
    <x v="0"/>
  </r>
  <r>
    <n v="6702"/>
    <n v="67"/>
    <n v="6"/>
    <s v="עטרות דרום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458.41"/>
    <n v="1474.1001974719102"/>
    <n v="1490.3639269662922"/>
    <n v="1507.8976202247193"/>
    <n v="1523.9565168539327"/>
    <n v="1538.62255"/>
    <n v="6702"/>
    <m/>
    <n v="0"/>
    <n v="0"/>
    <n v="0"/>
    <n v="0"/>
    <n v="0"/>
    <n v="0"/>
    <n v="0"/>
    <n v="0"/>
    <n v="0"/>
    <n v="0"/>
    <n v="0"/>
    <m/>
    <m/>
    <m/>
    <m/>
    <m/>
    <m/>
    <n v="1339.2175471215699"/>
    <n v="129.24836787866099"/>
    <n v="39.431705224488447"/>
    <n v="0"/>
    <n v="0"/>
    <n v="0"/>
    <n v="1366.5054508474223"/>
    <n v="131.88193329674931"/>
    <n v="40.235165855828541"/>
    <n v="0"/>
    <n v="0"/>
    <n v="0"/>
    <x v="0"/>
  </r>
  <r>
    <n v="6703"/>
    <n v="67"/>
    <n v="6"/>
    <s v="את עטרות&quot;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5210.9000000000005"/>
    <n v="5856.0570870786523"/>
    <n v="7229.6034044943826"/>
    <n v="7833.5273033707872"/>
    <n v="8345.5817528089901"/>
    <n v="9032.335500000001"/>
    <n v="6703"/>
    <n v="644"/>
    <n v="644"/>
    <n v="644"/>
    <n v="644"/>
    <n v="644"/>
    <n v="644"/>
    <n v="0"/>
    <n v="0"/>
    <n v="0"/>
    <n v="0"/>
    <n v="0"/>
    <n v="0"/>
    <m/>
    <m/>
    <m/>
    <m/>
    <m/>
    <m/>
    <n v="7589.4096328971773"/>
    <n v="244.11767047361036"/>
    <n v="0"/>
    <n v="0"/>
    <n v="0"/>
    <n v="0"/>
    <n v="8750.8591463978009"/>
    <n v="281.47635360220113"/>
    <n v="0"/>
    <n v="0"/>
    <n v="0"/>
    <n v="0"/>
    <x v="0"/>
  </r>
  <r>
    <n v="6704"/>
    <n v="67"/>
    <n v="6"/>
    <s v="קלנדיה הכפר"/>
    <m/>
    <s v="Arab"/>
    <s v="yes"/>
    <x v="0"/>
    <s v="yes"/>
    <s v="ירושלים"/>
    <n v="130"/>
    <n v="0"/>
    <n v="0"/>
    <n v="0"/>
    <m/>
    <m/>
    <n v="0"/>
    <n v="130"/>
    <n v="130"/>
    <n v="130"/>
    <n v="130"/>
    <n v="130"/>
    <n v="494"/>
    <n v="490.13538431338281"/>
    <n v="490.13538431338281"/>
    <n v="490.13538431338281"/>
    <n v="494"/>
    <n v="494"/>
    <n v="3.7702721870260216"/>
    <n v="3.7702721870260216"/>
    <n v="3.7702721870260216"/>
    <n v="3.7702721870260216"/>
    <n v="3.8"/>
    <n v="3.8"/>
    <m/>
    <m/>
    <m/>
    <m/>
    <m/>
    <m/>
    <m/>
    <m/>
    <m/>
    <m/>
    <m/>
    <m/>
    <m/>
    <m/>
    <m/>
    <m/>
    <m/>
    <m/>
    <m/>
    <n v="695.5"/>
    <n v="706.29321312803893"/>
    <n v="717.48095623987035"/>
    <n v="729.54230145867098"/>
    <n v="769.76003737613144"/>
    <n v="887.73401936901689"/>
    <n v="6704"/>
    <m/>
    <n v="0"/>
    <n v="0"/>
    <n v="0"/>
    <n v="0"/>
    <n v="0"/>
    <n v="0"/>
    <n v="0"/>
    <n v="0"/>
    <n v="0"/>
    <n v="0"/>
    <n v="0"/>
    <m/>
    <m/>
    <m/>
    <m/>
    <m/>
    <m/>
    <n v="44.623874441539584"/>
    <n v="101.28458585019459"/>
    <n v="101.28458585019459"/>
    <n v="129.61494155452209"/>
    <n v="352.73431376222004"/>
    <n v="0"/>
    <n v="54.299978683347732"/>
    <n v="123.24682519045562"/>
    <n v="123.24682519045562"/>
    <n v="157.72024844400957"/>
    <n v="429.22014186074824"/>
    <n v="0"/>
    <x v="0"/>
  </r>
  <r>
    <n v="6705"/>
    <n v="67"/>
    <n v="6"/>
    <s v="עטרות הישנה"/>
    <m/>
    <s v="Arab"/>
    <s v="yes"/>
    <x v="0"/>
    <s v="yes"/>
    <s v="ירושלים"/>
    <n v="160"/>
    <m/>
    <m/>
    <m/>
    <m/>
    <m/>
    <m/>
    <n v="160"/>
    <n v="160"/>
    <n v="160"/>
    <n v="160"/>
    <n v="160"/>
    <n v="608"/>
    <n v="603.24354992416352"/>
    <n v="603.24354992416352"/>
    <n v="603.24354992416352"/>
    <n v="608"/>
    <n v="608"/>
    <n v="3.7702721870260216"/>
    <n v="3.7702721870260216"/>
    <n v="3.7702721870260216"/>
    <n v="3.7702721870260216"/>
    <n v="3.8"/>
    <n v="3.8"/>
    <m/>
    <m/>
    <m/>
    <m/>
    <m/>
    <m/>
    <m/>
    <m/>
    <m/>
    <m/>
    <m/>
    <m/>
    <m/>
    <m/>
    <m/>
    <m/>
    <m/>
    <m/>
    <m/>
    <m/>
    <m/>
    <m/>
    <m/>
    <m/>
    <m/>
    <n v="6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801"/>
    <n v="68"/>
    <n v="6"/>
    <s v="כפר עקב מרכז"/>
    <m/>
    <s v="arabs behined seperation wall"/>
    <s v="yes"/>
    <x v="0"/>
    <s v="yes"/>
    <s v="ירושלים"/>
    <n v="4927.0199327324717"/>
    <n v="140"/>
    <n v="210"/>
    <n v="284.5"/>
    <n v="385"/>
    <n v="560"/>
    <n v="1579.5"/>
    <n v="5067.0199327324717"/>
    <n v="5277.0199327324717"/>
    <n v="5561.5199327324717"/>
    <n v="5946.5199327324717"/>
    <n v="6506.5199327324717"/>
    <n v="22893.823542857146"/>
    <n v="25980.317115058027"/>
    <n v="29346.38652808969"/>
    <n v="33019.155343037055"/>
    <n v="36873.346803468565"/>
    <n v="40705.195878315601"/>
    <n v="4.6465863453814933"/>
    <n v="5.1273366712508128"/>
    <n v="5.5611665110565465"/>
    <n v="5.9370739909969483"/>
    <n v="6.2008279162573965"/>
    <n v="6.2560625801727294"/>
    <m/>
    <m/>
    <m/>
    <m/>
    <m/>
    <m/>
    <m/>
    <m/>
    <m/>
    <m/>
    <m/>
    <m/>
    <m/>
    <m/>
    <m/>
    <m/>
    <m/>
    <m/>
    <m/>
    <n v="535"/>
    <n v="635.89727880297949"/>
    <n v="745.48531743379965"/>
    <n v="864.94633974283647"/>
    <n v="989.06965243746731"/>
    <n v="1111.7856595289077"/>
    <n v="6801"/>
    <n v="4912"/>
    <n v="4912"/>
    <n v="4912"/>
    <n v="4912"/>
    <n v="4912"/>
    <n v="4912"/>
    <n v="0"/>
    <n v="0"/>
    <n v="0"/>
    <n v="0"/>
    <n v="0"/>
    <n v="0"/>
    <m/>
    <m/>
    <m/>
    <m/>
    <m/>
    <m/>
    <n v="86.494633974283659"/>
    <n v="345.97853589713463"/>
    <n v="86.494633974283659"/>
    <n v="86.494633974283659"/>
    <n v="259.48390192285092"/>
    <n v="0"/>
    <n v="111.17856595289079"/>
    <n v="444.71426381156317"/>
    <n v="111.17856595289079"/>
    <n v="111.17856595289079"/>
    <n v="333.53569785867228"/>
    <n v="0"/>
    <x v="0"/>
  </r>
  <r>
    <n v="6802"/>
    <n v="68"/>
    <n v="6"/>
    <s v="כפר עקב מערב"/>
    <m/>
    <s v="arabs behined seperation wall"/>
    <s v="yes"/>
    <x v="0"/>
    <s v="yes"/>
    <s v="ירושלים"/>
    <n v="4893.9769739638732"/>
    <n v="295.66666666666669"/>
    <n v="295.66666666666669"/>
    <n v="295.66666666666669"/>
    <n v="295.66666666666669"/>
    <n v="295.66666666666669"/>
    <n v="1478.3333333333335"/>
    <n v="5189.6436406305402"/>
    <n v="5485.3103072972071"/>
    <n v="5780.9769739638741"/>
    <n v="6076.6436406305411"/>
    <n v="6372.3103072972081"/>
    <n v="22740.286581832086"/>
    <n v="25711.891051156952"/>
    <n v="29797.737411320897"/>
    <n v="34327.61400340496"/>
    <n v="39179.08309158498"/>
    <n v="44132.600645644532"/>
    <n v="4.6465863453815164"/>
    <n v="4.9544617764993522"/>
    <n v="5.4322792589656101"/>
    <n v="5.9380298793799486"/>
    <n v="6.4474873645082758"/>
    <n v="6.9256829183453892"/>
    <m/>
    <m/>
    <m/>
    <m/>
    <m/>
    <m/>
    <m/>
    <m/>
    <m/>
    <m/>
    <m/>
    <m/>
    <m/>
    <m/>
    <m/>
    <m/>
    <m/>
    <m/>
    <m/>
    <n v="1070"/>
    <n v="1243.8896522312812"/>
    <n v="1397.4676078264517"/>
    <n v="1566.0585334552484"/>
    <n v="1742.7649984866391"/>
    <n v="1920.9729130638279"/>
    <n v="6802"/>
    <n v="5312"/>
    <n v="5632.9212756187617"/>
    <n v="5779.2670839262364"/>
    <n v="5917.2752142890922"/>
    <n v="6047.6384584863836"/>
    <n v="6170.9749232111626"/>
    <n v="0"/>
    <n v="0"/>
    <n v="0"/>
    <n v="0"/>
    <n v="0"/>
    <n v="0"/>
    <m/>
    <m/>
    <m/>
    <m/>
    <m/>
    <m/>
    <n v="156.60585334552485"/>
    <n v="313.2117066910497"/>
    <n v="234.90878001828725"/>
    <n v="234.90878001828725"/>
    <n v="626.4234133820994"/>
    <n v="0"/>
    <n v="192.0972913063828"/>
    <n v="384.1945826127656"/>
    <n v="288.14593695957416"/>
    <n v="288.14593695957416"/>
    <n v="768.3891652255312"/>
    <n v="0"/>
    <x v="0"/>
  </r>
  <r>
    <n v="6803"/>
    <n v="68"/>
    <n v="6"/>
    <s v="קלנדיה צפון"/>
    <m/>
    <s v="Arab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01"/>
    <n v="69"/>
    <n v="6"/>
    <s v="שכונת עטרות א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02"/>
    <n v="69"/>
    <n v="6"/>
    <s v="שכונת עטרות ב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03"/>
    <n v="69"/>
    <n v="6"/>
    <s v="שכונת עטרות ג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04"/>
    <n v="69"/>
    <n v="6"/>
    <s v="שכונת עטרות ד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05"/>
    <n v="69"/>
    <n v="6"/>
    <s v="שכונת עטרות ה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06"/>
    <n v="69"/>
    <n v="6"/>
    <s v="שכונת עטרות ו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07"/>
    <n v="69"/>
    <n v="6"/>
    <s v="שכונת עטרות ז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08"/>
    <n v="69"/>
    <n v="6"/>
    <s v="שכונת עטרות ח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09"/>
    <n v="69"/>
    <n v="6"/>
    <s v="שכונת עטרות ט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10"/>
    <n v="69"/>
    <n v="6"/>
    <s v="שכונת עטרות י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7001"/>
    <n v="700"/>
    <n v="70"/>
    <s v="מעלה אדומים הנחלים"/>
    <m/>
    <s v="Jewish"/>
    <s v="yes"/>
    <x v="2"/>
    <s v="no"/>
    <s v="מעלה אדומים"/>
    <n v="1338.469233437404"/>
    <n v="0"/>
    <n v="0"/>
    <n v="0"/>
    <n v="0"/>
    <n v="0"/>
    <n v="0"/>
    <n v="1338.469233437404"/>
    <n v="1338.469233437404"/>
    <n v="1338.469233437404"/>
    <n v="1338.469233437404"/>
    <n v="1338.469233437404"/>
    <n v="3978.8774556299359"/>
    <n v="3965.6588602201391"/>
    <n v="3934.0649761367226"/>
    <n v="3881.4826762079751"/>
    <n v="3808.019728404156"/>
    <n v="3723.9456301978908"/>
    <n v="2.9727074453639397"/>
    <n v="2.9628315400539242"/>
    <n v="2.9392270497196353"/>
    <n v="2.899941649192566"/>
    <n v="2.8450558543094409"/>
    <n v="2.7822422340140012"/>
    <m/>
    <m/>
    <m/>
    <m/>
    <m/>
    <m/>
    <m/>
    <m/>
    <m/>
    <m/>
    <m/>
    <m/>
    <m/>
    <m/>
    <m/>
    <m/>
    <m/>
    <m/>
    <m/>
    <n v="104.6"/>
    <n v="118.65823999999999"/>
    <n v="118.65660217304911"/>
    <n v="118.65551413357169"/>
    <n v="118.65443168078585"/>
    <n v="118.65388159874898"/>
    <n v="7001"/>
    <n v="101"/>
    <n v="101"/>
    <n v="101"/>
    <n v="101"/>
    <n v="101"/>
    <n v="101"/>
    <n v="33"/>
    <n v="33"/>
    <n v="33"/>
    <n v="33"/>
    <n v="33"/>
    <n v="33"/>
    <m/>
    <m/>
    <m/>
    <m/>
    <m/>
    <m/>
    <n v="0"/>
    <n v="35.596654240071501"/>
    <n v="11.865551413357169"/>
    <n v="35.596654240071501"/>
    <n v="35.596654240071501"/>
    <n v="0"/>
    <n v="0"/>
    <n v="35.59616447962469"/>
    <n v="11.865388159874898"/>
    <n v="35.59616447962469"/>
    <n v="35.59616447962469"/>
    <n v="0"/>
    <x v="1"/>
  </r>
  <r>
    <n v="7002"/>
    <n v="700"/>
    <n v="70"/>
    <s v="מעלה אדומים אבני חושן"/>
    <m/>
    <s v="Jewish"/>
    <s v="yes"/>
    <x v="2"/>
    <s v="no"/>
    <s v="מעלה אדומים"/>
    <n v="355.842430801251"/>
    <n v="0"/>
    <n v="459"/>
    <n v="0"/>
    <n v="0"/>
    <n v="0"/>
    <n v="459"/>
    <n v="355.842430801251"/>
    <n v="814.842430801251"/>
    <n v="814.842430801251"/>
    <n v="814.842430801251"/>
    <n v="814.842430801251"/>
    <n v="1300.5197573870064"/>
    <n v="1304.5163431039589"/>
    <n v="2761.3037984496127"/>
    <n v="2761.3037984496127"/>
    <n v="2899.3689883720936"/>
    <n v="3044.3374377906985"/>
    <n v="3.6547630209770765"/>
    <n v="3.6659943564531563"/>
    <n v="3.3887579905901157"/>
    <n v="3.3887579905901157"/>
    <n v="3.5581958901196216"/>
    <n v="3.7361056846256031"/>
    <m/>
    <m/>
    <m/>
    <m/>
    <m/>
    <m/>
    <m/>
    <m/>
    <m/>
    <m/>
    <m/>
    <m/>
    <m/>
    <m/>
    <m/>
    <m/>
    <m/>
    <m/>
    <m/>
    <n v="392.25"/>
    <n v="445.1044118051193"/>
    <n v="494.75732234712774"/>
    <n v="494.68180248544263"/>
    <n v="499.38759432833007"/>
    <n v="504.32151846391628"/>
    <n v="7002"/>
    <n v="1828"/>
    <n v="1828"/>
    <n v="1828"/>
    <n v="1828"/>
    <n v="1828"/>
    <n v="1828"/>
    <n v="0"/>
    <n v="0"/>
    <n v="0"/>
    <n v="0"/>
    <n v="0"/>
    <n v="0"/>
    <m/>
    <m/>
    <m/>
    <m/>
    <m/>
    <m/>
    <n v="0"/>
    <n v="49.468180248544265"/>
    <n v="49.468180248544265"/>
    <n v="98.936360497088529"/>
    <n v="296.80908149126554"/>
    <n v="0"/>
    <n v="0"/>
    <n v="50.432151846391633"/>
    <n v="50.432151846391633"/>
    <n v="100.86430369278327"/>
    <n v="302.59291107834974"/>
    <n v="0"/>
    <x v="1"/>
  </r>
  <r>
    <n v="7003"/>
    <n v="700"/>
    <n v="70"/>
    <s v="מעלה אדומים מרכז"/>
    <m/>
    <s v="Jewish"/>
    <s v="yes"/>
    <x v="2"/>
    <s v="no"/>
    <s v="מעלה אדומים"/>
    <n v="124.72827471383965"/>
    <n v="0"/>
    <n v="0"/>
    <n v="0"/>
    <n v="0"/>
    <n v="0"/>
    <n v="0"/>
    <n v="124.72827471383965"/>
    <n v="124.72827471383965"/>
    <n v="124.72827471383965"/>
    <n v="124.72827471383965"/>
    <n v="124.72827471383965"/>
    <n v="490.53575395197237"/>
    <n v="489.35277347378195"/>
    <n v="485.00253369919966"/>
    <n v="478.25360572032343"/>
    <n v="469.38669826653432"/>
    <n v="460.25318522461919"/>
    <n v="3.9328352378592091"/>
    <n v="3.9233507766902842"/>
    <n v="3.8884730411923556"/>
    <n v="3.8343639949928465"/>
    <n v="3.7632742002038766"/>
    <n v="3.6900469142266603"/>
    <m/>
    <m/>
    <m/>
    <m/>
    <m/>
    <m/>
    <m/>
    <m/>
    <m/>
    <m/>
    <m/>
    <m/>
    <m/>
    <m/>
    <m/>
    <m/>
    <m/>
    <m/>
    <m/>
    <n v="366.1"/>
    <n v="415.30384000000004"/>
    <n v="415.30361448357013"/>
    <n v="415.30349013557361"/>
    <n v="415.30338033951762"/>
    <n v="415.30342784439193"/>
    <n v="7003"/>
    <n v="385"/>
    <n v="385"/>
    <n v="385"/>
    <n v="385"/>
    <n v="385"/>
    <n v="385"/>
    <n v="0"/>
    <n v="0"/>
    <n v="0"/>
    <n v="0"/>
    <n v="0"/>
    <n v="0"/>
    <m/>
    <m/>
    <m/>
    <m/>
    <m/>
    <m/>
    <n v="0"/>
    <n v="145.35622154745076"/>
    <n v="83.060698027114725"/>
    <n v="103.8258725338934"/>
    <n v="83.060698027114725"/>
    <n v="0"/>
    <n v="0"/>
    <n v="145.35619974553717"/>
    <n v="83.060685568878398"/>
    <n v="103.82585696109798"/>
    <n v="83.060685568878398"/>
    <n v="0"/>
    <x v="1"/>
  </r>
  <r>
    <n v="7004"/>
    <n v="700"/>
    <n v="70"/>
    <s v="מעלה אדומים קרית חינוך"/>
    <m/>
    <s v="Jewish"/>
    <s v="yes"/>
    <x v="2"/>
    <s v="no"/>
    <s v="מעלה אדומ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993.7"/>
    <n v="1127.2532800000001"/>
    <n v="1127.2532800000001"/>
    <n v="1127.2532800000001"/>
    <n v="1127.2532800000001"/>
    <n v="1127.2532800000001"/>
    <n v="7004"/>
    <n v="1228"/>
    <n v="1228"/>
    <n v="1228"/>
    <n v="1228"/>
    <n v="1228"/>
    <n v="1228"/>
    <n v="0"/>
    <n v="0"/>
    <n v="0"/>
    <n v="0"/>
    <n v="0"/>
    <n v="0"/>
    <m/>
    <m/>
    <m/>
    <m/>
    <m/>
    <m/>
    <n v="0"/>
    <n v="394.53864800000002"/>
    <n v="394.53864800000002"/>
    <n v="169.08799200000001"/>
    <n v="169.08799200000001"/>
    <n v="0"/>
    <n v="0"/>
    <n v="394.53864800000002"/>
    <n v="394.53864800000002"/>
    <n v="169.08799200000001"/>
    <n v="169.08799200000001"/>
    <n v="0"/>
    <x v="1"/>
  </r>
  <r>
    <n v="7011"/>
    <n v="701"/>
    <n v="70"/>
    <s v="מעלה אדומים מצפה נבו"/>
    <m/>
    <s v="Jewish"/>
    <s v="yes"/>
    <x v="2"/>
    <s v="no"/>
    <s v="מעלה אדומים"/>
    <n v="480"/>
    <n v="400"/>
    <m/>
    <n v="0"/>
    <n v="0"/>
    <n v="0"/>
    <n v="400"/>
    <n v="880"/>
    <n v="880"/>
    <n v="880"/>
    <n v="880"/>
    <n v="880"/>
    <n v="2101.6342388876601"/>
    <n v="4056.6052534691567"/>
    <n v="4047.9999999999995"/>
    <n v="4129.8487386480901"/>
    <n v="4100"/>
    <n v="4050"/>
    <n v="4.3784046643492918"/>
    <n v="4.6097786971240415"/>
    <n v="4.5999999999999996"/>
    <n v="4.6930099302819208"/>
    <n v="4.6590909090909092"/>
    <n v="4.6022727272727275"/>
    <m/>
    <m/>
    <m/>
    <m/>
    <m/>
    <m/>
    <m/>
    <m/>
    <m/>
    <m/>
    <m/>
    <m/>
    <m/>
    <m/>
    <m/>
    <m/>
    <m/>
    <m/>
    <m/>
    <n v="216.52"/>
    <n v="246.62876670079922"/>
    <n v="284.9778579080741"/>
    <n v="301.87668129088502"/>
    <n v="317.41018247496606"/>
    <n v="330.59036544520239"/>
    <n v="7011"/>
    <n v="511"/>
    <n v="720"/>
    <n v="720"/>
    <n v="720"/>
    <n v="720"/>
    <n v="720"/>
    <n v="278"/>
    <n v="278"/>
    <n v="278"/>
    <n v="278"/>
    <n v="278"/>
    <n v="278"/>
    <m/>
    <m/>
    <m/>
    <m/>
    <m/>
    <m/>
    <n v="0"/>
    <n v="30.187668129088504"/>
    <n v="60.375336258177008"/>
    <n v="60.375336258177008"/>
    <n v="150.93834064544251"/>
    <n v="0"/>
    <n v="0"/>
    <n v="33.059036544520239"/>
    <n v="66.118073089040479"/>
    <n v="66.118073089040479"/>
    <n v="165.2951827226012"/>
    <n v="0"/>
    <x v="1"/>
  </r>
  <r>
    <n v="7012"/>
    <n v="701"/>
    <n v="70"/>
    <s v="מעלה אדומים כלי שיר"/>
    <m/>
    <s v="Jewish"/>
    <s v="yes"/>
    <x v="2"/>
    <s v="no"/>
    <s v="מעלה אדומים"/>
    <n v="949.94911036736266"/>
    <n v="0"/>
    <n v="44"/>
    <m/>
    <n v="0"/>
    <n v="0"/>
    <n v="44"/>
    <n v="949.94911036736266"/>
    <n v="993.94911036736266"/>
    <n v="993.94911036736266"/>
    <n v="993.94911036736266"/>
    <n v="993.94911036736266"/>
    <n v="3644.8388276119717"/>
    <n v="3694.5818139227108"/>
    <n v="3882.3994321796054"/>
    <n v="3793.5727816385393"/>
    <n v="3752.1276137831655"/>
    <n v="3684.5542142619192"/>
    <n v="3.8368779841295351"/>
    <n v="3.8892418273795197"/>
    <n v="3.9060344153280386"/>
    <n v="3.8166670124956781"/>
    <n v="3.7749695378231012"/>
    <n v="3.706984769974905"/>
    <m/>
    <m/>
    <m/>
    <m/>
    <m/>
    <m/>
    <m/>
    <m/>
    <m/>
    <m/>
    <m/>
    <m/>
    <m/>
    <m/>
    <m/>
    <m/>
    <m/>
    <m/>
    <m/>
    <n v="188.28"/>
    <n v="233.87221859058246"/>
    <n v="254.04310515715477"/>
    <n v="275.26708929761611"/>
    <n v="291.99987121670949"/>
    <n v="306.4759278110634"/>
    <n v="7012"/>
    <n v="212"/>
    <n v="457.87270734029494"/>
    <n v="474.62278469111351"/>
    <n v="458.61168520544294"/>
    <n v="436.4801762199732"/>
    <n v="406.29442744373989"/>
    <n v="0"/>
    <n v="0"/>
    <n v="0"/>
    <n v="0"/>
    <n v="0"/>
    <n v="0"/>
    <m/>
    <m/>
    <m/>
    <m/>
    <m/>
    <m/>
    <n v="0"/>
    <n v="55.053417859523222"/>
    <n v="55.053417859523222"/>
    <n v="82.580126789284833"/>
    <n v="82.580126789284833"/>
    <n v="0"/>
    <n v="0"/>
    <n v="61.29518556221268"/>
    <n v="61.29518556221268"/>
    <n v="91.94277834331902"/>
    <n v="91.94277834331902"/>
    <n v="0"/>
    <x v="1"/>
  </r>
  <r>
    <n v="7013"/>
    <n v="701"/>
    <n v="70"/>
    <s v="מעלה אדומים המצדים"/>
    <m/>
    <s v="Jewish"/>
    <s v="yes"/>
    <x v="2"/>
    <s v="no"/>
    <s v="מעלה אדומים"/>
    <n v="218.88589386056279"/>
    <n v="0"/>
    <n v="0"/>
    <n v="0"/>
    <n v="0"/>
    <n v="0"/>
    <n v="0"/>
    <n v="218.88589386056279"/>
    <n v="218.88589386056279"/>
    <n v="218.88589386056279"/>
    <n v="218.88589386056279"/>
    <n v="218.88589386056279"/>
    <n v="803.47139916746983"/>
    <n v="805.68303421105327"/>
    <n v="802.14090606380717"/>
    <n v="793.7328888447845"/>
    <n v="781.1007378184313"/>
    <n v="766.8106318402273"/>
    <n v="3.670731745186405"/>
    <n v="3.6808357998816441"/>
    <n v="3.664653267125547"/>
    <n v="3.6262404801216537"/>
    <n v="3.56852935582965"/>
    <n v="3.503243714410897"/>
    <m/>
    <m/>
    <m/>
    <m/>
    <m/>
    <m/>
    <m/>
    <m/>
    <m/>
    <m/>
    <m/>
    <m/>
    <m/>
    <m/>
    <m/>
    <m/>
    <m/>
    <m/>
    <m/>
    <n v="26.15"/>
    <n v="29.739826363803228"/>
    <n v="29.739642739880075"/>
    <n v="29.739390492190594"/>
    <n v="29.739171513094025"/>
    <n v="29.73908556470932"/>
    <n v="7013"/>
    <m/>
    <m/>
    <n v="0"/>
    <n v="0"/>
    <n v="0"/>
    <n v="0"/>
    <n v="0"/>
    <n v="0"/>
    <n v="0"/>
    <n v="0"/>
    <n v="0"/>
    <n v="0"/>
    <m/>
    <m/>
    <m/>
    <m/>
    <m/>
    <m/>
    <n v="0"/>
    <n v="8.9218171476571779"/>
    <n v="11.895756196876238"/>
    <n v="5.9478780984381192"/>
    <n v="2.9739390492190596"/>
    <n v="0"/>
    <n v="0"/>
    <n v="8.9217256694127958"/>
    <n v="11.895634225883729"/>
    <n v="5.9478171129418644"/>
    <n v="2.9739085564709322"/>
    <n v="0"/>
    <x v="1"/>
  </r>
  <r>
    <n v="7014"/>
    <n v="701"/>
    <n v="70"/>
    <s v="מעלה אדומים כלי שיר דרום"/>
    <m/>
    <s v="Jewish"/>
    <s v="yes"/>
    <x v="2"/>
    <s v="no"/>
    <s v="מעלה אדומים"/>
    <n v="525.8956342401782"/>
    <n v="0"/>
    <n v="300"/>
    <n v="300"/>
    <m/>
    <m/>
    <n v="600"/>
    <n v="525.8956342401782"/>
    <n v="825.8956342401782"/>
    <n v="1125.8956342401782"/>
    <n v="1125.8956342401782"/>
    <n v="1125.8956342401782"/>
    <n v="1686.7662691096336"/>
    <n v="1698.2615123011767"/>
    <n v="2760.700796739764"/>
    <n v="3827.9835972919336"/>
    <n v="3900"/>
    <n v="3900"/>
    <n v="3.2074163755831488"/>
    <n v="3.2292747871064762"/>
    <n v="3.3426751302295008"/>
    <n v="3.3999453243064455"/>
    <n v="3.4639089817876001"/>
    <n v="3.4639089817876001"/>
    <m/>
    <m/>
    <m/>
    <m/>
    <m/>
    <m/>
    <m/>
    <m/>
    <m/>
    <m/>
    <m/>
    <m/>
    <m/>
    <m/>
    <m/>
    <m/>
    <m/>
    <m/>
    <m/>
    <n v="177.82"/>
    <n v="202.11021411629457"/>
    <n v="275.84013233040571"/>
    <n v="275.84013233040571"/>
    <n v="275.84013233040571"/>
    <n v="275.84013233040571"/>
    <n v="7014"/>
    <n v="488"/>
    <n v="488"/>
    <n v="589"/>
    <n v="765"/>
    <n v="995"/>
    <n v="995"/>
    <n v="0"/>
    <n v="0"/>
    <n v="0"/>
    <n v="0"/>
    <n v="0"/>
    <n v="0"/>
    <m/>
    <m/>
    <m/>
    <m/>
    <m/>
    <m/>
    <n v="0"/>
    <n v="40.827797132176094"/>
    <n v="40.827797132176094"/>
    <n v="102.06949283044023"/>
    <n v="20.413898566088047"/>
    <n v="0"/>
    <n v="0"/>
    <n v="55.168026466081145"/>
    <n v="55.168026466081145"/>
    <n v="137.92006616520285"/>
    <n v="27.584013233040572"/>
    <n v="0"/>
    <x v="1"/>
  </r>
  <r>
    <n v="7021"/>
    <n v="702"/>
    <n v="70"/>
    <s v="מעלה אדומים נופי סלע צפון"/>
    <m/>
    <s v="Jewish"/>
    <s v="yes"/>
    <x v="2"/>
    <s v="no"/>
    <s v="מעלה אדומים"/>
    <n v="292.68292682926767"/>
    <n v="0"/>
    <n v="0"/>
    <n v="0"/>
    <n v="0"/>
    <n v="0"/>
    <n v="0"/>
    <n v="292.68292682926767"/>
    <n v="292.68292682926767"/>
    <n v="292.68292682926767"/>
    <n v="292.68292682926767"/>
    <n v="292.68292682926767"/>
    <n v="862.57394759347358"/>
    <n v="918.51984931813161"/>
    <n v="958.74580966274357"/>
    <n v="983.37966837959823"/>
    <n v="992.59109757419333"/>
    <n v="986.79856884313165"/>
    <n v="2.9471276542777076"/>
    <n v="3.1382761518369562"/>
    <n v="3.2757148496810475"/>
    <n v="3.3598805336303013"/>
    <n v="3.3913529167118344"/>
    <n v="3.3715617768807071"/>
    <m/>
    <m/>
    <m/>
    <m/>
    <m/>
    <m/>
    <m/>
    <m/>
    <m/>
    <m/>
    <m/>
    <m/>
    <m/>
    <m/>
    <m/>
    <m/>
    <m/>
    <m/>
    <m/>
    <n v="70.61"/>
    <n v="82.00393492749356"/>
    <n v="83.374990123725667"/>
    <n v="84.212521309029285"/>
    <n v="84.525205168633306"/>
    <n v="84.524427363454436"/>
    <n v="7021"/>
    <n v="452"/>
    <n v="452"/>
    <n v="452"/>
    <n v="452"/>
    <n v="452"/>
    <n v="452"/>
    <n v="0"/>
    <n v="0"/>
    <n v="0"/>
    <n v="0"/>
    <n v="0"/>
    <n v="0"/>
    <m/>
    <m/>
    <m/>
    <m/>
    <m/>
    <m/>
    <n v="0"/>
    <n v="29.474382458160246"/>
    <n v="0"/>
    <n v="0"/>
    <n v="54.738138850869035"/>
    <n v="0"/>
    <n v="0"/>
    <n v="29.583549577209052"/>
    <n v="0"/>
    <n v="0"/>
    <n v="54.940877786245387"/>
    <n v="0"/>
    <x v="1"/>
  </r>
  <r>
    <n v="7022"/>
    <n v="702"/>
    <n v="70"/>
    <s v="מעלה אדומים נופי סלע מערב"/>
    <m/>
    <s v="Jewish"/>
    <s v="yes"/>
    <x v="2"/>
    <s v="no"/>
    <s v="מעלה אדומים"/>
    <n v="634.14634146340961"/>
    <n v="0"/>
    <n v="0"/>
    <n v="0"/>
    <n v="0"/>
    <n v="0"/>
    <n v="0"/>
    <n v="634.14634146340961"/>
    <n v="634.14634146340961"/>
    <n v="634.14634146340961"/>
    <n v="634.14634146340961"/>
    <n v="634.14634146340961"/>
    <n v="2535.3491942191199"/>
    <n v="2659.5306615483951"/>
    <n v="2750.1816233852255"/>
    <n v="2802.0156509416474"/>
    <n v="2810.5614590655064"/>
    <n v="2789.5669006900657"/>
    <n v="3.9980506524224899"/>
    <n v="4.1938752739801943"/>
    <n v="4.3368248676459666"/>
    <n v="4.4185631418695559"/>
    <n v="4.4320392239110262"/>
    <n v="4.3989324203189843"/>
    <m/>
    <m/>
    <m/>
    <m/>
    <m/>
    <m/>
    <m/>
    <m/>
    <m/>
    <m/>
    <m/>
    <m/>
    <m/>
    <m/>
    <m/>
    <m/>
    <m/>
    <m/>
    <m/>
    <n v="127.09"/>
    <n v="148.3970396961499"/>
    <n v="151.48677257524253"/>
    <n v="153.24877593116958"/>
    <n v="153.5373628119454"/>
    <n v="153.53583143934605"/>
    <n v="7022"/>
    <n v="1075"/>
    <n v="1075"/>
    <n v="1075"/>
    <n v="1075"/>
    <n v="1075"/>
    <n v="1075"/>
    <n v="0"/>
    <n v="0"/>
    <n v="0"/>
    <n v="0"/>
    <n v="0"/>
    <n v="0"/>
    <m/>
    <m/>
    <m/>
    <m/>
    <m/>
    <m/>
    <n v="0"/>
    <n v="45.97463277935087"/>
    <n v="15.324877593116959"/>
    <n v="45.97463277935087"/>
    <n v="45.97463277935087"/>
    <n v="0"/>
    <n v="0"/>
    <n v="46.060749431803814"/>
    <n v="15.353583143934607"/>
    <n v="46.060749431803814"/>
    <n v="46.060749431803814"/>
    <n v="0"/>
    <x v="1"/>
  </r>
  <r>
    <n v="7023"/>
    <n v="702"/>
    <n v="70"/>
    <s v="מעלה אדומים נופי סלע מזרח"/>
    <m/>
    <s v="Jewish"/>
    <s v="yes"/>
    <x v="2"/>
    <s v="no"/>
    <s v="מעלה אדומים"/>
    <n v="341.46341463414484"/>
    <n v="0"/>
    <n v="0"/>
    <n v="0"/>
    <n v="0"/>
    <n v="0"/>
    <n v="0"/>
    <n v="341.46341463414484"/>
    <n v="341.46341463414484"/>
    <n v="341.46341463414484"/>
    <n v="341.46341463414484"/>
    <n v="341.46341463414484"/>
    <n v="1129.2654612339502"/>
    <n v="1195.8004778600293"/>
    <n v="1244.2694017010135"/>
    <n v="1273.4827250105909"/>
    <n v="1282.5759895695787"/>
    <n v="1274.3972092033594"/>
    <n v="3.3071345650422974"/>
    <n v="3.5019871137329583"/>
    <n v="3.6439318192672698"/>
    <n v="3.7294851232453183"/>
    <n v="3.7561153980252113"/>
    <n v="3.7321632555241404"/>
    <m/>
    <m/>
    <m/>
    <m/>
    <m/>
    <m/>
    <m/>
    <m/>
    <m/>
    <m/>
    <m/>
    <m/>
    <m/>
    <m/>
    <m/>
    <m/>
    <m/>
    <m/>
    <m/>
    <n v="135.97999999999999"/>
    <n v="156.52003168581871"/>
    <n v="158.172038730987"/>
    <n v="159.165228339527"/>
    <n v="159.47364729515283"/>
    <n v="159.47275191234391"/>
    <n v="7023"/>
    <n v="314"/>
    <n v="314"/>
    <n v="314"/>
    <n v="314"/>
    <n v="314"/>
    <n v="314"/>
    <n v="0"/>
    <n v="0"/>
    <n v="0"/>
    <n v="0"/>
    <n v="0"/>
    <n v="0"/>
    <m/>
    <m/>
    <m/>
    <m/>
    <m/>
    <m/>
    <n v="0"/>
    <n v="15.916522833952701"/>
    <n v="7.9582614169763506"/>
    <n v="15.916522833952701"/>
    <n v="119.37392125464525"/>
    <n v="0"/>
    <n v="0"/>
    <n v="15.947275191234391"/>
    <n v="7.9736375956171957"/>
    <n v="15.947275191234391"/>
    <n v="119.60456393425792"/>
    <n v="0"/>
    <x v="1"/>
  </r>
  <r>
    <n v="7024"/>
    <n v="702"/>
    <n v="70"/>
    <s v="מעלה אדומים נופי סלע דרום"/>
    <m/>
    <s v="Jewish"/>
    <s v="yes"/>
    <x v="2"/>
    <s v="no"/>
    <s v="מעלה אדומים"/>
    <n v="1162.9239883251569"/>
    <n v="46"/>
    <n v="0"/>
    <n v="0"/>
    <n v="0"/>
    <n v="0"/>
    <n v="46"/>
    <n v="1208.9239883251569"/>
    <n v="1208.9239883251569"/>
    <n v="1208.9239883251569"/>
    <n v="1208.9239883251569"/>
    <n v="1208.9239883251569"/>
    <n v="5391.8208775173835"/>
    <n v="5716.8347706672603"/>
    <n v="5882.4833224249742"/>
    <n v="5970.7830196536788"/>
    <n v="5970.002831372457"/>
    <n v="5920.4595819383994"/>
    <n v="4.6364344803676154"/>
    <n v="4.7288620507790258"/>
    <n v="4.865883528851608"/>
    <n v="4.9389234371348696"/>
    <n v="4.9382780795369099"/>
    <n v="4.8972968020434466"/>
    <m/>
    <m/>
    <m/>
    <m/>
    <m/>
    <m/>
    <m/>
    <m/>
    <m/>
    <m/>
    <m/>
    <m/>
    <m/>
    <m/>
    <m/>
    <m/>
    <m/>
    <m/>
    <m/>
    <n v="167.36"/>
    <n v="200.91405681167663"/>
    <n v="206.55999554601826"/>
    <n v="209.56100107748676"/>
    <n v="209.55638317622191"/>
    <n v="209.55385529913175"/>
    <n v="7024"/>
    <n v="1948"/>
    <n v="1948"/>
    <n v="1948"/>
    <n v="1948"/>
    <n v="1948"/>
    <n v="1948"/>
    <n v="0"/>
    <n v="0"/>
    <n v="0"/>
    <n v="0"/>
    <n v="0"/>
    <n v="0"/>
    <m/>
    <m/>
    <m/>
    <m/>
    <m/>
    <m/>
    <n v="0"/>
    <n v="41.912200215497357"/>
    <n v="41.912200215497357"/>
    <n v="73.346350377120359"/>
    <n v="52.390250269371691"/>
    <n v="0"/>
    <n v="0"/>
    <n v="41.910771059826352"/>
    <n v="41.910771059826352"/>
    <n v="73.343849354696104"/>
    <n v="52.388463824782939"/>
    <n v="0"/>
    <x v="1"/>
  </r>
  <r>
    <n v="7025"/>
    <n v="702"/>
    <n v="70"/>
    <s v="מחנה ישי מגורים"/>
    <n v="7021"/>
    <s v="Jewish"/>
    <s v="yes"/>
    <x v="2"/>
    <s v="no"/>
    <s v="מעלה אדומים"/>
    <n v="0"/>
    <m/>
    <m/>
    <m/>
    <n v="1200"/>
    <n v="1200"/>
    <n v="2400"/>
    <n v="0"/>
    <n v="0"/>
    <n v="0"/>
    <n v="1200"/>
    <n v="2400"/>
    <n v="0"/>
    <n v="0"/>
    <n v="0"/>
    <n v="0"/>
    <n v="4200"/>
    <n v="9360"/>
    <m/>
    <m/>
    <m/>
    <m/>
    <n v="3.5"/>
    <n v="3.9"/>
    <m/>
    <m/>
    <m/>
    <m/>
    <m/>
    <m/>
    <m/>
    <m/>
    <m/>
    <m/>
    <m/>
    <m/>
    <m/>
    <m/>
    <m/>
    <m/>
    <m/>
    <m/>
    <m/>
    <m/>
    <m/>
    <m/>
    <m/>
    <n v="210"/>
    <n v="465"/>
    <n v="7025"/>
    <m/>
    <m/>
    <m/>
    <m/>
    <n v="1250"/>
    <n v="3100"/>
    <m/>
    <m/>
    <m/>
    <m/>
    <m/>
    <m/>
    <m/>
    <m/>
    <m/>
    <m/>
    <m/>
    <m/>
    <n v="0"/>
    <n v="0"/>
    <n v="0"/>
    <n v="0"/>
    <n v="0"/>
    <n v="0"/>
    <n v="0"/>
    <n v="47"/>
    <n v="35.25"/>
    <n v="58.75"/>
    <n v="94"/>
    <m/>
    <x v="1"/>
  </r>
  <r>
    <n v="7026"/>
    <n v="702"/>
    <n v="70"/>
    <s v="הרחבת נופי סלע צפון"/>
    <n v="7021"/>
    <s v="Jewish"/>
    <s v="yes"/>
    <x v="2"/>
    <s v="no"/>
    <s v="מעלה אדומים"/>
    <n v="0"/>
    <m/>
    <n v="194"/>
    <n v="388"/>
    <n v="388"/>
    <m/>
    <n v="970"/>
    <n v="0"/>
    <n v="194"/>
    <n v="582"/>
    <n v="970"/>
    <n v="970"/>
    <m/>
    <n v="0"/>
    <n v="582"/>
    <n v="2037"/>
    <n v="3783"/>
    <n v="3783"/>
    <m/>
    <m/>
    <n v="3"/>
    <n v="3.5"/>
    <n v="3.9"/>
    <n v="3.9"/>
    <m/>
    <m/>
    <m/>
    <m/>
    <m/>
    <m/>
    <m/>
    <m/>
    <m/>
    <m/>
    <m/>
    <m/>
    <m/>
    <m/>
    <m/>
    <m/>
    <m/>
    <m/>
    <m/>
    <m/>
    <n v="0"/>
    <n v="57.368533333333332"/>
    <n v="143.58986666666667"/>
    <n v="239.58880000000005"/>
    <n v="239.10880000000003"/>
    <n v="7026"/>
    <m/>
    <m/>
    <n v="500"/>
    <n v="1000"/>
    <n v="1500"/>
    <n v="1500"/>
    <m/>
    <m/>
    <m/>
    <m/>
    <m/>
    <m/>
    <m/>
    <m/>
    <m/>
    <m/>
    <m/>
    <m/>
    <m/>
    <n v="28.717973333333333"/>
    <n v="21.53848"/>
    <n v="35.897466666666666"/>
    <n v="57.435946666666666"/>
    <m/>
    <m/>
    <n v="47.821760000000012"/>
    <n v="35.866320000000002"/>
    <n v="59.777200000000008"/>
    <n v="95.643520000000024"/>
    <m/>
    <x v="1"/>
  </r>
  <r>
    <n v="7027"/>
    <n v="702"/>
    <n v="70"/>
    <s v="הרחבת נופי סלע מערב"/>
    <n v="7021"/>
    <s v="Jewish"/>
    <s v="yes"/>
    <x v="2"/>
    <s v="no"/>
    <s v="מעלה אדומים"/>
    <n v="0"/>
    <m/>
    <m/>
    <n v="355"/>
    <n v="590"/>
    <n v="236"/>
    <n v="1181"/>
    <n v="0"/>
    <n v="0"/>
    <n v="355"/>
    <n v="945"/>
    <n v="1181"/>
    <m/>
    <n v="0"/>
    <n v="0"/>
    <n v="1065"/>
    <n v="3307.5"/>
    <n v="4605.9000000000005"/>
    <m/>
    <m/>
    <m/>
    <n v="3"/>
    <n v="3.5"/>
    <n v="3.9000000000000004"/>
    <m/>
    <m/>
    <m/>
    <m/>
    <m/>
    <m/>
    <m/>
    <m/>
    <m/>
    <m/>
    <m/>
    <m/>
    <m/>
    <m/>
    <m/>
    <m/>
    <m/>
    <m/>
    <m/>
    <m/>
    <n v="0"/>
    <n v="0"/>
    <n v="111.41066666666667"/>
    <n v="292.32159999999999"/>
    <n v="307.20927999999998"/>
    <n v="7027"/>
    <m/>
    <m/>
    <m/>
    <n v="1000"/>
    <n v="2040"/>
    <n v="2040"/>
    <m/>
    <m/>
    <m/>
    <m/>
    <m/>
    <m/>
    <m/>
    <m/>
    <m/>
    <m/>
    <m/>
    <m/>
    <m/>
    <n v="22.282133333333334"/>
    <n v="16.711600000000001"/>
    <n v="27.852666666666668"/>
    <n v="44.564266666666668"/>
    <m/>
    <m/>
    <n v="61.441856000000001"/>
    <n v="46.081391999999994"/>
    <n v="76.802319999999995"/>
    <n v="122.883712"/>
    <m/>
    <x v="1"/>
  </r>
  <r>
    <n v="7028"/>
    <n v="702"/>
    <n v="70"/>
    <s v="הרחבת נופי סלע מזרח"/>
    <n v="7021"/>
    <s v="Jewish"/>
    <s v="yes"/>
    <x v="2"/>
    <s v="no"/>
    <s v="מעלה אדומים"/>
    <n v="0"/>
    <m/>
    <m/>
    <n v="246"/>
    <n v="410"/>
    <n v="164"/>
    <n v="820"/>
    <n v="0"/>
    <n v="0"/>
    <n v="246"/>
    <n v="656"/>
    <n v="820"/>
    <m/>
    <n v="0"/>
    <n v="0"/>
    <n v="861"/>
    <n v="2558.4"/>
    <n v="3198"/>
    <m/>
    <m/>
    <m/>
    <n v="3.5"/>
    <n v="3.9"/>
    <n v="3.9"/>
    <m/>
    <m/>
    <m/>
    <m/>
    <m/>
    <m/>
    <m/>
    <m/>
    <m/>
    <m/>
    <m/>
    <m/>
    <m/>
    <m/>
    <m/>
    <m/>
    <m/>
    <m/>
    <m/>
    <m/>
    <n v="0"/>
    <n v="0"/>
    <n v="0"/>
    <n v="51.617599999999996"/>
    <n v="129.8528"/>
    <n v="7028"/>
    <m/>
    <m/>
    <m/>
    <m/>
    <n v="300"/>
    <n v="300"/>
    <m/>
    <m/>
    <m/>
    <m/>
    <m/>
    <m/>
    <m/>
    <m/>
    <m/>
    <m/>
    <m/>
    <m/>
    <m/>
    <n v="0"/>
    <n v="0"/>
    <n v="0"/>
    <n v="0"/>
    <m/>
    <m/>
    <n v="25.970560000000003"/>
    <n v="19.477920000000001"/>
    <n v="32.463200000000001"/>
    <n v="51.941120000000005"/>
    <m/>
    <x v="1"/>
  </r>
  <r>
    <n v="7031"/>
    <n v="703"/>
    <n v="70"/>
    <s v="מעלה אדומים מגדים צפון"/>
    <m/>
    <s v="Jewish"/>
    <s v="yes"/>
    <x v="2"/>
    <s v="no"/>
    <s v="מעלה אדומים"/>
    <n v="916.66666666665321"/>
    <n v="0"/>
    <n v="0"/>
    <n v="0"/>
    <n v="0"/>
    <n v="0"/>
    <n v="0"/>
    <n v="916.66666666665321"/>
    <n v="916.66666666665321"/>
    <n v="916.66666666665321"/>
    <n v="916.66666666665321"/>
    <n v="916.66666666665321"/>
    <n v="3174.823376669171"/>
    <n v="3161.6040599333319"/>
    <n v="3118.3708085399439"/>
    <n v="3080.540951929097"/>
    <n v="3023.390110006887"/>
    <n v="2956.2599348976605"/>
    <n v="3.4634436836391465"/>
    <n v="3.4490226108364128"/>
    <n v="3.4018590638618069"/>
    <n v="3.360590129377246"/>
    <n v="3.2982437563711979"/>
    <n v="3.2250108380702223"/>
    <m/>
    <m/>
    <m/>
    <m/>
    <m/>
    <m/>
    <m/>
    <m/>
    <m/>
    <m/>
    <m/>
    <m/>
    <m/>
    <m/>
    <m/>
    <m/>
    <m/>
    <m/>
    <m/>
    <n v="125.52"/>
    <n v="142.38988799999998"/>
    <n v="142.38764678824776"/>
    <n v="142.38792690023328"/>
    <n v="142.38692530035473"/>
    <n v="142.38640797172232"/>
    <n v="7031"/>
    <n v="50"/>
    <n v="50"/>
    <n v="50"/>
    <n v="50"/>
    <n v="50"/>
    <n v="50"/>
    <n v="0"/>
    <n v="0"/>
    <n v="0"/>
    <n v="0"/>
    <n v="0"/>
    <n v="0"/>
    <m/>
    <m/>
    <m/>
    <m/>
    <m/>
    <m/>
    <n v="0"/>
    <n v="28.477585380046659"/>
    <n v="14.238792690023329"/>
    <n v="64.074567105104975"/>
    <n v="35.59698172505832"/>
    <n v="0"/>
    <n v="0"/>
    <n v="28.477281594344465"/>
    <n v="14.238640797172232"/>
    <n v="64.073883587275049"/>
    <n v="35.59660199293058"/>
    <n v="0"/>
    <x v="1"/>
  </r>
  <r>
    <n v="7032"/>
    <n v="703"/>
    <n v="70"/>
    <s v="מעלה אדומים מגדים דרום"/>
    <m/>
    <s v="Jewish"/>
    <s v="yes"/>
    <x v="2"/>
    <s v="no"/>
    <s v="מעלה אדומים"/>
    <n v="314.64549819549472"/>
    <n v="0"/>
    <n v="0"/>
    <n v="0"/>
    <n v="0"/>
    <n v="0"/>
    <n v="0"/>
    <n v="314.64549819549472"/>
    <n v="314.64549819549472"/>
    <n v="314.64549819549472"/>
    <n v="314.64549819549472"/>
    <n v="314.64549819549472"/>
    <n v="1279.3552304230302"/>
    <n v="1282.5949246298699"/>
    <n v="1273.040050748436"/>
    <n v="1262.5607852842979"/>
    <n v="1243.0048241807888"/>
    <n v="1217.5516353658647"/>
    <n v="4.0660210864613884"/>
    <n v="4.0763174174924037"/>
    <n v="4.0459503093143701"/>
    <n v="4.0126453183825532"/>
    <n v="3.9504929557532975"/>
    <n v="3.8695981425082353"/>
    <m/>
    <m/>
    <m/>
    <m/>
    <m/>
    <m/>
    <m/>
    <m/>
    <m/>
    <m/>
    <m/>
    <m/>
    <m/>
    <m/>
    <m/>
    <m/>
    <m/>
    <m/>
    <m/>
    <n v="197.69"/>
    <n v="224.36978927324716"/>
    <n v="224.36929394858515"/>
    <n v="224.3692460281255"/>
    <n v="224.36877549222356"/>
    <n v="224.36846977993901"/>
    <n v="7032"/>
    <n v="621"/>
    <n v="621"/>
    <n v="621"/>
    <n v="621"/>
    <n v="621"/>
    <n v="621"/>
    <n v="0"/>
    <n v="0"/>
    <n v="0"/>
    <n v="0"/>
    <n v="0"/>
    <n v="0"/>
    <m/>
    <m/>
    <m/>
    <m/>
    <m/>
    <m/>
    <n v="0"/>
    <n v="44.873849205625106"/>
    <n v="44.873849205625106"/>
    <n v="67.310773808437645"/>
    <n v="67.310773808437645"/>
    <n v="0"/>
    <n v="0"/>
    <n v="44.873693955987804"/>
    <n v="44.873693955987804"/>
    <n v="67.310540933981699"/>
    <n v="67.310540933981699"/>
    <n v="0"/>
    <x v="1"/>
  </r>
  <r>
    <n v="7033"/>
    <n v="703"/>
    <n v="70"/>
    <s v="מעלה אדומים משואה דרום"/>
    <m/>
    <s v="Jewish"/>
    <s v="yes"/>
    <x v="2"/>
    <s v="no"/>
    <s v="מעלה אדומים"/>
    <n v="797.91508966229856"/>
    <n v="0"/>
    <n v="62"/>
    <n v="0"/>
    <n v="0"/>
    <n v="0"/>
    <n v="62"/>
    <n v="797.91508966229856"/>
    <n v="859.91508966229856"/>
    <n v="859.91508966229856"/>
    <n v="859.91508966229856"/>
    <n v="859.91508966229856"/>
    <n v="3517.2572368826141"/>
    <n v="3538.5209002325437"/>
    <n v="3666.4629725144523"/>
    <n v="3650.4992543517747"/>
    <n v="3630.8965668706587"/>
    <n v="3592.0256258475774"/>
    <n v="4.4080595572784844"/>
    <n v="4.4347085875141818"/>
    <n v="4.2637500104275725"/>
    <n v="4.2451857145400016"/>
    <n v="4.2223896411639501"/>
    <n v="4.1771864094840101"/>
    <m/>
    <m/>
    <m/>
    <m/>
    <m/>
    <m/>
    <m/>
    <m/>
    <m/>
    <m/>
    <m/>
    <m/>
    <m/>
    <m/>
    <m/>
    <m/>
    <m/>
    <m/>
    <m/>
    <n v="293.61"/>
    <n v="333.79482899112486"/>
    <n v="338.15558611204983"/>
    <n v="338.14812603587319"/>
    <n v="338.14793739170375"/>
    <n v="338.14693852544008"/>
    <n v="7033"/>
    <n v="182"/>
    <n v="182"/>
    <n v="182"/>
    <n v="182"/>
    <n v="182"/>
    <n v="182"/>
    <n v="0"/>
    <n v="0"/>
    <n v="0"/>
    <n v="0"/>
    <n v="0"/>
    <n v="0"/>
    <m/>
    <m/>
    <m/>
    <m/>
    <m/>
    <m/>
    <n v="0"/>
    <n v="101.44443781076195"/>
    <n v="33.81481260358732"/>
    <n v="101.44443781076195"/>
    <n v="101.44443781076195"/>
    <n v="0"/>
    <n v="0"/>
    <n v="101.44408155763202"/>
    <n v="33.814693852544011"/>
    <n v="101.44408155763202"/>
    <n v="101.44408155763202"/>
    <n v="0"/>
    <x v="1"/>
  </r>
  <r>
    <n v="7034"/>
    <n v="703"/>
    <n v="70"/>
    <s v="מעלה אדומים משואה צפון"/>
    <m/>
    <s v="Jewish"/>
    <s v="yes"/>
    <x v="2"/>
    <s v="no"/>
    <s v="מעלה אדומים"/>
    <n v="273.11229243369019"/>
    <n v="0"/>
    <n v="0"/>
    <n v="0"/>
    <n v="0"/>
    <n v="0"/>
    <n v="0"/>
    <n v="273.11229243369019"/>
    <n v="273.11229243369019"/>
    <n v="273.11229243369019"/>
    <n v="273.11229243369019"/>
    <n v="273.11229243369019"/>
    <n v="1110.4803400071924"/>
    <n v="1113.2923945787284"/>
    <n v="1104.998764049644"/>
    <n v="1095.9027616267722"/>
    <n v="1078.9281873889265"/>
    <n v="1056.834819497572"/>
    <n v="4.0660210864613848"/>
    <n v="4.0763174174923975"/>
    <n v="4.0459503093143647"/>
    <n v="4.0126453183825479"/>
    <n v="3.9504929557532931"/>
    <n v="3.8695981425082295"/>
    <m/>
    <m/>
    <m/>
    <m/>
    <m/>
    <m/>
    <m/>
    <m/>
    <m/>
    <m/>
    <m/>
    <m/>
    <m/>
    <m/>
    <m/>
    <m/>
    <m/>
    <m/>
    <m/>
    <n v="83.89"/>
    <n v="95.260515841178517"/>
    <n v="95.260085899371887"/>
    <n v="95.260044304412915"/>
    <n v="95.259635879250027"/>
    <n v="95.259370520987034"/>
    <n v="7034"/>
    <m/>
    <n v="0"/>
    <n v="0"/>
    <n v="0"/>
    <n v="0"/>
    <n v="0"/>
    <n v="0"/>
    <n v="0"/>
    <n v="0"/>
    <n v="0"/>
    <n v="0"/>
    <n v="0"/>
    <m/>
    <m/>
    <m/>
    <m/>
    <m/>
    <m/>
    <n v="0"/>
    <n v="19.052008860882584"/>
    <n v="28.578013291323874"/>
    <n v="38.104017721765167"/>
    <n v="9.5260044304412919"/>
    <n v="0"/>
    <n v="0"/>
    <n v="19.051874104197406"/>
    <n v="28.577811156296111"/>
    <n v="38.103748208394812"/>
    <n v="9.525937052098703"/>
    <n v="0"/>
    <x v="1"/>
  </r>
  <r>
    <n v="7035"/>
    <n v="703"/>
    <n v="70"/>
    <s v="מעלה אדומים משואה לא למגורים"/>
    <m/>
    <s v="Jewish"/>
    <s v="yes"/>
    <x v="2"/>
    <s v="no"/>
    <s v="מעלה אדומ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09.72"/>
    <n v="237.90636799999999"/>
    <n v="237.90636799999999"/>
    <n v="237.90636799999999"/>
    <n v="237.90636799999999"/>
    <n v="237.90636799999999"/>
    <n v="7035"/>
    <n v="437"/>
    <n v="437"/>
    <n v="437"/>
    <n v="437"/>
    <n v="437"/>
    <n v="437"/>
    <n v="0"/>
    <n v="0"/>
    <n v="0"/>
    <n v="0"/>
    <n v="0"/>
    <n v="0"/>
    <m/>
    <m/>
    <m/>
    <m/>
    <m/>
    <m/>
    <n v="0"/>
    <n v="95.162547200000006"/>
    <n v="59.476591999999997"/>
    <n v="71.37191039999999"/>
    <n v="11.895318400000001"/>
    <n v="0"/>
    <n v="0"/>
    <n v="95.162547200000006"/>
    <n v="59.476591999999997"/>
    <n v="71.37191039999999"/>
    <n v="11.895318400000001"/>
    <n v="0"/>
    <x v="1"/>
  </r>
  <r>
    <n v="7036"/>
    <n v="703"/>
    <n v="70"/>
    <s v="מעלה אדומים צמח השדה"/>
    <m/>
    <s v="Jewish"/>
    <s v="yes"/>
    <x v="2"/>
    <s v="no"/>
    <s v="מעלה אדומים"/>
    <n v="1181.3032173913134"/>
    <n v="112"/>
    <n v="0"/>
    <n v="0"/>
    <n v="0"/>
    <n v="0"/>
    <n v="112"/>
    <n v="1293.3032173913134"/>
    <n v="1293.3032173913134"/>
    <n v="1293.3032173913134"/>
    <n v="1293.3032173913134"/>
    <n v="1293.3032173913134"/>
    <n v="4889.8793515094667"/>
    <n v="5137.9087713254494"/>
    <n v="5101.0045854692353"/>
    <n v="5049.1634736216656"/>
    <n v="4985.786586882351"/>
    <n v="4898.8754881808609"/>
    <n v="4.1393939164136437"/>
    <n v="3.9727023811855853"/>
    <n v="3.9441675524153821"/>
    <n v="3.9040832851295271"/>
    <n v="3.8550793965695416"/>
    <n v="3.787878528642532"/>
    <m/>
    <m/>
    <m/>
    <m/>
    <m/>
    <m/>
    <m/>
    <m/>
    <m/>
    <m/>
    <m/>
    <m/>
    <m/>
    <m/>
    <m/>
    <m/>
    <m/>
    <m/>
    <m/>
    <n v="177.82"/>
    <n v="227.91559702557464"/>
    <n v="249.24683008408823"/>
    <n v="266.26887339915112"/>
    <n v="279.4656212017461"/>
    <n v="288.35364996026874"/>
    <n v="7036"/>
    <n v="605.5"/>
    <n v="840.28030426300847"/>
    <n v="890.48877707422002"/>
    <n v="834.36974347720104"/>
    <n v="834.36974347720104"/>
    <n v="834.36974347720104"/>
    <n v="0"/>
    <n v="0"/>
    <n v="0"/>
    <n v="0"/>
    <n v="0"/>
    <n v="0"/>
    <m/>
    <m/>
    <m/>
    <m/>
    <m/>
    <m/>
    <n v="0"/>
    <n v="26.626887339915115"/>
    <n v="79.88066201974533"/>
    <n v="106.50754935966046"/>
    <n v="53.253774679830229"/>
    <n v="0"/>
    <n v="0"/>
    <n v="28.835364996026875"/>
    <n v="86.506094988080619"/>
    <n v="115.3414599841075"/>
    <n v="57.670729992053751"/>
    <n v="0"/>
    <x v="1"/>
  </r>
  <r>
    <n v="7041"/>
    <n v="704"/>
    <n v="70"/>
    <s v="קדר"/>
    <m/>
    <s v="Jewish"/>
    <s v="yes"/>
    <x v="2"/>
    <s v="no"/>
    <s v="מטה בנימין"/>
    <n v="355.27765867536715"/>
    <n v="28.828840928460863"/>
    <n v="58.344955333679763"/>
    <n v="63.170664810067478"/>
    <n v="54.032472004267959"/>
    <n v="67.352509529727058"/>
    <n v="271.72944260620312"/>
    <n v="384.10649960382801"/>
    <n v="442.45145493750778"/>
    <n v="505.62211974757525"/>
    <n v="559.65459175184321"/>
    <n v="627.00710128157027"/>
    <n v="1527.6939323040788"/>
    <n v="1651.6579482964603"/>
    <n v="1902.5412562312833"/>
    <n v="2174.1751149145734"/>
    <n v="2462.4802037081104"/>
    <n v="2758.8312456389094"/>
    <n v="4.3"/>
    <n v="4.3"/>
    <n v="4.3"/>
    <n v="4.3"/>
    <n v="4.4000000000000004"/>
    <n v="4.4000000000000004"/>
    <n v="3"/>
    <n v="118.42588622512238"/>
    <n v="128.03549986794266"/>
    <n v="147.48381831250259"/>
    <n v="168.54070658252508"/>
    <n v="186.55153058394774"/>
    <n v="209.00236709385675"/>
    <m/>
    <m/>
    <m/>
    <m/>
    <m/>
    <m/>
    <n v="37.897214252405966"/>
    <n v="34.051714655443533"/>
    <n v="37.143423375873837"/>
    <n v="44.96294099330234"/>
    <n v="53.17036864151909"/>
    <n v="59.15638145525589"/>
    <n v="156.32310047752836"/>
    <n v="162.08721452338619"/>
    <n v="184.62724168837644"/>
    <n v="213.50364757582742"/>
    <n v="239.72189922546681"/>
    <n v="268.15874854911266"/>
    <n v="7041"/>
    <n v="568.45821378608946"/>
    <n v="510.77571983165296"/>
    <n v="557.1513506381076"/>
    <n v="674.44411489953507"/>
    <n v="797.55552962278637"/>
    <n v="887.34572182883835"/>
    <m/>
    <m/>
    <m/>
    <m/>
    <m/>
    <m/>
    <m/>
    <m/>
    <m/>
    <m/>
    <m/>
    <m/>
    <n v="0"/>
    <n v="64.051094272748216"/>
    <n v="32.025547136374108"/>
    <n v="72.591240175781323"/>
    <n v="44.96294099330234"/>
    <n v="0"/>
    <n v="0"/>
    <n v="80.4476245647338"/>
    <n v="40.2238122823669"/>
    <n v="88.492387021207179"/>
    <n v="59.15638145525589"/>
    <n v="0"/>
    <x v="1"/>
  </r>
  <r>
    <n v="7042"/>
    <n v="704"/>
    <n v="70"/>
    <s v="משעולי קידר"/>
    <m/>
    <s v="Jewish"/>
    <s v="yes"/>
    <x v="2"/>
    <s v="no"/>
    <s v="מעלה אדומים"/>
    <n v="0"/>
    <n v="0"/>
    <n v="0"/>
    <n v="0"/>
    <n v="700"/>
    <n v="875"/>
    <n v="1575"/>
    <n v="0"/>
    <n v="0"/>
    <n v="0"/>
    <n v="700"/>
    <n v="1575"/>
    <n v="0"/>
    <n v="0"/>
    <n v="0"/>
    <n v="0"/>
    <n v="2450"/>
    <n v="6142.5"/>
    <m/>
    <m/>
    <m/>
    <m/>
    <n v="3.5"/>
    <n v="3.9"/>
    <n v="5"/>
    <n v="0"/>
    <n v="0"/>
    <n v="0"/>
    <n v="0"/>
    <n v="140"/>
    <n v="315"/>
    <m/>
    <m/>
    <m/>
    <m/>
    <m/>
    <m/>
    <m/>
    <m/>
    <m/>
    <m/>
    <m/>
    <m/>
    <n v="0"/>
    <n v="0"/>
    <n v="0"/>
    <n v="0"/>
    <n v="100"/>
    <n v="310"/>
    <n v="7042"/>
    <m/>
    <n v="0"/>
    <n v="0"/>
    <n v="0"/>
    <n v="800"/>
    <n v="2000"/>
    <n v="0"/>
    <n v="0"/>
    <n v="0"/>
    <n v="0"/>
    <n v="0"/>
    <n v="0"/>
    <m/>
    <m/>
    <m/>
    <m/>
    <m/>
    <m/>
    <n v="0"/>
    <n v="0"/>
    <n v="0"/>
    <n v="0"/>
    <n v="0"/>
    <n v="0"/>
    <n v="0"/>
    <n v="51.400000000000006"/>
    <n v="38.549999999999997"/>
    <n v="64.25"/>
    <n v="102.80000000000001"/>
    <n v="0"/>
    <x v="1"/>
  </r>
  <r>
    <n v="7043"/>
    <n v="704"/>
    <n v="70"/>
    <s v="קדר שטח ג'י"/>
    <m/>
    <s v="Jewish"/>
    <s v="yes"/>
    <x v="2"/>
    <s v="no"/>
    <s v="מעלה אדומים"/>
    <n v="0"/>
    <n v="0"/>
    <n v="0"/>
    <n v="0"/>
    <n v="0"/>
    <m/>
    <n v="0"/>
    <n v="0"/>
    <n v="0"/>
    <n v="0"/>
    <n v="0"/>
    <m/>
    <n v="0"/>
    <n v="0"/>
    <n v="0"/>
    <n v="0"/>
    <n v="0"/>
    <n v="0"/>
    <m/>
    <m/>
    <m/>
    <m/>
    <m/>
    <m/>
    <n v="5"/>
    <n v="0"/>
    <n v="0"/>
    <n v="0"/>
    <n v="0"/>
    <n v="0"/>
    <n v="0"/>
    <m/>
    <m/>
    <m/>
    <m/>
    <m/>
    <m/>
    <m/>
    <m/>
    <m/>
    <m/>
    <m/>
    <m/>
    <n v="0"/>
    <n v="25.68"/>
    <n v="58.919999999999995"/>
    <n v="91.32"/>
    <n v="269.27999999999997"/>
    <n v="448.97999999999996"/>
    <n v="7043"/>
    <m/>
    <n v="0"/>
    <n v="0"/>
    <n v="0"/>
    <n v="0"/>
    <n v="0"/>
    <n v="0"/>
    <n v="0"/>
    <n v="0"/>
    <n v="0"/>
    <n v="0"/>
    <n v="0"/>
    <m/>
    <m/>
    <m/>
    <m/>
    <m/>
    <m/>
    <n v="0"/>
    <n v="41"/>
    <n v="0"/>
    <n v="0.10577886707966709"/>
    <n v="50"/>
    <n v="0"/>
    <n v="0"/>
    <n v="44.900000000000006"/>
    <n v="67.349999999999994"/>
    <n v="112.25"/>
    <n v="224.5"/>
    <n v="0"/>
    <x v="1"/>
  </r>
  <r>
    <n v="7051"/>
    <n v="705"/>
    <n v="70"/>
    <s v="מישור אדומים"/>
    <m/>
    <s v="Jewish"/>
    <s v="yes"/>
    <x v="2"/>
    <s v="no"/>
    <s v="מעלה אדומים"/>
    <n v="0"/>
    <n v="0"/>
    <n v="0"/>
    <m/>
    <m/>
    <m/>
    <n v="0"/>
    <n v="0"/>
    <m/>
    <m/>
    <m/>
    <m/>
    <m/>
    <n v="0"/>
    <n v="0"/>
    <n v="0"/>
    <n v="0"/>
    <n v="0"/>
    <m/>
    <m/>
    <m/>
    <m/>
    <m/>
    <m/>
    <n v="5"/>
    <n v="0"/>
    <n v="0"/>
    <n v="0"/>
    <n v="0"/>
    <n v="0"/>
    <n v="0"/>
    <m/>
    <m/>
    <m/>
    <m/>
    <m/>
    <m/>
    <m/>
    <m/>
    <m/>
    <m/>
    <m/>
    <m/>
    <n v="3127.54"/>
    <n v="3794.0522778098443"/>
    <n v="4111.9929747769584"/>
    <n v="4544.6686628486932"/>
    <n v="6291.7450573356455"/>
    <n v="7547.0675332643086"/>
    <n v="7051"/>
    <m/>
    <m/>
    <m/>
    <m/>
    <m/>
    <m/>
    <n v="0"/>
    <n v="0"/>
    <n v="0"/>
    <n v="0"/>
    <n v="0"/>
    <n v="0"/>
    <m/>
    <m/>
    <m/>
    <m/>
    <m/>
    <m/>
    <n v="3487"/>
    <n v="808.6673884395733"/>
    <n v="202.16684710989333"/>
    <n v="0"/>
    <n v="47.819246884063503"/>
    <n v="0"/>
    <n v="5742"/>
    <n v="1378.6713801502351"/>
    <n v="344.66784503755878"/>
    <n v="0"/>
    <n v="81.525517217420202"/>
    <n v="0"/>
    <x v="1"/>
  </r>
  <r>
    <n v="7052"/>
    <n v="705"/>
    <n v="70"/>
    <s v="גבעת המייסדים"/>
    <m/>
    <s v="Jewish"/>
    <s v="yes"/>
    <x v="2"/>
    <s v="no"/>
    <s v="מעלה אדומים"/>
    <n v="68.741463414634097"/>
    <n v="0"/>
    <n v="0"/>
    <m/>
    <m/>
    <n v="450"/>
    <n v="450"/>
    <n v="68.741463414634097"/>
    <n v="68.741463414634097"/>
    <n v="68.741463414634097"/>
    <n v="68.741463414634097"/>
    <n v="518.74146341463415"/>
    <n v="307.70909090909055"/>
    <n v="261.14041006268599"/>
    <n v="261.14041006268599"/>
    <n v="261.38729298404076"/>
    <n v="261.38729298404076"/>
    <n v="1815.8737156480049"/>
    <n v="4.4763244135937841"/>
    <n v="3.7988776655443277"/>
    <n v="3.7988776655443277"/>
    <n v="3.8024691358024691"/>
    <n v="3.8024691358024691"/>
    <n v="3.5005370569280343"/>
    <n v="5"/>
    <n v="13.74829268292682"/>
    <n v="13.74829268292682"/>
    <n v="13.74829268292682"/>
    <n v="13.74829268292682"/>
    <n v="13.74829268292682"/>
    <n v="103.74829268292683"/>
    <m/>
    <m/>
    <m/>
    <m/>
    <m/>
    <m/>
    <m/>
    <m/>
    <m/>
    <m/>
    <m/>
    <m/>
    <m/>
    <n v="0"/>
    <n v="0"/>
    <n v="0"/>
    <n v="0"/>
    <n v="90"/>
    <n v="7052"/>
    <m/>
    <n v="45.08068331070686"/>
    <n v="42.569230726778862"/>
    <n v="42.569230726778862"/>
    <n v="42.569230726778862"/>
    <n v="700"/>
    <n v="0"/>
    <n v="0"/>
    <n v="0"/>
    <n v="0"/>
    <n v="0"/>
    <n v="0"/>
    <m/>
    <m/>
    <m/>
    <m/>
    <m/>
    <m/>
    <n v="0"/>
    <n v="0"/>
    <n v="0"/>
    <n v="0"/>
    <n v="0"/>
    <m/>
    <m/>
    <n v="48.400000000000006"/>
    <n v="36.299999999999997"/>
    <n v="60.5"/>
    <n v="96.800000000000011"/>
    <n v="0"/>
    <x v="1"/>
  </r>
  <r>
    <n v="7060"/>
    <n v="706"/>
    <n v="70"/>
    <s v="מחנה ענתות"/>
    <m/>
    <s v="Jewish"/>
    <s v="yes"/>
    <x v="2"/>
    <s v="no"/>
    <s v="מעלה אדומים"/>
    <n v="0"/>
    <m/>
    <m/>
    <m/>
    <m/>
    <m/>
    <n v="0"/>
    <n v="0"/>
    <m/>
    <m/>
    <m/>
    <m/>
    <m/>
    <n v="0"/>
    <n v="0"/>
    <n v="0"/>
    <n v="0"/>
    <n v="0"/>
    <m/>
    <m/>
    <m/>
    <m/>
    <m/>
    <m/>
    <n v="5"/>
    <n v="0"/>
    <n v="0"/>
    <n v="0"/>
    <n v="0"/>
    <n v="0"/>
    <n v="0"/>
    <m/>
    <m/>
    <m/>
    <m/>
    <m/>
    <m/>
    <m/>
    <m/>
    <m/>
    <m/>
    <m/>
    <m/>
    <n v="250"/>
    <n v="250"/>
    <n v="250"/>
    <n v="250"/>
    <n v="250"/>
    <n v="250"/>
    <n v="7060"/>
    <m/>
    <m/>
    <m/>
    <m/>
    <m/>
    <m/>
    <m/>
    <m/>
    <m/>
    <m/>
    <m/>
    <m/>
    <m/>
    <m/>
    <m/>
    <m/>
    <m/>
    <m/>
    <m/>
    <m/>
    <m/>
    <n v="250"/>
    <m/>
    <m/>
    <m/>
    <m/>
    <m/>
    <n v="250"/>
    <m/>
    <m/>
    <x v="1"/>
  </r>
  <r>
    <n v="7061"/>
    <n v="706"/>
    <n v="70"/>
    <s v="מעלה אדומים שטח קיי"/>
    <m/>
    <s v="Jewish"/>
    <s v="yes"/>
    <x v="2"/>
    <s v="no"/>
    <s v="מעלה אדומ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n v="5"/>
    <n v="0"/>
    <n v="0"/>
    <n v="0"/>
    <n v="0"/>
    <n v="0"/>
    <n v="0"/>
    <m/>
    <m/>
    <m/>
    <m/>
    <m/>
    <m/>
    <m/>
    <m/>
    <m/>
    <m/>
    <m/>
    <m/>
    <n v="0"/>
    <m/>
    <m/>
    <m/>
    <m/>
    <m/>
    <n v="7061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1"/>
  </r>
  <r>
    <n v="7062"/>
    <n v="706"/>
    <n v="70"/>
    <s v="מעלה אדומים אי-1 מלונות"/>
    <m/>
    <s v="Jewish"/>
    <s v="yes"/>
    <x v="2"/>
    <s v="no"/>
    <s v="מעלה אדומ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n v="5"/>
    <n v="0"/>
    <n v="0"/>
    <n v="0"/>
    <n v="0"/>
    <n v="0"/>
    <n v="0"/>
    <m/>
    <m/>
    <m/>
    <m/>
    <m/>
    <m/>
    <m/>
    <m/>
    <m/>
    <m/>
    <m/>
    <m/>
    <n v="0"/>
    <m/>
    <m/>
    <m/>
    <m/>
    <m/>
    <n v="7062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1"/>
  </r>
  <r>
    <n v="7063"/>
    <n v="706"/>
    <n v="70"/>
    <s v="מטעמ מעלה אדומים&quot;"/>
    <m/>
    <s v="Jewish"/>
    <s v="yes"/>
    <x v="2"/>
    <s v="no"/>
    <s v="מעלה אדומ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n v="5"/>
    <n v="0"/>
    <n v="0"/>
    <n v="0"/>
    <n v="0"/>
    <n v="0"/>
    <n v="0"/>
    <m/>
    <m/>
    <m/>
    <m/>
    <m/>
    <m/>
    <m/>
    <m/>
    <m/>
    <m/>
    <m/>
    <m/>
    <n v="0"/>
    <m/>
    <m/>
    <m/>
    <m/>
    <m/>
    <n v="7063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1"/>
  </r>
  <r>
    <n v="7064"/>
    <n v="706"/>
    <n v="70"/>
    <s v="מעלה אדומים אי-1 מגורים"/>
    <m/>
    <s v="Jewish"/>
    <s v="yes"/>
    <x v="2"/>
    <s v="no"/>
    <s v="מעלה אדומים"/>
    <n v="0"/>
    <n v="0"/>
    <n v="0"/>
    <n v="0"/>
    <n v="480"/>
    <n v="480"/>
    <n v="960"/>
    <n v="0"/>
    <n v="0"/>
    <n v="0"/>
    <n v="480"/>
    <n v="960"/>
    <n v="0"/>
    <n v="0"/>
    <n v="0"/>
    <n v="0"/>
    <n v="1680"/>
    <n v="3744"/>
    <m/>
    <m/>
    <m/>
    <m/>
    <n v="3.5"/>
    <n v="3.9"/>
    <n v="5"/>
    <n v="0"/>
    <n v="0"/>
    <n v="0"/>
    <n v="0"/>
    <n v="96"/>
    <n v="192"/>
    <m/>
    <m/>
    <m/>
    <m/>
    <m/>
    <m/>
    <m/>
    <m/>
    <m/>
    <m/>
    <m/>
    <m/>
    <n v="200"/>
    <n v="200"/>
    <n v="200"/>
    <n v="200"/>
    <n v="306"/>
    <n v="435"/>
    <n v="7064"/>
    <m/>
    <n v="0"/>
    <n v="0"/>
    <n v="0"/>
    <n v="554.4"/>
    <n v="1235.52"/>
    <n v="0"/>
    <n v="0"/>
    <n v="0"/>
    <n v="0"/>
    <n v="0"/>
    <n v="0"/>
    <m/>
    <m/>
    <m/>
    <m/>
    <m/>
    <m/>
    <n v="0"/>
    <n v="0"/>
    <n v="0"/>
    <n v="200"/>
    <n v="0"/>
    <n v="0"/>
    <n v="0"/>
    <n v="47"/>
    <n v="35.25"/>
    <n v="259"/>
    <n v="94"/>
    <n v="0"/>
    <x v="1"/>
  </r>
  <r>
    <n v="7065"/>
    <n v="706"/>
    <n v="70"/>
    <s v="כביש מעלה אדומים דרום"/>
    <m/>
    <s v="Jewish"/>
    <s v="yes"/>
    <x v="2"/>
    <s v="no"/>
    <s v="מעלה אדומים"/>
    <n v="0"/>
    <m/>
    <m/>
    <m/>
    <m/>
    <m/>
    <n v="0"/>
    <n v="0"/>
    <m/>
    <m/>
    <m/>
    <m/>
    <m/>
    <n v="0"/>
    <n v="0"/>
    <n v="0"/>
    <n v="0"/>
    <n v="0"/>
    <m/>
    <m/>
    <m/>
    <m/>
    <m/>
    <m/>
    <n v="5"/>
    <n v="0"/>
    <n v="0"/>
    <n v="0"/>
    <n v="0"/>
    <n v="0"/>
    <n v="0"/>
    <m/>
    <m/>
    <m/>
    <m/>
    <m/>
    <m/>
    <m/>
    <m/>
    <m/>
    <m/>
    <m/>
    <m/>
    <m/>
    <m/>
    <m/>
    <m/>
    <m/>
    <m/>
    <n v="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101"/>
    <n v="710"/>
    <n v="71"/>
    <s v="א זעים"/>
    <m/>
    <s v="Palestinian"/>
    <s v="yes"/>
    <x v="3"/>
    <m/>
    <s v="Palestinian"/>
    <m/>
    <m/>
    <m/>
    <m/>
    <m/>
    <m/>
    <m/>
    <m/>
    <m/>
    <m/>
    <m/>
    <m/>
    <n v="3979.5317203294853"/>
    <n v="3883.5370977687344"/>
    <n v="4152.7874663441453"/>
    <n v="4422.1458013859437"/>
    <n v="4693.8658437440417"/>
    <n v="4950.395735551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102"/>
    <n v="710"/>
    <n v="71"/>
    <s v="עזרייה"/>
    <m/>
    <s v="Palestinian"/>
    <s v="yes"/>
    <x v="3"/>
    <m/>
    <s v="Palestinian"/>
    <m/>
    <m/>
    <m/>
    <m/>
    <m/>
    <m/>
    <m/>
    <m/>
    <m/>
    <m/>
    <m/>
    <m/>
    <n v="20591.76297147233"/>
    <n v="20095.046610547521"/>
    <n v="21488.260727013316"/>
    <n v="22882.033507171458"/>
    <n v="24288.026749605797"/>
    <n v="25615.419794421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103"/>
    <n v="710"/>
    <n v="71"/>
    <s v="אבו דיס"/>
    <m/>
    <s v="Palestinian"/>
    <s v="yes"/>
    <x v="3"/>
    <m/>
    <s v="Palestinian"/>
    <m/>
    <m/>
    <m/>
    <m/>
    <m/>
    <m/>
    <m/>
    <m/>
    <m/>
    <m/>
    <m/>
    <m/>
    <n v="19388.648730442495"/>
    <n v="18920.953999594185"/>
    <n v="20232.766841839508"/>
    <n v="21545.105706752445"/>
    <n v="22868.951029404099"/>
    <n v="24118.788525533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104"/>
    <n v="710"/>
    <n v="71"/>
    <s v="דאר סלאח"/>
    <m/>
    <s v="Palestinian"/>
    <s v="yes"/>
    <x v="3"/>
    <m/>
    <s v="Palestinian"/>
    <m/>
    <m/>
    <m/>
    <m/>
    <m/>
    <m/>
    <m/>
    <m/>
    <m/>
    <m/>
    <m/>
    <m/>
    <n v="2267.4076080947079"/>
    <n v="2212.7129975659063"/>
    <n v="2366.1230912891065"/>
    <n v="2519.5947007896661"/>
    <n v="2674.4119342262557"/>
    <n v="2820.5743144418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11"/>
    <n v="721"/>
    <n v="72"/>
    <s v="ג'והזם"/>
    <m/>
    <s v="Palestinian"/>
    <s v="yes"/>
    <x v="3"/>
    <m/>
    <s v="Palestinian"/>
    <m/>
    <m/>
    <m/>
    <m/>
    <m/>
    <m/>
    <m/>
    <m/>
    <m/>
    <m/>
    <m/>
    <m/>
    <n v="22132.827755713828"/>
    <n v="25246.365079085583"/>
    <n v="27924.036588986804"/>
    <n v="30504.089096444302"/>
    <n v="32963.232006824641"/>
    <n v="35326.830230303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21"/>
    <n v="722"/>
    <n v="72"/>
    <s v="אל ולג'ה"/>
    <m/>
    <s v="Palestinian"/>
    <s v="yes"/>
    <x v="3"/>
    <m/>
    <s v="Palestinian"/>
    <m/>
    <m/>
    <m/>
    <m/>
    <m/>
    <m/>
    <m/>
    <m/>
    <m/>
    <m/>
    <m/>
    <m/>
    <n v="2260.3298679484246"/>
    <n v="2534.4530324427892"/>
    <n v="2753.0179958158524"/>
    <n v="2956.4069307310092"/>
    <n v="3143.792724161769"/>
    <n v="3316.096192425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22"/>
    <n v="722"/>
    <n v="72"/>
    <s v="בתיר חוסאן"/>
    <m/>
    <s v="Palestinian"/>
    <s v="yes"/>
    <x v="3"/>
    <m/>
    <s v="Palestinian"/>
    <m/>
    <m/>
    <m/>
    <m/>
    <m/>
    <m/>
    <m/>
    <m/>
    <m/>
    <m/>
    <m/>
    <m/>
    <n v="11901.328692463132"/>
    <n v="13344.671068780406"/>
    <n v="14495.482508581423"/>
    <n v="15566.387512828578"/>
    <n v="16553.031078239506"/>
    <n v="17460.261584609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23"/>
    <n v="722"/>
    <n v="72"/>
    <s v="נחאלין"/>
    <m/>
    <s v="Palestinian"/>
    <s v="yes"/>
    <x v="3"/>
    <m/>
    <s v="Palestinian"/>
    <m/>
    <m/>
    <m/>
    <m/>
    <m/>
    <m/>
    <m/>
    <m/>
    <m/>
    <m/>
    <m/>
    <m/>
    <n v="7588.2502709697155"/>
    <n v="8508.520894629366"/>
    <n v="9242.2747002389297"/>
    <n v="9925.0804103112387"/>
    <n v="10554.161288257357"/>
    <n v="11132.608646000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31"/>
    <n v="723"/>
    <n v="72"/>
    <s v="תוקוע"/>
    <m/>
    <s v="Palestinian"/>
    <s v="yes"/>
    <x v="3"/>
    <m/>
    <s v="Palestinian"/>
    <m/>
    <m/>
    <m/>
    <m/>
    <m/>
    <m/>
    <m/>
    <m/>
    <m/>
    <m/>
    <m/>
    <m/>
    <n v="22082.611150587862"/>
    <n v="25033.05016767716"/>
    <n v="27711.499082947961"/>
    <n v="30318.68579293085"/>
    <n v="32800.558955445944"/>
    <n v="35168.269640572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32"/>
    <n v="723"/>
    <n v="72"/>
    <s v="זעתרה"/>
    <m/>
    <s v="Palestinian"/>
    <s v="yes"/>
    <x v="3"/>
    <m/>
    <s v="Palestinian"/>
    <m/>
    <m/>
    <m/>
    <m/>
    <m/>
    <m/>
    <m/>
    <m/>
    <m/>
    <m/>
    <m/>
    <m/>
    <n v="15568.566563393802"/>
    <n v="17648.66958724142"/>
    <n v="19537.015577653565"/>
    <n v="21375.120662272788"/>
    <n v="23124.877847644795"/>
    <n v="24794.148802645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33"/>
    <n v="723"/>
    <n v="72"/>
    <s v="בית פג'אר"/>
    <m/>
    <s v="Palestinian"/>
    <s v="yes"/>
    <x v="3"/>
    <m/>
    <s v="Palestinian"/>
    <m/>
    <m/>
    <m/>
    <m/>
    <m/>
    <m/>
    <m/>
    <m/>
    <m/>
    <m/>
    <m/>
    <m/>
    <n v="27098.4254827273"/>
    <n v="30719.023214612695"/>
    <n v="34005.85138202463"/>
    <n v="37205.230943537535"/>
    <n v="40250.83340845284"/>
    <n v="43156.34268577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0"/>
    <n v="724"/>
    <n v="72"/>
    <s v="בית ג'אלא מרכז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1"/>
    <n v="724"/>
    <n v="72"/>
    <s v="מ.פ עאידא"/>
    <m/>
    <s v="Palestinian"/>
    <s v="yes"/>
    <x v="3"/>
    <m/>
    <s v="Palestinian"/>
    <m/>
    <m/>
    <m/>
    <m/>
    <m/>
    <m/>
    <m/>
    <m/>
    <m/>
    <m/>
    <m/>
    <m/>
    <n v="3163.5281779635998"/>
    <n v="3472.0097171521356"/>
    <n v="3699.921502153446"/>
    <n v="3901.7557925978249"/>
    <n v="4073.8412670121315"/>
    <n v="4218.2409181366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2"/>
    <n v="724"/>
    <n v="72"/>
    <s v="אוניברסיטת בית לחם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3"/>
    <n v="724"/>
    <n v="72"/>
    <s v="קרקפה"/>
    <m/>
    <s v="Palestinian"/>
    <s v="yes"/>
    <x v="3"/>
    <m/>
    <s v="Palestinian"/>
    <m/>
    <m/>
    <m/>
    <m/>
    <m/>
    <m/>
    <m/>
    <m/>
    <m/>
    <m/>
    <m/>
    <m/>
    <n v="3163.5281779635998"/>
    <n v="3472.0097171521356"/>
    <n v="3699.921502153446"/>
    <n v="3901.7557925978249"/>
    <n v="4073.8412670121315"/>
    <n v="4218.2409181366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4"/>
    <n v="724"/>
    <n v="72"/>
    <s v="שיכוני בית סאחור"/>
    <m/>
    <s v="Palestinian"/>
    <s v="yes"/>
    <x v="3"/>
    <m/>
    <s v="Palestinian"/>
    <m/>
    <m/>
    <m/>
    <m/>
    <m/>
    <m/>
    <m/>
    <m/>
    <m/>
    <m/>
    <m/>
    <m/>
    <n v="3163.5281779635998"/>
    <n v="3472.0097171521356"/>
    <n v="3699.921502153446"/>
    <n v="3901.7557925978249"/>
    <n v="4073.8412670121315"/>
    <n v="4218.2409181366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5"/>
    <n v="724"/>
    <n v="72"/>
    <s v="בית סאחור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6"/>
    <n v="724"/>
    <n v="72"/>
    <s v="איסטיח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7"/>
    <n v="724"/>
    <n v="72"/>
    <s v="הנדאזה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8"/>
    <n v="724"/>
    <n v="72"/>
    <s v="העיר העתיקה בית לחם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9"/>
    <n v="724"/>
    <n v="72"/>
    <s v="מוקאטעה בית לחם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50"/>
    <n v="725"/>
    <n v="72"/>
    <s v="ראס בית ג'אלא"/>
    <m/>
    <s v="Palestinian"/>
    <s v="yes"/>
    <x v="3"/>
    <m/>
    <s v="Palestinian"/>
    <m/>
    <m/>
    <m/>
    <m/>
    <m/>
    <m/>
    <m/>
    <m/>
    <m/>
    <m/>
    <m/>
    <m/>
    <n v="3163.5281779635998"/>
    <n v="3472.0097171521356"/>
    <n v="3699.921502153446"/>
    <n v="3901.7557925978249"/>
    <n v="4073.8412670121315"/>
    <n v="4218.2409181366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51"/>
    <n v="725"/>
    <n v="72"/>
    <s v="בית ג'אלא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52"/>
    <n v="725"/>
    <n v="72"/>
    <s v="א-דוחא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53"/>
    <n v="725"/>
    <n v="72"/>
    <s v="אל-ח'דר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54"/>
    <n v="725"/>
    <n v="72"/>
    <s v="השוק המרכזי"/>
    <m/>
    <s v="Palestinian"/>
    <s v="yes"/>
    <x v="3"/>
    <m/>
    <s v="Palestinian"/>
    <m/>
    <m/>
    <m/>
    <m/>
    <m/>
    <m/>
    <m/>
    <m/>
    <m/>
    <m/>
    <m/>
    <m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55"/>
    <n v="725"/>
    <n v="72"/>
    <s v="מ.פ דהיישה"/>
    <m/>
    <s v="Palestinian"/>
    <s v="yes"/>
    <x v="3"/>
    <m/>
    <s v="Palestinian"/>
    <m/>
    <m/>
    <m/>
    <m/>
    <m/>
    <m/>
    <m/>
    <m/>
    <m/>
    <m/>
    <m/>
    <m/>
    <n v="13708.622104508924"/>
    <n v="15045.375440992584"/>
    <n v="16032.993175998272"/>
    <n v="16907.608434590584"/>
    <n v="17653.312157052576"/>
    <n v="18279.04397859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56"/>
    <n v="725"/>
    <n v="72"/>
    <s v="בריכות שלמה"/>
    <m/>
    <s v="Palestinian"/>
    <s v="yes"/>
    <x v="3"/>
    <m/>
    <s v="Palestinian"/>
    <m/>
    <m/>
    <m/>
    <m/>
    <m/>
    <m/>
    <m/>
    <m/>
    <m/>
    <m/>
    <m/>
    <m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301"/>
    <n v="730"/>
    <n v="73"/>
    <s v="מרכז גוש עציון"/>
    <m/>
    <s v="Jewish"/>
    <s v="yes"/>
    <x v="2"/>
    <s v="no"/>
    <s v="אפרת גוש עציון"/>
    <n v="1292.0411121202333"/>
    <n v="176.71625457104642"/>
    <n v="361.10567395707722"/>
    <n v="358.11516396431512"/>
    <n v="467.52329173335283"/>
    <n v="490.17757548076725"/>
    <n v="1853.6379597065588"/>
    <n v="1468.7573666912797"/>
    <n v="1829.8630406483569"/>
    <n v="2187.978204612672"/>
    <n v="2655.5014963460249"/>
    <n v="3145.6790718267921"/>
    <n v="6331.0014493891431"/>
    <n v="7196.9110967872712"/>
    <n v="8966.3288991769496"/>
    <n v="10939.891023063361"/>
    <n v="13277.507481730125"/>
    <n v="15728.39535913396"/>
    <n v="4.9000000000000004"/>
    <n v="4.9000000000000004"/>
    <n v="4.9000000000000004"/>
    <n v="5"/>
    <n v="5"/>
    <n v="5"/>
    <n v="5"/>
    <n v="258.40822242404664"/>
    <n v="293.75147333825595"/>
    <n v="365.97260812967136"/>
    <n v="437.59564092253441"/>
    <n v="531.10029926920492"/>
    <n v="629.13581436535844"/>
    <n v="600"/>
    <n v="720"/>
    <n v="864"/>
    <n v="1036.8"/>
    <n v="1244.1599999999999"/>
    <n v="1492.9919999999997"/>
    <n v="173.18670628196122"/>
    <n v="179.65103857357806"/>
    <n v="208.4477316596047"/>
    <n v="255.75749730528113"/>
    <n v="319.11676061129475"/>
    <n v="377.47282168093597"/>
    <n v="1031.594928706008"/>
    <n v="1193.4025119118339"/>
    <n v="1438.4203397892761"/>
    <n v="1730.1531382278154"/>
    <n v="2094.3770598804995"/>
    <n v="2499.6006360462943"/>
    <n v="7301"/>
    <n v="2597.8005942294185"/>
    <n v="2694.7655786036707"/>
    <n v="3126.7159748940703"/>
    <n v="3836.3624595792171"/>
    <n v="4786.7514091694211"/>
    <n v="5662.0923252140392"/>
    <m/>
    <m/>
    <m/>
    <m/>
    <m/>
    <m/>
    <n v="1762"/>
    <n v="1894.1499999999999"/>
    <n v="2036.2112499999998"/>
    <n v="2188.9270937499996"/>
    <n v="2353.0966257812493"/>
    <n v="2529.5788727148429"/>
    <n v="259.5229707341723"/>
    <n v="519.04594146834461"/>
    <n v="432.53828455695384"/>
    <n v="259.5229707341723"/>
    <n v="255.75749730528116"/>
    <n v="0"/>
    <n v="374.94009540694412"/>
    <n v="749.88019081388825"/>
    <n v="624.90015901157358"/>
    <n v="374.94009540694412"/>
    <n v="377.47282168093597"/>
    <n v="0"/>
    <x v="1"/>
  </r>
  <r>
    <n v="7302"/>
    <n v="730"/>
    <n v="73"/>
    <s v="נווה דניאל אלעזר"/>
    <m/>
    <s v="Jewish"/>
    <s v="yes"/>
    <x v="2"/>
    <s v="no"/>
    <s v="אפרת גוש עציון"/>
    <n v="1020"/>
    <n v="30.408806792014275"/>
    <n v="263.34419032044457"/>
    <n v="273.29667167910657"/>
    <n v="348.24089542231081"/>
    <n v="373.032374210135"/>
    <n v="1288.3229384240112"/>
    <n v="1050.4088067920143"/>
    <n v="1313.7529971124588"/>
    <n v="1587.0496687915654"/>
    <n v="1935.2905642138762"/>
    <n v="2308.3229384240112"/>
    <n v="5056.5380114696218"/>
    <n v="4936.9213919224676"/>
    <n v="6174.6390864285568"/>
    <n v="7617.8384101995134"/>
    <n v="9289.3947082266059"/>
    <n v="11079.950104435253"/>
    <n v="4.7"/>
    <n v="4.7"/>
    <n v="4.7"/>
    <n v="4.8"/>
    <n v="4.8"/>
    <n v="4.8"/>
    <n v="5"/>
    <n v="204"/>
    <n v="210.08176135840284"/>
    <n v="262.75059942249175"/>
    <n v="317.40993375831306"/>
    <n v="387.05811284277524"/>
    <n v="461.66458768480226"/>
    <m/>
    <m/>
    <m/>
    <m/>
    <m/>
    <m/>
    <n v="150.38600095442462"/>
    <n v="123.97491625251817"/>
    <n v="136.94404269244481"/>
    <n v="177.9095385219027"/>
    <n v="229.91693490339927"/>
    <n v="274.59543018395522"/>
    <n v="354.38600095442462"/>
    <n v="334.05667761092104"/>
    <n v="399.69464211493653"/>
    <n v="495.31947228021579"/>
    <n v="616.97504774617448"/>
    <n v="736.26001786875747"/>
    <n v="7302"/>
    <n v="2255.7900143163693"/>
    <n v="1859.6237437877726"/>
    <n v="2054.1606403866722"/>
    <n v="2668.6430778285408"/>
    <n v="3448.7540235509891"/>
    <n v="4118.9314527593278"/>
    <m/>
    <m/>
    <m/>
    <m/>
    <m/>
    <m/>
    <m/>
    <m/>
    <m/>
    <m/>
    <m/>
    <m/>
    <n v="0"/>
    <n v="148.59584168406474"/>
    <n v="49.531947228021579"/>
    <n v="118.87667334725178"/>
    <n v="177.9095385219027"/>
    <n v="0"/>
    <n v="0"/>
    <n v="220.87800536062724"/>
    <n v="73.626001786875747"/>
    <n v="169.33980410981422"/>
    <n v="274.59543018395522"/>
    <n v="0"/>
    <x v="1"/>
  </r>
  <r>
    <n v="7310"/>
    <n v="731"/>
    <n v="73"/>
    <s v="אפרתה עיטם"/>
    <m/>
    <s v="Jewish"/>
    <s v="yes"/>
    <x v="2"/>
    <s v="no"/>
    <s v="אפרת גוש עציון"/>
    <m/>
    <m/>
    <m/>
    <n v="550"/>
    <n v="700"/>
    <n v="750"/>
    <n v="2000"/>
    <n v="0"/>
    <n v="0"/>
    <n v="550"/>
    <n v="1250"/>
    <n v="2000"/>
    <m/>
    <n v="0"/>
    <n v="0"/>
    <n v="2860"/>
    <n v="6500"/>
    <n v="10400"/>
    <m/>
    <m/>
    <m/>
    <n v="5.2"/>
    <n v="5.2"/>
    <n v="5.2"/>
    <n v="5"/>
    <n v="0"/>
    <n v="0"/>
    <n v="0"/>
    <n v="110"/>
    <n v="250"/>
    <n v="400"/>
    <m/>
    <m/>
    <m/>
    <m/>
    <m/>
    <m/>
    <m/>
    <n v="0"/>
    <n v="0"/>
    <n v="65.230749115913341"/>
    <n v="151.94690737850001"/>
    <n v="239.01833045653336"/>
    <m/>
    <n v="0"/>
    <n v="0"/>
    <n v="175.23074911591334"/>
    <n v="401.94690737849999"/>
    <n v="639.01833045653336"/>
    <n v="7310"/>
    <m/>
    <n v="0"/>
    <n v="0"/>
    <n v="978.46123673870011"/>
    <n v="2279.2036106775004"/>
    <n v="3585.2749568480003"/>
    <m/>
    <m/>
    <m/>
    <m/>
    <m/>
    <m/>
    <m/>
    <m/>
    <m/>
    <m/>
    <m/>
    <m/>
    <n v="0"/>
    <n v="35.046149823182667"/>
    <n v="31.541534840864401"/>
    <n v="43.807687278978335"/>
    <n v="65.230749115913341"/>
    <n v="0"/>
    <n v="0"/>
    <n v="127.80366609130668"/>
    <n v="115.023299482176"/>
    <n v="159.75458261413334"/>
    <n v="239.01833045653336"/>
    <n v="0"/>
    <x v="1"/>
  </r>
  <r>
    <n v="7311"/>
    <n v="731"/>
    <n v="73"/>
    <s v="אפרתה תמר ודגן"/>
    <m/>
    <s v="Jewish"/>
    <s v="yes"/>
    <x v="2"/>
    <s v="no"/>
    <s v="אפרת גוש עציון"/>
    <n v="92.774606710288182"/>
    <n v="500"/>
    <n v="260"/>
    <n v="100"/>
    <m/>
    <m/>
    <n v="860"/>
    <n v="592.77460671028814"/>
    <n v="852.77460671028814"/>
    <n v="952.77460671028814"/>
    <n v="952.77460671028814"/>
    <n v="952.77460671028814"/>
    <n v="361.08054521329291"/>
    <n v="2667.4857301962966"/>
    <n v="4434.4279548934983"/>
    <n v="4954.4279548934983"/>
    <n v="4954.4279548934983"/>
    <n v="4954.4279548934983"/>
    <n v="3.5"/>
    <n v="4.5"/>
    <n v="5.2"/>
    <n v="5.2"/>
    <n v="5.2"/>
    <n v="5.2"/>
    <n v="5"/>
    <n v="18.554921342057636"/>
    <n v="118.55492134205763"/>
    <n v="170.55492134205764"/>
    <n v="190.55492134205764"/>
    <n v="190.55492134205764"/>
    <n v="190.55492134205764"/>
    <m/>
    <m/>
    <m/>
    <m/>
    <m/>
    <m/>
    <n v="8.7919258884190477"/>
    <n v="56.570666268556948"/>
    <n v="96.234547926105677"/>
    <n v="113.00036606242146"/>
    <n v="115.81692393471594"/>
    <n v="113.86529789863663"/>
    <n v="27.346847230476683"/>
    <n v="175.12558761061456"/>
    <n v="266.78946926816332"/>
    <n v="303.55528740447909"/>
    <n v="306.37184527677357"/>
    <n v="304.42021924069428"/>
    <n v="7311"/>
    <n v="131.8788883262857"/>
    <n v="848.55999402835425"/>
    <n v="1443.5182188915851"/>
    <n v="1695.0054909363218"/>
    <n v="1737.2538590207391"/>
    <n v="1707.9794684795495"/>
    <m/>
    <m/>
    <m/>
    <m/>
    <m/>
    <m/>
    <m/>
    <m/>
    <m/>
    <m/>
    <m/>
    <m/>
    <n v="0"/>
    <n v="60.711057480895818"/>
    <n v="54.639951732806232"/>
    <n v="75.888821851119772"/>
    <n v="113.00036606242148"/>
    <n v="0"/>
    <n v="0"/>
    <n v="60.884043848138859"/>
    <n v="54.795639463324967"/>
    <n v="76.10505481017357"/>
    <n v="113.86529789863664"/>
    <n v="0"/>
    <x v="1"/>
  </r>
  <r>
    <n v="7312"/>
    <n v="731"/>
    <n v="73"/>
    <s v="אפרתה זית"/>
    <m/>
    <s v="Jewish"/>
    <s v="yes"/>
    <x v="2"/>
    <s v="no"/>
    <s v="אפרת גוש עציון"/>
    <n v="799.42224697201732"/>
    <n v="150"/>
    <n v="100"/>
    <n v="50"/>
    <m/>
    <m/>
    <n v="300"/>
    <n v="949.42224697201732"/>
    <n v="1049.4222469720173"/>
    <n v="1099.4222469720173"/>
    <n v="1099.4222469720173"/>
    <n v="1099.4222469720173"/>
    <n v="3580.8123737544925"/>
    <n v="4252.6999251675761"/>
    <n v="4700.6249594429646"/>
    <n v="4924.5874765806593"/>
    <n v="4924.5874765806593"/>
    <n v="4924.5874765806593"/>
    <n v="4.4792503427538888"/>
    <n v="4.4792503427538888"/>
    <n v="4.4792503427538888"/>
    <n v="4.4792503427538888"/>
    <n v="4.4792503427538888"/>
    <n v="4.4792503427538888"/>
    <n v="5"/>
    <n v="159.88444939440348"/>
    <n v="189.88444939440348"/>
    <n v="209.88444939440348"/>
    <n v="219.88444939440348"/>
    <n v="219.88444939440348"/>
    <n v="219.88444939440348"/>
    <m/>
    <m/>
    <m/>
    <m/>
    <m/>
    <m/>
    <n v="87.188959437807981"/>
    <n v="90.18907410959919"/>
    <n v="102.01147082409346"/>
    <n v="112.31976579867192"/>
    <n v="115.1193595663573"/>
    <n v="113.17948815764053"/>
    <n v="247.07340883221144"/>
    <n v="280.07352350400265"/>
    <n v="311.89592021849694"/>
    <n v="332.20421519307541"/>
    <n v="335.00380896076081"/>
    <n v="333.06393755204402"/>
    <n v="7312"/>
    <n v="1307.8343915671196"/>
    <n v="1352.8361116439878"/>
    <n v="1530.1720623614019"/>
    <n v="1684.796486980079"/>
    <n v="1726.7903934953595"/>
    <n v="1697.6923223646081"/>
    <m/>
    <m/>
    <m/>
    <m/>
    <m/>
    <m/>
    <m/>
    <m/>
    <m/>
    <m/>
    <m/>
    <m/>
    <n v="0"/>
    <n v="66.440843038615085"/>
    <n v="69.76288519054583"/>
    <n v="83.051053798268853"/>
    <n v="112.31976579867192"/>
    <n v="0"/>
    <n v="0"/>
    <n v="66.612787510408808"/>
    <n v="69.943426885929242"/>
    <n v="83.265984388011006"/>
    <n v="113.17948815764053"/>
    <n v="0"/>
    <x v="1"/>
  </r>
  <r>
    <n v="7313"/>
    <n v="731"/>
    <n v="73"/>
    <s v="אפרתה הותיקה"/>
    <m/>
    <s v="Jewish"/>
    <s v="yes"/>
    <x v="2"/>
    <s v="no"/>
    <s v="אפרת גוש עציון"/>
    <n v="1124.892106362244"/>
    <n v="50"/>
    <n v="50"/>
    <n v="50"/>
    <m/>
    <m/>
    <n v="150"/>
    <n v="1174.892106362244"/>
    <n v="1224.892106362244"/>
    <n v="1274.892106362244"/>
    <n v="1274.892106362244"/>
    <n v="1274.892106362244"/>
    <n v="5140.4651078956431"/>
    <n v="4934.546846721425"/>
    <n v="5389.525267993874"/>
    <n v="5609.525267993874"/>
    <n v="5354.546846721425"/>
    <n v="5354.546846721425"/>
    <n v="4.2"/>
    <n v="4.2"/>
    <n v="4.4000000000000004"/>
    <n v="4.4000000000000004"/>
    <n v="4.2"/>
    <n v="4.2"/>
    <n v="5"/>
    <n v="224.9784212724488"/>
    <n v="234.9784212724488"/>
    <n v="244.9784212724488"/>
    <n v="254.9784212724488"/>
    <n v="254.9784212724488"/>
    <n v="254.9784212724488"/>
    <m/>
    <m/>
    <m/>
    <m/>
    <m/>
    <m/>
    <n v="125.16483886974785"/>
    <n v="104.64933315009542"/>
    <n v="116.96176665343313"/>
    <n v="127.94179559995976"/>
    <n v="125.17028211886458"/>
    <n v="123.06104304371635"/>
    <n v="350.14326014219665"/>
    <n v="339.62775442254423"/>
    <n v="361.9401879258819"/>
    <n v="382.92021687240856"/>
    <n v="380.14870339131335"/>
    <n v="378.03946431616515"/>
    <n v="7313"/>
    <n v="1877.4725830462178"/>
    <n v="1569.7399972514313"/>
    <n v="1754.4264998014969"/>
    <n v="1919.1269339993964"/>
    <n v="1877.5542317829686"/>
    <n v="1845.9156456557453"/>
    <m/>
    <m/>
    <m/>
    <m/>
    <m/>
    <m/>
    <m/>
    <m/>
    <m/>
    <m/>
    <m/>
    <m/>
    <n v="0"/>
    <n v="76.584043374481709"/>
    <n v="84.242447711929884"/>
    <n v="95.73005421810214"/>
    <n v="127.94179559995975"/>
    <n v="0"/>
    <n v="0"/>
    <n v="75.607892863233033"/>
    <n v="83.168682149556332"/>
    <n v="94.509866079041288"/>
    <n v="123.06104304371634"/>
    <n v="0"/>
    <x v="1"/>
  </r>
  <r>
    <n v="7321"/>
    <n v="732"/>
    <n v="73"/>
    <s v="תקוע נוקדים"/>
    <m/>
    <s v="Jewish"/>
    <s v="yes"/>
    <x v="2"/>
    <s v="no"/>
    <s v="אפרת גוש עציון"/>
    <n v="1095.76814690068"/>
    <n v="113.48818911609624"/>
    <n v="216.0927021689281"/>
    <n v="225.43196671921237"/>
    <n v="232.02312366687829"/>
    <n v="218.13003799396165"/>
    <n v="1005.1660196650766"/>
    <n v="1209.2563360167762"/>
    <n v="1425.3490381857043"/>
    <n v="1650.7810049049167"/>
    <n v="1882.804128571795"/>
    <n v="2100.9341665657566"/>
    <n v="5369.2639198133329"/>
    <n v="5925.356046482204"/>
    <n v="6984.2102871099514"/>
    <n v="8088.8269240340924"/>
    <n v="9225.7402300017966"/>
    <n v="10294.577416172207"/>
    <n v="4.9000000000000004"/>
    <n v="4.9000000000000004"/>
    <n v="4.9000000000000004"/>
    <n v="4.9000000000000004"/>
    <n v="4.9000000000000004"/>
    <n v="4.9000000000000004"/>
    <n v="5"/>
    <n v="219.15362938013601"/>
    <n v="241.85126720335523"/>
    <n v="285.06980763714085"/>
    <n v="330.15620098098333"/>
    <n v="376.560825714359"/>
    <n v="420.18683331315134"/>
    <m/>
    <m/>
    <m/>
    <m/>
    <m/>
    <m/>
    <n v="147.32390821040656"/>
    <n v="149.00503208203705"/>
    <n v="146.77007114252382"/>
    <n v="149.50346771108227"/>
    <n v="170.03207273837742"/>
    <n v="192.07479981040828"/>
    <n v="366.47753759054257"/>
    <n v="390.85629928539231"/>
    <n v="431.83987877966467"/>
    <n v="479.65966869206557"/>
    <n v="546.59289845273645"/>
    <n v="612.26163312355959"/>
    <n v="7321"/>
    <n v="2209.8586231560985"/>
    <n v="2235.0754812305559"/>
    <n v="2201.5510671378574"/>
    <n v="2242.5520156662342"/>
    <n v="2550.4810910756614"/>
    <n v="2881.1219971561241"/>
    <m/>
    <m/>
    <m/>
    <m/>
    <m/>
    <m/>
    <m/>
    <m/>
    <m/>
    <m/>
    <m/>
    <m/>
    <n v="0"/>
    <n v="115.11832048609573"/>
    <n v="71.948950303809838"/>
    <n v="143.89790060761968"/>
    <n v="149.50346771108227"/>
    <n v="0"/>
    <n v="0"/>
    <n v="146.94279194965429"/>
    <n v="91.839244968533933"/>
    <n v="183.67848993706787"/>
    <n v="192.07479981040828"/>
    <n v="0"/>
    <x v="1"/>
  </r>
  <r>
    <n v="7331"/>
    <n v="733"/>
    <n v="73"/>
    <s v="מעלה עמוס / אספר"/>
    <m/>
    <s v="U. Orthodox"/>
    <s v="yes"/>
    <x v="2"/>
    <s v="no"/>
    <s v="אפרת גוש עציון"/>
    <n v="160.84018760000603"/>
    <n v="120.53891186978009"/>
    <n v="129.01393323793246"/>
    <n v="149.39074245754125"/>
    <n v="168.9368927035332"/>
    <n v="182.80541952818078"/>
    <n v="750.68589979696776"/>
    <n v="281.37909946978613"/>
    <n v="410.39303270771859"/>
    <n v="559.78377516525984"/>
    <n v="728.72066786879304"/>
    <n v="911.52608739697382"/>
    <n v="997.20916312003749"/>
    <n v="1744.550416712674"/>
    <n v="2544.4368027878554"/>
    <n v="3470.6594060246111"/>
    <n v="4518.0681407865168"/>
    <n v="5651.4617418612379"/>
    <n v="6.2"/>
    <n v="6.2"/>
    <n v="6.2"/>
    <n v="6.2"/>
    <n v="6.2"/>
    <n v="6.2"/>
    <n v="5"/>
    <n v="32.168037520001207"/>
    <n v="56.275819893957227"/>
    <n v="82.078606541543721"/>
    <n v="111.95675503305196"/>
    <n v="145.7441335737586"/>
    <n v="182.30521747939477"/>
    <m/>
    <m/>
    <m/>
    <m/>
    <m/>
    <m/>
    <n v="32.690190053017936"/>
    <n v="50.592628962906517"/>
    <n v="69.677193179056445"/>
    <n v="93.880021172435193"/>
    <n v="121.93818339803396"/>
    <n v="150.13226627276811"/>
    <n v="64.85822757301915"/>
    <n v="106.86844885686375"/>
    <n v="151.75579972060018"/>
    <n v="205.83677620548715"/>
    <n v="267.68231697179255"/>
    <n v="332.43748375216285"/>
    <n v="7331"/>
    <n v="490.35285079526903"/>
    <n v="758.88943444359779"/>
    <n v="1045.1578976858466"/>
    <n v="1408.2003175865279"/>
    <n v="1829.0727509705093"/>
    <n v="2251.9839940915217"/>
    <n v="86.018042145825717"/>
    <n v="172.25434740788029"/>
    <n v="259.24073308900307"/>
    <n v="348.06526668857111"/>
    <n v="443.20858753054381"/>
    <n v="558.24561031992494"/>
    <m/>
    <m/>
    <m/>
    <m/>
    <m/>
    <m/>
    <n v="0"/>
    <n v="41.167355241097432"/>
    <n v="20.583677620548716"/>
    <n v="49.400826289316917"/>
    <n v="93.880021172435193"/>
    <n v="0"/>
    <n v="0"/>
    <n v="66.48749675043257"/>
    <n v="33.243748375216285"/>
    <n v="83.109370938040712"/>
    <n v="150.13226627276811"/>
    <n v="0"/>
    <x v="1"/>
  </r>
  <r>
    <n v="7341"/>
    <n v="734"/>
    <n v="73"/>
    <s v="הר גילה"/>
    <m/>
    <s v="Jewish"/>
    <s v="yes"/>
    <x v="2"/>
    <s v="no"/>
    <s v="אפרת גוש עציון"/>
    <n v="356.95697301377629"/>
    <n v="33.613086325700408"/>
    <n v="149.37448508883909"/>
    <n v="166.2464102199101"/>
    <n v="173.36601016623399"/>
    <n v="170.9171613030021"/>
    <n v="693.5171531036857"/>
    <n v="390.5700593394767"/>
    <n v="539.94454442831579"/>
    <n v="706.1909546482259"/>
    <n v="879.55696481445989"/>
    <n v="1050.474126117462"/>
    <n v="1499.2192866578605"/>
    <n v="1640.3942492258022"/>
    <n v="2267.7670865989267"/>
    <n v="2966.0020095225491"/>
    <n v="3694.1392522207316"/>
    <n v="4411.991329693341"/>
    <n v="4.2"/>
    <n v="4.2"/>
    <n v="4.2"/>
    <n v="4.2"/>
    <n v="4.2"/>
    <n v="4.2"/>
    <n v="5"/>
    <n v="71.391394602755256"/>
    <n v="78.114011867895343"/>
    <n v="107.98890888566316"/>
    <n v="141.23819092964519"/>
    <n v="175.91139296289197"/>
    <n v="210.09482522349239"/>
    <n v="200"/>
    <n v="220.00000000000003"/>
    <n v="242.00000000000006"/>
    <n v="266.2000000000001"/>
    <n v="292.82000000000016"/>
    <n v="322.1020000000002"/>
    <n v="35.965260533456053"/>
    <n v="38.548765641092466"/>
    <n v="50.16061031572837"/>
    <n v="66.584262622498628"/>
    <n v="85.699762679453869"/>
    <n v="101.84596765997146"/>
    <n v="307.35665513621132"/>
    <n v="336.6627775089878"/>
    <n v="400.14951920139163"/>
    <n v="474.02245355214393"/>
    <n v="554.43115564234608"/>
    <n v="634.04279288346402"/>
    <n v="7341"/>
    <n v="539.47890800184075"/>
    <n v="578.23148461638698"/>
    <n v="752.40915473592554"/>
    <n v="998.76393933747931"/>
    <n v="1285.496440191808"/>
    <n v="1527.689514899572"/>
    <m/>
    <m/>
    <m/>
    <m/>
    <m/>
    <m/>
    <m/>
    <m/>
    <m/>
    <m/>
    <m/>
    <m/>
    <n v="0"/>
    <n v="146.94696060116462"/>
    <n v="71.103368032821592"/>
    <n v="189.60898142085759"/>
    <n v="66.584262622498628"/>
    <n v="0"/>
    <n v="0"/>
    <n v="152.17027029203135"/>
    <n v="126.8085585766928"/>
    <n v="253.61711715338561"/>
    <n v="101.84596765997146"/>
    <n v="0"/>
    <x v="1"/>
  </r>
  <r>
    <n v="7401"/>
    <n v="740"/>
    <n v="74"/>
    <s v="ביתר עילית כניסה"/>
    <m/>
    <s v="U. Orthodox"/>
    <s v="yes"/>
    <x v="2"/>
    <s v="no"/>
    <s v="ביתר עילית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7401"/>
    <n v="0"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1"/>
  </r>
  <r>
    <n v="7402"/>
    <n v="740"/>
    <n v="74"/>
    <s v="ביתר עילית האתרוג"/>
    <m/>
    <s v="U. Orthodox"/>
    <s v="yes"/>
    <x v="2"/>
    <s v="no"/>
    <s v="ביתר עילית"/>
    <n v="636.3636363636432"/>
    <n v="15"/>
    <n v="15"/>
    <n v="15"/>
    <n v="15"/>
    <n v="15"/>
    <n v="75"/>
    <n v="651.3636363636432"/>
    <n v="666.3636363636432"/>
    <n v="681.3636363636432"/>
    <n v="696.3636363636432"/>
    <n v="711.3636363636432"/>
    <n v="3816.5658581205585"/>
    <n v="3975.653681166456"/>
    <n v="4071.0418871738725"/>
    <n v="4170.6582565419094"/>
    <n v="4267.4393083921887"/>
    <n v="4315.0852288594278"/>
    <n v="5.9974606341893848"/>
    <n v="6.1035855537795616"/>
    <n v="6.1093398033986546"/>
    <n v="6.1210461403549754"/>
    <n v="6.1281765525213592"/>
    <n v="6.0659345070227797"/>
    <n v="5"/>
    <n v="127.27272727272864"/>
    <n v="130.27272727272864"/>
    <n v="133.27272727272864"/>
    <n v="136.27272727272864"/>
    <n v="139.27272727272864"/>
    <n v="142.27272727272864"/>
    <m/>
    <m/>
    <m/>
    <m/>
    <m/>
    <m/>
    <n v="122.0966135091261"/>
    <n v="116.43603329698924"/>
    <n v="120.48429055466691"/>
    <n v="127.78404962946976"/>
    <n v="126.27749702603484"/>
    <n v="120.61275362024892"/>
    <n v="249.36934078185476"/>
    <n v="246.70876056971787"/>
    <n v="253.75701782739554"/>
    <n v="264.05677690219841"/>
    <n v="265.55022429876351"/>
    <n v="262.88548089297757"/>
    <n v="7402"/>
    <n v="1831.4492026368914"/>
    <n v="1746.5404994548385"/>
    <n v="1807.2643583200038"/>
    <n v="1916.7607444420464"/>
    <n v="1894.1624553905226"/>
    <n v="1809.1913043037339"/>
    <n v="387.80992982794328"/>
    <n v="423.44933228910338"/>
    <n v="383.96530834351671"/>
    <n v="357.42234259768543"/>
    <n v="390.59007963591182"/>
    <n v="421.00590778304758"/>
    <m/>
    <m/>
    <m/>
    <m/>
    <m/>
    <m/>
    <n v="0"/>
    <n v="52.811355380439686"/>
    <n v="26.405677690219843"/>
    <n v="58.092490918483648"/>
    <n v="127.78404962946976"/>
    <n v="0"/>
    <n v="0"/>
    <n v="52.577096178595518"/>
    <n v="26.288548089297759"/>
    <n v="63.092515414314612"/>
    <n v="120.61275362024892"/>
    <n v="0"/>
    <x v="1"/>
  </r>
  <r>
    <n v="7403"/>
    <n v="740"/>
    <n v="74"/>
    <s v="ביתר עילית הערבה"/>
    <m/>
    <s v="U. Orthodox"/>
    <s v="yes"/>
    <x v="2"/>
    <s v="no"/>
    <s v="ביתר עילית"/>
    <n v="1125.0000000000041"/>
    <n v="15"/>
    <n v="15"/>
    <n v="15"/>
    <n v="15"/>
    <n v="15"/>
    <n v="75"/>
    <n v="1140.0000000000041"/>
    <n v="1155.0000000000041"/>
    <n v="1170.0000000000041"/>
    <n v="1185.0000000000041"/>
    <n v="1200.0000000000041"/>
    <n v="6471.2407405392196"/>
    <n v="6675.480645749245"/>
    <n v="6865.6992898350063"/>
    <n v="7118.0423717701478"/>
    <n v="7399.4777407243164"/>
    <n v="7620.4983062720203"/>
    <n v="5.7522139915903967"/>
    <n v="5.8556847769730007"/>
    <n v="5.9443283894675165"/>
    <n v="6.0837968989488234"/>
    <n v="6.2442850132694439"/>
    <n v="6.3504152552266619"/>
    <n v="5"/>
    <n v="225.00000000000082"/>
    <n v="228.00000000000082"/>
    <n v="231.00000000000082"/>
    <n v="234.00000000000082"/>
    <n v="237.00000000000082"/>
    <n v="240.00000000000082"/>
    <m/>
    <m/>
    <m/>
    <m/>
    <m/>
    <m/>
    <n v="195.08685960357852"/>
    <n v="194.08676792817855"/>
    <n v="203.34132067912313"/>
    <n v="212.62190190610102"/>
    <n v="212.57308883725764"/>
    <n v="213.23742322593341"/>
    <n v="420.08685960357934"/>
    <n v="422.08676792817937"/>
    <n v="434.34132067912395"/>
    <n v="446.62190190610181"/>
    <n v="449.57308883725847"/>
    <n v="453.23742322593421"/>
    <n v="7403"/>
    <n v="2926.3028940536778"/>
    <n v="2911.301518922678"/>
    <n v="3050.1198101868467"/>
    <n v="3189.3285285915154"/>
    <n v="3188.5963325588646"/>
    <n v="3198.5613483890011"/>
    <n v="697.43590957942638"/>
    <n v="679.60340128348287"/>
    <n v="622.07278927654011"/>
    <n v="623.30302531698874"/>
    <n v="687.12792011673218"/>
    <n v="717.36354554310674"/>
    <m/>
    <m/>
    <m/>
    <m/>
    <m/>
    <m/>
    <n v="0"/>
    <n v="89.324380381220365"/>
    <n v="44.662190190610183"/>
    <n v="98.256818419342395"/>
    <n v="212.62190190610102"/>
    <n v="0"/>
    <n v="0"/>
    <n v="90.64748464518685"/>
    <n v="45.323742322593425"/>
    <n v="104.24460734196487"/>
    <n v="213.23742322593341"/>
    <n v="0"/>
    <x v="1"/>
  </r>
  <r>
    <n v="7404"/>
    <n v="740"/>
    <n v="74"/>
    <s v="ביתר עילית הדקל דרום"/>
    <m/>
    <s v="U. Orthodox"/>
    <s v="yes"/>
    <x v="2"/>
    <s v="no"/>
    <s v="ביתר עילית"/>
    <n v="1271.9298245613948"/>
    <n v="15"/>
    <n v="15"/>
    <n v="15"/>
    <n v="15"/>
    <n v="15"/>
    <n v="75"/>
    <n v="1286.9298245613948"/>
    <n v="1301.9298245613948"/>
    <n v="1316.9298245613948"/>
    <n v="1331.9298245613948"/>
    <n v="1346.9298245613948"/>
    <n v="7954.526739384858"/>
    <n v="8249.5436785071124"/>
    <n v="8554.3398853733652"/>
    <n v="8869.2199377838606"/>
    <n v="9194.4975303865249"/>
    <n v="9530.4957401582069"/>
    <n v="6.2539037813095177"/>
    <n v="6.4102513758422548"/>
    <n v="6.5705076602383112"/>
    <n v="6.7347703517442676"/>
    <n v="6.9031396105378739"/>
    <n v="7.0757181008013204"/>
    <n v="5"/>
    <n v="254.38596491227895"/>
    <n v="257.38596491227895"/>
    <n v="260.38596491227895"/>
    <n v="263.38596491227895"/>
    <n v="266.38596491227895"/>
    <n v="269.38596491227895"/>
    <m/>
    <m/>
    <m/>
    <m/>
    <m/>
    <m/>
    <n v="280.92088533379308"/>
    <n v="255.25599599140284"/>
    <n v="259.72124452371042"/>
    <n v="276.29402785578179"/>
    <n v="278.05895552597082"/>
    <n v="272.60338369155875"/>
    <n v="535.30685024607203"/>
    <n v="512.64196090368182"/>
    <n v="520.10720943598938"/>
    <n v="539.67999276806074"/>
    <n v="544.44492043824971"/>
    <n v="541.9893486038377"/>
    <n v="7404"/>
    <n v="4213.8132800068961"/>
    <n v="3828.8399398710426"/>
    <n v="3895.8186678556563"/>
    <n v="4144.410417836727"/>
    <n v="4170.8843328895618"/>
    <n v="4089.0507553733814"/>
    <n v="705.89198354418113"/>
    <n v="878.35404254749517"/>
    <n v="836.83595027504111"/>
    <n v="781.74400401997286"/>
    <n v="847.84087038345388"/>
    <n v="920.49895213163518"/>
    <m/>
    <m/>
    <m/>
    <m/>
    <m/>
    <m/>
    <n v="0"/>
    <n v="107.93599855361215"/>
    <n v="53.967999276806076"/>
    <n v="102.53919862593155"/>
    <n v="276.29402785578179"/>
    <n v="0"/>
    <n v="0"/>
    <n v="108.39786972076755"/>
    <n v="54.198934860383773"/>
    <n v="108.39786972076755"/>
    <n v="272.60338369155875"/>
    <n v="0"/>
    <x v="1"/>
  </r>
  <r>
    <n v="7405"/>
    <n v="740"/>
    <n v="74"/>
    <s v="ביתר עילית הדקל צפון"/>
    <m/>
    <s v="U. Orthodox"/>
    <s v="yes"/>
    <x v="2"/>
    <s v="no"/>
    <s v="ביתר עילית"/>
    <n v="754.28571428571206"/>
    <n v="10"/>
    <n v="10"/>
    <n v="10"/>
    <n v="10"/>
    <n v="10"/>
    <n v="50"/>
    <n v="764.28571428571206"/>
    <n v="774.28571428571206"/>
    <n v="784.28571428571206"/>
    <n v="794.28571428571206"/>
    <n v="804.28571428571206"/>
    <n v="4332.2561602802025"/>
    <n v="4536.7154604072784"/>
    <n v="4595.1428140965199"/>
    <n v="4593.88101983051"/>
    <n v="4657.3311147437053"/>
    <n v="4659.6415685083084"/>
    <n v="5.7435214246139221"/>
    <n v="5.9358893874487926"/>
    <n v="5.9346862912685854"/>
    <n v="5.8574074934086813"/>
    <n v="5.8635463674830985"/>
    <n v="5.7935152716799729"/>
    <n v="5"/>
    <n v="150.85714285714241"/>
    <n v="152.85714285714241"/>
    <n v="154.85714285714241"/>
    <n v="156.85714285714241"/>
    <n v="158.85714285714241"/>
    <n v="160.85714285714241"/>
    <m/>
    <m/>
    <m/>
    <m/>
    <m/>
    <m/>
    <n v="148.19827990634749"/>
    <n v="132.95927868567105"/>
    <n v="134.43981489696134"/>
    <n v="139.95293817187539"/>
    <n v="136.11381873338834"/>
    <n v="128.11763573836333"/>
    <n v="299.0554227634899"/>
    <n v="285.81642154281349"/>
    <n v="289.29695775410374"/>
    <n v="296.81008102901779"/>
    <n v="294.97096159053075"/>
    <n v="288.97477859550577"/>
    <n v="7405"/>
    <n v="2222.9741985952123"/>
    <n v="1994.3891802850658"/>
    <n v="2016.5972234544201"/>
    <n v="2099.2940725781309"/>
    <n v="2041.7072810008253"/>
    <n v="1921.76453607545"/>
    <n v="419.20965323627536"/>
    <n v="517.23092934092767"/>
    <n v="454.25661685928185"/>
    <n v="400.4127045711902"/>
    <n v="434.21053259708646"/>
    <n v="454.94062532540102"/>
    <m/>
    <m/>
    <m/>
    <m/>
    <m/>
    <m/>
    <n v="0"/>
    <n v="59.362016205803563"/>
    <n v="29.681008102901782"/>
    <n v="68.2663186366741"/>
    <n v="139.95293817187539"/>
    <n v="0"/>
    <n v="0"/>
    <n v="57.794955719101154"/>
    <n v="37.566721217415754"/>
    <n v="66.464199076966324"/>
    <n v="128.11763573836333"/>
    <n v="0"/>
    <x v="1"/>
  </r>
  <r>
    <n v="7406"/>
    <n v="740"/>
    <n v="74"/>
    <s v="ביתר עילית הדס"/>
    <m/>
    <s v="U. Orthodox"/>
    <s v="yes"/>
    <x v="2"/>
    <s v="no"/>
    <s v="ביתר עילית"/>
    <n v="651.51515151515537"/>
    <n v="10"/>
    <n v="10"/>
    <n v="10"/>
    <n v="10"/>
    <n v="10"/>
    <n v="50"/>
    <n v="661.51515151515537"/>
    <n v="671.51515151515537"/>
    <n v="681.51515151515537"/>
    <n v="691.51515151515537"/>
    <n v="701.51515151515537"/>
    <n v="3946.8176895122406"/>
    <n v="4107.5816705164416"/>
    <n v="4273.9170895149082"/>
    <n v="4446.0020409192257"/>
    <n v="4624.0200417128108"/>
    <n v="4808.1601912705019"/>
    <n v="6.0579062211117751"/>
    <n v="6.2093538766395691"/>
    <n v="6.3645877235555579"/>
    <n v="6.5237024166444471"/>
    <n v="6.6867949770605568"/>
    <n v="6.8539648514870706"/>
    <n v="5"/>
    <n v="130.30303030303108"/>
    <n v="132.30303030303108"/>
    <n v="134.30303030303108"/>
    <n v="136.30303030303108"/>
    <n v="138.30303030303108"/>
    <n v="140.30303030303108"/>
    <m/>
    <m/>
    <m/>
    <m/>
    <m/>
    <m/>
    <n v="145.48042743965192"/>
    <n v="131.55360582433926"/>
    <n v="129.49166670902383"/>
    <n v="137.63046400087009"/>
    <n v="141.13440526536408"/>
    <n v="138.15166922201945"/>
    <n v="275.78345774268303"/>
    <n v="263.85663612737034"/>
    <n v="263.79469701205494"/>
    <n v="273.93349430390117"/>
    <n v="279.43743556839513"/>
    <n v="278.4546995250505"/>
    <n v="7406"/>
    <n v="2182.2064115947787"/>
    <n v="1973.3040873650887"/>
    <n v="1942.3750006353573"/>
    <n v="2064.4569600130512"/>
    <n v="2117.0160789804613"/>
    <n v="2072.2750383302919"/>
    <n v="318.33375550320818"/>
    <n v="424.72311498248632"/>
    <n v="436.28272966312011"/>
    <n v="401.5019563026915"/>
    <n v="421.78204760196655"/>
    <n v="467.51209305306207"/>
    <m/>
    <m/>
    <m/>
    <m/>
    <m/>
    <m/>
    <n v="0"/>
    <n v="54.786698860780234"/>
    <n v="27.393349430390117"/>
    <n v="54.786698860780234"/>
    <n v="137.63046400087009"/>
    <n v="0"/>
    <n v="0"/>
    <n v="55.690939905010104"/>
    <n v="27.845469952505052"/>
    <n v="55.690939905010104"/>
    <n v="138.15166922201945"/>
    <n v="0"/>
    <x v="1"/>
  </r>
  <r>
    <n v="7412"/>
    <n v="741"/>
    <n v="74"/>
    <s v="ביתר עילית הגפן מזרח"/>
    <m/>
    <s v="U. Orthodox"/>
    <s v="yes"/>
    <x v="2"/>
    <s v="no"/>
    <s v="ביתר עילית"/>
    <n v="1322.448979591848"/>
    <n v="15"/>
    <n v="15"/>
    <n v="15"/>
    <n v="15"/>
    <n v="15"/>
    <n v="75"/>
    <n v="1337.448979591848"/>
    <n v="1352.448979591848"/>
    <n v="1367.448979591848"/>
    <n v="1382.448979591848"/>
    <n v="1397.448979591848"/>
    <n v="7327.6198923976081"/>
    <n v="7596.0024519982117"/>
    <n v="7873.2243771460962"/>
    <n v="8159.5598970188757"/>
    <n v="8455.2914276495794"/>
    <n v="8760.7098098761799"/>
    <n v="5.5409471408561686"/>
    <n v="5.6794708193775731"/>
    <n v="5.8214575898620113"/>
    <n v="5.9669940296085606"/>
    <n v="6.1161688803487744"/>
    <n v="6.2690731023574928"/>
    <n v="5"/>
    <n v="264.48979591836962"/>
    <n v="267.48979591836962"/>
    <n v="270.48979591836962"/>
    <n v="273.48979591836962"/>
    <n v="276.48979591836962"/>
    <n v="279.48979591836962"/>
    <m/>
    <m/>
    <m/>
    <m/>
    <m/>
    <m/>
    <n v="276.70367836150564"/>
    <n v="275.7644123752923"/>
    <n v="252.05740048665731"/>
    <n v="252.02149246419725"/>
    <n v="261.00621058511058"/>
    <n v="265.73216719868577"/>
    <n v="541.19347427987532"/>
    <n v="543.25420829366192"/>
    <n v="522.54719640502697"/>
    <n v="525.51128838256682"/>
    <n v="537.4960065034802"/>
    <n v="545.22196311705534"/>
    <n v="7412"/>
    <n v="4150.5551754225844"/>
    <n v="4136.4661856293842"/>
    <n v="3780.8610072998599"/>
    <n v="3780.3223869629587"/>
    <n v="3915.093158776659"/>
    <n v="3985.9825079802868"/>
    <n v="516.62325413156316"/>
    <n v="639.12689641225859"/>
    <n v="805.61480837646218"/>
    <n v="808.65338563875798"/>
    <n v="782.477041172903"/>
    <n v="806.35332823848182"/>
    <m/>
    <m/>
    <m/>
    <m/>
    <m/>
    <m/>
    <n v="0"/>
    <n v="105.10225767651337"/>
    <n v="52.551128838256687"/>
    <n v="115.6124834441647"/>
    <n v="252.02149246419725"/>
    <n v="0"/>
    <n v="0"/>
    <n v="109.04439262341107"/>
    <n v="54.522196311705535"/>
    <n v="114.49661225458162"/>
    <n v="265.73216719868577"/>
    <n v="0"/>
    <x v="1"/>
  </r>
  <r>
    <n v="7413"/>
    <n v="741"/>
    <n v="74"/>
    <s v="ביתר עילית הגפן צפון"/>
    <m/>
    <s v="U. Orthodox"/>
    <s v="yes"/>
    <x v="2"/>
    <s v="no"/>
    <s v="ביתר עילית"/>
    <n v="454.2857142857153"/>
    <n v="10"/>
    <n v="10"/>
    <n v="10"/>
    <n v="10"/>
    <n v="10"/>
    <n v="50"/>
    <n v="464.2857142857153"/>
    <n v="474.2857142857153"/>
    <n v="484.2857142857153"/>
    <n v="494.2857142857153"/>
    <n v="504.2857142857153"/>
    <n v="2872.9063318311569"/>
    <n v="3009.5500685259558"/>
    <n v="3151.2304255981007"/>
    <n v="3298.1138317310238"/>
    <n v="3450.3718891545946"/>
    <n v="3608.1815283045116"/>
    <n v="6.3240076486849226"/>
    <n v="6.4821078399020449"/>
    <n v="6.6441605358995961"/>
    <n v="6.8102645492970852"/>
    <n v="6.9805211630295121"/>
    <n v="7.1550341921052496"/>
    <n v="5"/>
    <n v="90.85714285714306"/>
    <n v="92.85714285714306"/>
    <n v="94.85714285714306"/>
    <n v="96.85714285714306"/>
    <n v="98.85714285714306"/>
    <n v="100.85714285714306"/>
    <m/>
    <m/>
    <m/>
    <m/>
    <m/>
    <m/>
    <n v="110.94873279359317"/>
    <n v="111.86232095503071"/>
    <n v="103.73271603056689"/>
    <n v="100.12135456825268"/>
    <n v="106.0269341795501"/>
    <n v="109.64325738511465"/>
    <n v="201.80587565073623"/>
    <n v="204.71946381217379"/>
    <n v="198.58985888770997"/>
    <n v="196.97849742539574"/>
    <n v="204.88407703669316"/>
    <n v="210.50040024225771"/>
    <n v="7413"/>
    <n v="1664.2309919038976"/>
    <n v="1677.9348143254606"/>
    <n v="1555.9907404585033"/>
    <n v="1501.8203185237903"/>
    <n v="1590.4040126932514"/>
    <n v="1644.6488607767199"/>
    <n v="187.29240862170164"/>
    <n v="239.15007122426425"/>
    <n v="316.97341508686748"/>
    <n v="344.80638471936516"/>
    <n v="321.77686812296417"/>
    <n v="331.335120782491"/>
    <m/>
    <m/>
    <m/>
    <m/>
    <m/>
    <m/>
    <n v="0"/>
    <n v="39.395699485079149"/>
    <n v="19.697849742539574"/>
    <n v="37.425914510825194"/>
    <n v="100.12135456825267"/>
    <n v="0"/>
    <n v="0"/>
    <n v="42.100080048451545"/>
    <n v="21.050040024225773"/>
    <n v="37.890072043606388"/>
    <n v="109.64325738511464"/>
    <n v="0"/>
    <x v="1"/>
  </r>
  <r>
    <n v="7414"/>
    <n v="741"/>
    <n v="74"/>
    <s v="ביתר עילית הגפן דרום"/>
    <m/>
    <s v="U. Orthodox"/>
    <s v="yes"/>
    <x v="2"/>
    <s v="no"/>
    <s v="ביתר עילית"/>
    <n v="727.12324640859072"/>
    <n v="10"/>
    <n v="10"/>
    <n v="10"/>
    <n v="10"/>
    <n v="10"/>
    <n v="50"/>
    <n v="737.12324640859072"/>
    <n v="747.12324640859072"/>
    <n v="757.12324640859072"/>
    <n v="767.12324640859072"/>
    <n v="777.12324640859072"/>
    <n v="4490.8666431700258"/>
    <n v="4666.4444727089804"/>
    <n v="4847.9944020728999"/>
    <n v="5035.7053001095737"/>
    <n v="5229.7717465467849"/>
    <n v="5430.3941994932884"/>
    <n v="6.1762110692394003"/>
    <n v="6.3306163459703848"/>
    <n v="6.4888817546196433"/>
    <n v="6.651103798485134"/>
    <n v="6.8173813934472616"/>
    <n v="6.9878159282834424"/>
    <n v="5"/>
    <n v="145.42464928171813"/>
    <n v="147.42464928171813"/>
    <n v="149.42464928171813"/>
    <n v="151.42464928171813"/>
    <n v="153.42464928171813"/>
    <n v="155.42464928171813"/>
    <m/>
    <m/>
    <m/>
    <m/>
    <m/>
    <m/>
    <n v="169.22797460377259"/>
    <n v="172.41518171782127"/>
    <n v="160.73102550046431"/>
    <n v="154.15133577011241"/>
    <n v="160.36620031060838"/>
    <n v="164.57050158543905"/>
    <n v="314.6526238854907"/>
    <n v="319.8398309995394"/>
    <n v="310.15567478218247"/>
    <n v="305.57598505183057"/>
    <n v="313.79084959232648"/>
    <n v="319.99515086715718"/>
    <n v="7414"/>
    <n v="2538.419619056589"/>
    <n v="2586.227725767319"/>
    <n v="2410.9653825069645"/>
    <n v="2312.2700365516862"/>
    <n v="2405.4930046591257"/>
    <n v="2468.5575237815856"/>
    <n v="307.37130678851747"/>
    <n v="364.534247147271"/>
    <n v="474.82740035024875"/>
    <n v="519.33100022045653"/>
    <n v="492.65204602522431"/>
    <n v="501.11186503481832"/>
    <m/>
    <m/>
    <m/>
    <m/>
    <m/>
    <m/>
    <n v="0"/>
    <n v="61.115197010366117"/>
    <n v="30.557598505183059"/>
    <n v="61.115197010366117"/>
    <n v="154.15133577011241"/>
    <n v="0"/>
    <n v="0"/>
    <n v="63.999030173431436"/>
    <n v="31.999515086715718"/>
    <n v="60.799078664759861"/>
    <n v="164.57050158543908"/>
    <n v="0"/>
    <x v="1"/>
  </r>
  <r>
    <n v="7415"/>
    <n v="741"/>
    <n v="74"/>
    <s v="ביתר עילית התמר מרכז"/>
    <m/>
    <s v="U. Orthodox"/>
    <s v="yes"/>
    <x v="2"/>
    <s v="no"/>
    <s v="ביתר עילית"/>
    <n v="385.7142857142864"/>
    <n v="10"/>
    <n v="10"/>
    <n v="10"/>
    <n v="10"/>
    <n v="10"/>
    <n v="50"/>
    <n v="395.7142857142864"/>
    <n v="405.7142857142864"/>
    <n v="415.7142857142864"/>
    <n v="425.7142857142864"/>
    <n v="435.7142857142864"/>
    <n v="2441.3874445612755"/>
    <n v="2567.2997414705928"/>
    <n v="2697.9817860725248"/>
    <n v="2833.5933705661346"/>
    <n v="2974.2992956681296"/>
    <n v="3120.2695211686205"/>
    <n v="6.3295230044181103"/>
    <n v="6.4877610795285623"/>
    <n v="6.6499551065167752"/>
    <n v="6.816203984179694"/>
    <n v="6.9866090837841854"/>
    <n v="7.16127431087879"/>
    <n v="5"/>
    <n v="77.142857142857281"/>
    <n v="79.142857142857281"/>
    <n v="81.142857142857281"/>
    <n v="83.142857142857281"/>
    <n v="85.142857142857281"/>
    <n v="87.142857142857281"/>
    <m/>
    <m/>
    <m/>
    <m/>
    <m/>
    <m/>
    <n v="94.296560719798109"/>
    <n v="95.427373215801666"/>
    <n v="88.809028296225293"/>
    <n v="86.015772545469517"/>
    <n v="91.398732198652795"/>
    <n v="94.818257808532664"/>
    <n v="171.43941786265538"/>
    <n v="174.57023035865893"/>
    <n v="169.95188543908256"/>
    <n v="169.15862968832681"/>
    <n v="176.54158934151008"/>
    <n v="181.96111495138996"/>
    <n v="7415"/>
    <n v="1414.4484107969715"/>
    <n v="1431.4105982370249"/>
    <n v="1332.1354244433794"/>
    <n v="1290.2365881820429"/>
    <n v="1370.9809829797919"/>
    <n v="1422.2738671279899"/>
    <n v="159.11679667414398"/>
    <n v="204.02642733261595"/>
    <n v="271.42230721149065"/>
    <n v="296.26473504765323"/>
    <n v="277.36315680694781"/>
    <n v="286.52304471547376"/>
    <m/>
    <m/>
    <m/>
    <m/>
    <m/>
    <m/>
    <n v="0"/>
    <n v="33.831725937665361"/>
    <n v="16.91586296883268"/>
    <n v="32.140139640782095"/>
    <n v="86.015772545469517"/>
    <n v="0"/>
    <n v="0"/>
    <n v="36.392222990277993"/>
    <n v="18.196111495138997"/>
    <n v="32.753000691250193"/>
    <n v="94.818257808532664"/>
    <n v="0"/>
    <x v="1"/>
  </r>
  <r>
    <n v="7416"/>
    <n v="741"/>
    <n v="74"/>
    <s v="ביתר עילית התמר צפון"/>
    <m/>
    <s v="U. Orthodox"/>
    <s v="yes"/>
    <x v="2"/>
    <s v="no"/>
    <s v="ביתר עילית"/>
    <n v="512.85714285714357"/>
    <n v="100"/>
    <n v="100"/>
    <n v="10"/>
    <n v="10"/>
    <n v="10"/>
    <n v="230"/>
    <n v="612.85714285714357"/>
    <n v="712.85714285714357"/>
    <n v="722.85714285714357"/>
    <n v="732.85714285714357"/>
    <n v="742.85714285714357"/>
    <n v="2990.5586419753076"/>
    <n v="3546"/>
    <n v="3964.0000000000005"/>
    <n v="4251.8196392785576"/>
    <n v="4326.0601202404805"/>
    <n v="4302.765531062124"/>
    <n v="5.8311728395061628"/>
    <n v="5.7860139860139794"/>
    <n v="5.5607214428857663"/>
    <n v="5.8819639278557059"/>
    <n v="5.9030060120240417"/>
    <n v="5.7921843687374688"/>
    <n v="5"/>
    <n v="102.57142857142871"/>
    <n v="122.57142857142871"/>
    <n v="142.57142857142873"/>
    <n v="144.57142857142873"/>
    <n v="146.57142857142873"/>
    <n v="148.57142857142873"/>
    <m/>
    <m/>
    <m/>
    <m/>
    <m/>
    <m/>
    <n v="81.604950257921317"/>
    <n v="113.63717344085099"/>
    <n v="128.53021216253018"/>
    <n v="133.33702848160067"/>
    <n v="127.8832458198019"/>
    <n v="122.89048137486522"/>
    <n v="184.17637882935003"/>
    <n v="236.2086020122797"/>
    <n v="271.1016407339589"/>
    <n v="277.90845705302939"/>
    <n v="274.45467439123064"/>
    <n v="271.46190994629393"/>
    <n v="7416"/>
    <n v="1224.0742538688198"/>
    <n v="1704.5576016127648"/>
    <n v="1927.9531824379528"/>
    <n v="2000.0554272240101"/>
    <n v="1918.2486872970285"/>
    <n v="1843.3572206229783"/>
    <n v="326.34721727706335"/>
    <n v="272.76940562783051"/>
    <n v="325.01519158950947"/>
    <n v="376.99707098867617"/>
    <n v="420.8780690447399"/>
    <n v="414.57959874400296"/>
    <m/>
    <m/>
    <m/>
    <m/>
    <m/>
    <m/>
    <n v="0"/>
    <n v="55.581691410605885"/>
    <n v="27.790845705302942"/>
    <n v="61.139860551666466"/>
    <n v="133.33702848160067"/>
    <n v="0"/>
    <n v="0"/>
    <n v="54.292381989258786"/>
    <n v="35.290048293018209"/>
    <n v="59.721620188184666"/>
    <n v="122.89048137486522"/>
    <n v="0"/>
    <x v="1"/>
  </r>
  <r>
    <n v="7417"/>
    <n v="741"/>
    <n v="74"/>
    <s v="ביתר עילית התמר דרום"/>
    <m/>
    <s v="U. Orthodox"/>
    <s v="yes"/>
    <x v="2"/>
    <s v="no"/>
    <s v="ביתר עילית"/>
    <n v="600.00000000000102"/>
    <n v="100"/>
    <n v="100"/>
    <n v="10"/>
    <n v="10"/>
    <n v="10"/>
    <n v="230"/>
    <n v="700.00000000000102"/>
    <n v="800.00000000000102"/>
    <n v="810.00000000000102"/>
    <n v="820.00000000000102"/>
    <n v="830.00000000000102"/>
    <n v="3566.6539758651015"/>
    <n v="4020.0000000000005"/>
    <n v="4560.0000000000064"/>
    <n v="4617.0000000000064"/>
    <n v="4674.0000000000064"/>
    <n v="4731.0000000000064"/>
    <n v="5.9444232931084926"/>
    <n v="5.7428571428571349"/>
    <n v="5.7"/>
    <n v="5.7"/>
    <n v="5.7"/>
    <n v="5.7"/>
    <n v="5"/>
    <n v="120.0000000000002"/>
    <n v="140.0000000000002"/>
    <n v="160.0000000000002"/>
    <n v="162.0000000000002"/>
    <n v="164.0000000000002"/>
    <n v="166.0000000000002"/>
    <m/>
    <m/>
    <m/>
    <m/>
    <m/>
    <m/>
    <n v="128.94674834543054"/>
    <n v="143.28312511599682"/>
    <n v="151.01633895587915"/>
    <n v="146.44915537973333"/>
    <n v="145.50593805124259"/>
    <n v="142.76586995387825"/>
    <n v="248.94674834543073"/>
    <n v="283.283125115997"/>
    <n v="311.01633895587935"/>
    <n v="308.4491553797335"/>
    <n v="309.50593805124277"/>
    <n v="308.76586995387845"/>
    <n v="7417"/>
    <n v="1934.2012251814579"/>
    <n v="2149.2468767399523"/>
    <n v="2265.2450843381871"/>
    <n v="2196.7373306959998"/>
    <n v="2182.589070768639"/>
    <n v="2141.4880493081737"/>
    <n v="263.24116008658314"/>
    <n v="317.07133971760783"/>
    <n v="418.51360388129416"/>
    <n v="438.24043706263404"/>
    <n v="436.47622564266021"/>
    <n v="447.98993655285813"/>
    <m/>
    <m/>
    <m/>
    <m/>
    <m/>
    <m/>
    <n v="0"/>
    <n v="61.689831075946699"/>
    <n v="30.84491553797335"/>
    <n v="70.943305737338704"/>
    <n v="146.44915537973333"/>
    <n v="0"/>
    <n v="0"/>
    <n v="61.753173990775693"/>
    <n v="33.964245694926632"/>
    <n v="71.016150089392042"/>
    <n v="142.76586995387825"/>
    <n v="0"/>
    <x v="1"/>
  </r>
  <r>
    <n v="7418"/>
    <n v="741"/>
    <n v="74"/>
    <s v="ביתר עילית גבעה ג"/>
    <n v="7417"/>
    <s v="U. Orthodox"/>
    <s v="yes"/>
    <x v="2"/>
    <s v="no"/>
    <s v="ביתר עילית"/>
    <n v="0"/>
    <n v="500"/>
    <n v="600"/>
    <m/>
    <n v="0"/>
    <n v="0"/>
    <n v="1100"/>
    <n v="500"/>
    <n v="1100"/>
    <n v="1100"/>
    <n v="1100"/>
    <n v="1100"/>
    <n v="0"/>
    <n v="2650"/>
    <n v="6050"/>
    <n v="7150"/>
    <n v="7480"/>
    <n v="7480"/>
    <m/>
    <n v="5.3"/>
    <n v="5.5"/>
    <n v="6.5"/>
    <n v="6.8"/>
    <n v="6.8"/>
    <n v="5"/>
    <n v="0"/>
    <n v="100"/>
    <n v="220"/>
    <n v="220"/>
    <n v="220"/>
    <n v="220"/>
    <m/>
    <m/>
    <m/>
    <m/>
    <m/>
    <m/>
    <n v="0"/>
    <n v="94.452806357560078"/>
    <n v="200.36159006207623"/>
    <n v="226.7947717056729"/>
    <n v="232.85931036013972"/>
    <n v="225.72156145741022"/>
    <n v="0"/>
    <n v="194.45280635756006"/>
    <n v="420.36159006207623"/>
    <n v="446.79477170567293"/>
    <n v="452.85931036013972"/>
    <n v="445.72156145741019"/>
    <n v="7418"/>
    <n v="0"/>
    <n v="1416.7920953634011"/>
    <n v="3005.4238509311435"/>
    <n v="3401.9215755850937"/>
    <n v="3492.8896554020957"/>
    <n v="3385.8234218611533"/>
    <n v="0"/>
    <n v="209.01468911732854"/>
    <n v="555.26475953548811"/>
    <n v="678.66994260295189"/>
    <n v="698.51137522616477"/>
    <n v="708.29945580540561"/>
    <m/>
    <m/>
    <m/>
    <m/>
    <m/>
    <m/>
    <n v="0"/>
    <n v="89.358954341134591"/>
    <n v="44.679477170567296"/>
    <n v="84.89100662407786"/>
    <n v="226.79477170567287"/>
    <n v="0"/>
    <n v="0"/>
    <n v="89.144312291482038"/>
    <n v="44.572156145741019"/>
    <n v="84.687096676907942"/>
    <n v="225.72156145741025"/>
    <n v="0"/>
    <x v="1"/>
  </r>
  <r>
    <n v="7419"/>
    <n v="741"/>
    <n v="74"/>
    <s v="ביתר עילית היער האנגלי"/>
    <m/>
    <s v="U. Orthodox"/>
    <s v="yes"/>
    <x v="2"/>
    <s v="no"/>
    <s v="ביתר עילית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m/>
    <m/>
    <m/>
    <n v="750"/>
    <n v="2000"/>
    <n v="3500"/>
    <n v="0"/>
    <n v="0"/>
    <n v="0"/>
    <n v="0"/>
    <n v="0"/>
    <n v="0"/>
    <n v="0"/>
    <n v="0"/>
    <n v="0"/>
    <n v="750"/>
    <n v="2000"/>
    <n v="3500"/>
    <n v="7419"/>
    <n v="0"/>
    <n v="0"/>
    <n v="0"/>
    <n v="0"/>
    <n v="0"/>
    <n v="0"/>
    <n v="0"/>
    <n v="0"/>
    <n v="0"/>
    <n v="0"/>
    <n v="0"/>
    <n v="0"/>
    <m/>
    <m/>
    <m/>
    <m/>
    <m/>
    <m/>
    <n v="225"/>
    <n v="225"/>
    <n v="300"/>
    <n v="0"/>
    <n v="0"/>
    <n v="0"/>
    <n v="1050"/>
    <n v="1050"/>
    <n v="1400"/>
    <n v="0"/>
    <n v="0"/>
    <n v="0"/>
    <x v="1"/>
  </r>
  <r>
    <n v="7421"/>
    <n v="742"/>
    <n v="74"/>
    <s v="גבעות"/>
    <m/>
    <s v="U. Orthodox"/>
    <s v="yes"/>
    <x v="2"/>
    <s v="no"/>
    <s v="ביתר עילית"/>
    <n v="0"/>
    <n v="0"/>
    <n v="0"/>
    <n v="0"/>
    <n v="1000"/>
    <n v="1000"/>
    <m/>
    <n v="0"/>
    <n v="0"/>
    <n v="0"/>
    <n v="1000"/>
    <n v="2000"/>
    <n v="0"/>
    <n v="0"/>
    <n v="0"/>
    <n v="0"/>
    <n v="6000"/>
    <n v="14000"/>
    <m/>
    <m/>
    <m/>
    <n v="5"/>
    <n v="6"/>
    <n v="7"/>
    <n v="5"/>
    <n v="0"/>
    <n v="0"/>
    <n v="0"/>
    <n v="0"/>
    <n v="200"/>
    <n v="400"/>
    <m/>
    <m/>
    <m/>
    <m/>
    <m/>
    <m/>
    <n v="0"/>
    <n v="0"/>
    <n v="0"/>
    <n v="0"/>
    <n v="178.34917888000001"/>
    <n v="423.69598454866667"/>
    <n v="0"/>
    <n v="0"/>
    <n v="0"/>
    <n v="0"/>
    <n v="378.34917888000001"/>
    <n v="823.69598454866673"/>
    <n v="7421"/>
    <n v="0"/>
    <n v="0"/>
    <n v="0"/>
    <n v="0"/>
    <n v="2675.2376832"/>
    <n v="6355.4397682300005"/>
    <n v="0"/>
    <n v="0"/>
    <n v="0"/>
    <n v="0"/>
    <n v="564.34745063999992"/>
    <n v="1267.7226626400002"/>
    <m/>
    <m/>
    <m/>
    <m/>
    <m/>
    <m/>
    <n v="0"/>
    <n v="0"/>
    <n v="0"/>
    <n v="0"/>
    <n v="0"/>
    <n v="0"/>
    <n v="0"/>
    <n v="156.50223706424669"/>
    <n v="123.55439768230001"/>
    <n v="123.55439768230001"/>
    <n v="423.69598454866667"/>
    <n v="0"/>
    <x v="1"/>
  </r>
  <r>
    <n v="7501"/>
    <n v="750"/>
    <n v="75"/>
    <s v="צור הדסה ותיקה"/>
    <m/>
    <s v="Jewish"/>
    <s v="yes"/>
    <x v="0"/>
    <s v="no"/>
    <s v="מטה יהודה- צור הדסה"/>
    <n v="1476.0100586756082"/>
    <n v="350"/>
    <n v="0"/>
    <m/>
    <m/>
    <n v="0"/>
    <n v="350"/>
    <n v="1826.0100586756082"/>
    <n v="1826.0100586756082"/>
    <n v="1826.0100586756082"/>
    <n v="1826.0100586756082"/>
    <n v="1826.0100586756082"/>
    <n v="6090.3849760061648"/>
    <n v="7669.242246437555"/>
    <n v="7304.0402347024328"/>
    <n v="7318.4806599987178"/>
    <n v="7121.4392288348718"/>
    <n v="6756.2372170997505"/>
    <n v="4.1262489643674485"/>
    <n v="4.2"/>
    <n v="4"/>
    <n v="4.0079081849673699"/>
    <n v="3.9"/>
    <n v="3.7"/>
    <m/>
    <m/>
    <m/>
    <m/>
    <m/>
    <m/>
    <m/>
    <m/>
    <m/>
    <m/>
    <m/>
    <m/>
    <m/>
    <m/>
    <m/>
    <m/>
    <m/>
    <m/>
    <m/>
    <n v="330"/>
    <n v="473.76960428649471"/>
    <n v="502.68838477960838"/>
    <n v="552.73918306956352"/>
    <n v="599.62269087183029"/>
    <n v="648.06506687183025"/>
    <n v="7501"/>
    <n v="1900"/>
    <n v="2100"/>
    <n v="2350"/>
    <n v="2500"/>
    <n v="2550"/>
    <n v="2550"/>
    <n v="0"/>
    <n v="0"/>
    <n v="0"/>
    <n v="0"/>
    <n v="0"/>
    <n v="0"/>
    <m/>
    <m/>
    <m/>
    <m/>
    <m/>
    <m/>
    <n v="0"/>
    <n v="138.18479576739088"/>
    <n v="82.91087746043452"/>
    <n v="105.02044478321707"/>
    <n v="226.62306505852104"/>
    <n v="0"/>
    <n v="0"/>
    <n v="89.323472159138106"/>
    <n v="119.09796287885081"/>
    <n v="119.09796287885081"/>
    <n v="320.54566895499056"/>
    <n v="0"/>
    <x v="0"/>
  </r>
  <r>
    <n v="7502"/>
    <n v="750"/>
    <n v="75"/>
    <s v="צור הדסה הר כיתרון"/>
    <m/>
    <s v="Jewish"/>
    <s v="yes"/>
    <x v="0"/>
    <s v="no"/>
    <s v="מטה יהודה- צור הדסה"/>
    <n v="305.3813914501257"/>
    <n v="0"/>
    <n v="0"/>
    <n v="120"/>
    <n v="0"/>
    <n v="0"/>
    <n v="120"/>
    <n v="305.3813914501257"/>
    <n v="305.3813914501257"/>
    <n v="425.3813914501257"/>
    <n v="425.3813914501257"/>
    <n v="425.3813914501257"/>
    <n v="1172.7480922674135"/>
    <n v="1199.3535805765307"/>
    <n v="1215.0425672796553"/>
    <n v="1701.5255658005028"/>
    <n v="1658.9874266554903"/>
    <n v="1573.9111483654651"/>
    <n v="3.8402735893583237"/>
    <n v="3.927395755456196"/>
    <n v="3.9787708134733992"/>
    <n v="4"/>
    <n v="3.9"/>
    <n v="3.7"/>
    <m/>
    <m/>
    <m/>
    <m/>
    <m/>
    <m/>
    <m/>
    <m/>
    <m/>
    <m/>
    <m/>
    <m/>
    <m/>
    <m/>
    <m/>
    <m/>
    <m/>
    <m/>
    <m/>
    <n v="35"/>
    <n v="43.733944407186335"/>
    <n v="56.5973146024985"/>
    <n v="76.207863000667729"/>
    <n v="79.165844205992684"/>
    <n v="84.346096205992694"/>
    <n v="7502"/>
    <m/>
    <n v="0"/>
    <n v="120"/>
    <n v="120"/>
    <n v="120"/>
    <n v="120"/>
    <n v="0"/>
    <n v="0"/>
    <n v="0"/>
    <n v="0"/>
    <n v="0"/>
    <n v="0"/>
    <m/>
    <m/>
    <m/>
    <m/>
    <m/>
    <m/>
    <n v="0"/>
    <n v="3.8103931500333861"/>
    <n v="7.6207863000667722"/>
    <n v="7.6207863000667722"/>
    <n v="57.1558972505008"/>
    <n v="0"/>
    <n v="0"/>
    <n v="4.2173048102996349"/>
    <n v="8.4346096205992698"/>
    <n v="8.4346096205992698"/>
    <n v="63.259572154494521"/>
    <n v="0"/>
    <x v="0"/>
  </r>
  <r>
    <n v="7503"/>
    <n v="750"/>
    <n v="75"/>
    <s v="צור הדסה סנסן"/>
    <n v="7502"/>
    <s v="Jewish"/>
    <s v="yes"/>
    <x v="0"/>
    <s v="no"/>
    <s v="מטה יהודה- צור הדסה"/>
    <n v="0"/>
    <n v="600"/>
    <n v="460"/>
    <n v="200"/>
    <n v="0"/>
    <n v="0"/>
    <n v="1260"/>
    <n v="600"/>
    <n v="1060"/>
    <n v="1260"/>
    <n v="1260"/>
    <n v="1260"/>
    <n v="0"/>
    <n v="1980"/>
    <n v="4028"/>
    <n v="5040"/>
    <n v="5040"/>
    <n v="4662"/>
    <m/>
    <n v="3.3"/>
    <n v="3.8"/>
    <n v="4"/>
    <n v="4"/>
    <n v="3.7"/>
    <m/>
    <m/>
    <m/>
    <m/>
    <m/>
    <m/>
    <m/>
    <m/>
    <m/>
    <m/>
    <m/>
    <m/>
    <m/>
    <m/>
    <m/>
    <m/>
    <m/>
    <m/>
    <m/>
    <n v="0"/>
    <n v="66.527999999999992"/>
    <n v="169.27946666666665"/>
    <n v="221.37653333333333"/>
    <n v="214.53333333333333"/>
    <n v="214.53333333333333"/>
    <n v="7503"/>
    <m/>
    <n v="0"/>
    <n v="550"/>
    <n v="950"/>
    <n v="950"/>
    <n v="950"/>
    <n v="0"/>
    <n v="0"/>
    <n v="0"/>
    <n v="0"/>
    <n v="0"/>
    <n v="0"/>
    <m/>
    <m/>
    <m/>
    <m/>
    <m/>
    <m/>
    <n v="0"/>
    <n v="88.550613333333331"/>
    <n v="55.344133333333332"/>
    <n v="13.282591999999999"/>
    <n v="64.199194666666656"/>
    <n v="0"/>
    <n v="0"/>
    <n v="85.813333333333333"/>
    <n v="53.633333333333333"/>
    <n v="12.872"/>
    <n v="62.214666666666659"/>
    <n v="0"/>
    <x v="0"/>
  </r>
  <r>
    <n v="7504"/>
    <n v="750"/>
    <n v="75"/>
    <s v="צור הדסה מקב&quot;ת"/>
    <n v="7502"/>
    <s v="Jewish"/>
    <s v="yes"/>
    <x v="0"/>
    <s v="no"/>
    <s v="מטה יהודה- צור הדסה"/>
    <n v="0"/>
    <n v="0"/>
    <n v="0"/>
    <n v="400"/>
    <n v="950"/>
    <n v="830"/>
    <n v="2180"/>
    <n v="0"/>
    <n v="0"/>
    <n v="400"/>
    <n v="1350"/>
    <n v="2180"/>
    <n v="0"/>
    <n v="0"/>
    <n v="0"/>
    <n v="1320"/>
    <n v="5130"/>
    <n v="8720"/>
    <m/>
    <m/>
    <m/>
    <n v="3.3"/>
    <n v="3.8"/>
    <n v="4"/>
    <m/>
    <m/>
    <m/>
    <m/>
    <m/>
    <m/>
    <m/>
    <m/>
    <m/>
    <m/>
    <m/>
    <m/>
    <m/>
    <m/>
    <m/>
    <m/>
    <m/>
    <m/>
    <m/>
    <n v="0"/>
    <n v="0"/>
    <n v="0"/>
    <n v="502.88"/>
    <n v="1334.3600000000001"/>
    <n v="2000.54"/>
    <n v="7504"/>
    <m/>
    <n v="0"/>
    <n v="0"/>
    <n v="396"/>
    <n v="1539"/>
    <n v="2616"/>
    <n v="0"/>
    <n v="0"/>
    <n v="0"/>
    <n v="0"/>
    <n v="0"/>
    <n v="0"/>
    <m/>
    <m/>
    <m/>
    <m/>
    <m/>
    <m/>
    <n v="0"/>
    <n v="201.15200000000002"/>
    <n v="201.15200000000002"/>
    <n v="75.432000000000002"/>
    <n v="25.144000000000002"/>
    <n v="0"/>
    <n v="0"/>
    <n v="800.21600000000001"/>
    <n v="800.21600000000001"/>
    <n v="220.05940000000001"/>
    <n v="180.04859999999999"/>
    <n v="0"/>
    <x v="0"/>
  </r>
  <r>
    <n v="7511"/>
    <n v="751"/>
    <n v="75"/>
    <s v="נס הרים"/>
    <m/>
    <s v="Jewish"/>
    <s v="yes"/>
    <x v="0"/>
    <s v="no"/>
    <s v="מטה יהודה"/>
    <n v="628"/>
    <n v="38"/>
    <n v="38.200000000000003"/>
    <n v="38.200000000000003"/>
    <n v="38.200000000000003"/>
    <n v="38.200000000000003"/>
    <n v="190.8"/>
    <n v="666"/>
    <n v="704.2"/>
    <n v="742.40000000000009"/>
    <n v="780.60000000000014"/>
    <n v="818.80000000000018"/>
    <n v="2239"/>
    <n v="2397.6"/>
    <n v="2535.1200000000003"/>
    <n v="2598.4000000000005"/>
    <n v="2732.1000000000004"/>
    <n v="2865.8000000000006"/>
    <n v="3.5652866242038215"/>
    <n v="3.5999999999999996"/>
    <n v="3.6"/>
    <n v="3.5000000000000004"/>
    <n v="3.5"/>
    <n v="3.5"/>
    <m/>
    <m/>
    <m/>
    <m/>
    <m/>
    <m/>
    <m/>
    <m/>
    <m/>
    <m/>
    <m/>
    <m/>
    <m/>
    <m/>
    <m/>
    <m/>
    <m/>
    <m/>
    <m/>
    <n v="209.2"/>
    <n v="262.15776"/>
    <n v="286.19211200000001"/>
    <n v="313.41259200000002"/>
    <n v="345.82538240000002"/>
    <n v="380.79948864000005"/>
    <n v="7511"/>
    <n v="96"/>
    <n v="96"/>
    <n v="96"/>
    <n v="96"/>
    <n v="96"/>
    <n v="96"/>
    <n v="0"/>
    <n v="0"/>
    <n v="0"/>
    <n v="0"/>
    <n v="0"/>
    <n v="0"/>
    <m/>
    <m/>
    <m/>
    <m/>
    <m/>
    <m/>
    <n v="31.341259200000003"/>
    <n v="78.35314799999999"/>
    <n v="109.69440719999999"/>
    <n v="15.670629600000002"/>
    <n v="15.670629600000002"/>
    <n v="62.682518400000006"/>
    <n v="38.079948864000009"/>
    <n v="95.199872160000012"/>
    <n v="133.279821024"/>
    <n v="19.039974432000005"/>
    <n v="19.039974432000005"/>
    <n v="76.159897728000018"/>
    <x v="0"/>
  </r>
  <r>
    <n v="7512"/>
    <n v="751"/>
    <n v="75"/>
    <s v="מטע"/>
    <m/>
    <s v="Jewish"/>
    <s v="yes"/>
    <x v="0"/>
    <s v="no"/>
    <s v="מטה יהודה"/>
    <n v="260"/>
    <n v="15"/>
    <n v="15"/>
    <n v="15"/>
    <n v="15"/>
    <n v="15"/>
    <n v="75"/>
    <n v="275"/>
    <n v="290"/>
    <n v="305"/>
    <n v="320"/>
    <n v="335"/>
    <n v="910"/>
    <n v="962.5"/>
    <n v="1015"/>
    <n v="1067.5"/>
    <n v="1120"/>
    <n v="1172.5"/>
    <n v="3.5"/>
    <n v="3.5"/>
    <n v="3.5"/>
    <n v="3.5"/>
    <n v="3.5"/>
    <n v="3.5"/>
    <m/>
    <m/>
    <m/>
    <m/>
    <m/>
    <m/>
    <m/>
    <m/>
    <m/>
    <m/>
    <m/>
    <m/>
    <m/>
    <m/>
    <m/>
    <m/>
    <m/>
    <m/>
    <m/>
    <n v="40.79"/>
    <n v="51.690959999999997"/>
    <n v="57.312328000000001"/>
    <n v="63.8767608"/>
    <n v="70.940136879999997"/>
    <n v="78.552350568000008"/>
    <n v="7512"/>
    <n v="45"/>
    <n v="0"/>
    <n v="0"/>
    <n v="0"/>
    <n v="0"/>
    <n v="0"/>
    <n v="0"/>
    <n v="0"/>
    <n v="0"/>
    <n v="0"/>
    <n v="0"/>
    <n v="0"/>
    <m/>
    <m/>
    <m/>
    <m/>
    <m/>
    <m/>
    <n v="6.3876760799999994"/>
    <n v="15.9691902"/>
    <n v="22.356866279999998"/>
    <n v="3.1938380399999997"/>
    <n v="3.1938380399999997"/>
    <n v="12.775352159999999"/>
    <n v="7.8552350568000016"/>
    <n v="19.638087642000002"/>
    <n v="27.4933226988"/>
    <n v="3.9276175284000008"/>
    <n v="3.9276175284000008"/>
    <n v="15.710470113600003"/>
    <x v="0"/>
  </r>
  <r>
    <n v="7513"/>
    <n v="751"/>
    <n v="75"/>
    <s v="הר רפאים"/>
    <m/>
    <s v="Jewish"/>
    <s v="yes"/>
    <x v="0"/>
    <s v="no"/>
    <s v="מטה יהודה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7513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7514"/>
    <n v="751"/>
    <n v="75"/>
    <s v="מבוא ביתר&quot;"/>
    <m/>
    <s v="Jewish"/>
    <s v="yes"/>
    <x v="0"/>
    <s v="no"/>
    <s v="מטה יהודה"/>
    <n v="388"/>
    <n v="10"/>
    <n v="10"/>
    <n v="10"/>
    <n v="10"/>
    <n v="10"/>
    <n v="50"/>
    <n v="398"/>
    <n v="408"/>
    <n v="418"/>
    <n v="428"/>
    <n v="438"/>
    <n v="1124"/>
    <n v="1154.2"/>
    <n v="1224"/>
    <n v="1254"/>
    <n v="1284"/>
    <n v="1270.2"/>
    <n v="2.8969072164948453"/>
    <n v="2.9"/>
    <n v="3"/>
    <n v="3"/>
    <n v="3"/>
    <n v="2.9"/>
    <m/>
    <m/>
    <m/>
    <m/>
    <m/>
    <m/>
    <m/>
    <m/>
    <m/>
    <m/>
    <m/>
    <m/>
    <m/>
    <m/>
    <m/>
    <m/>
    <m/>
    <m/>
    <m/>
    <n v="85.77"/>
    <n v="106.97849153976848"/>
    <n v="116.742144"/>
    <n v="127.99025040000001"/>
    <n v="140.43077543999999"/>
    <n v="153.01735298400001"/>
    <n v="7514"/>
    <n v="20"/>
    <n v="122.66144247106054"/>
    <n v="122.66144247106054"/>
    <n v="122.66144247106054"/>
    <n v="122.66144247106054"/>
    <n v="122.66144247106054"/>
    <n v="0"/>
    <n v="0"/>
    <n v="0"/>
    <n v="0"/>
    <n v="0"/>
    <n v="0"/>
    <m/>
    <m/>
    <m/>
    <m/>
    <m/>
    <m/>
    <n v="12.799025040000002"/>
    <n v="44.796587639999998"/>
    <n v="38.397075120000004"/>
    <n v="12.799025040000002"/>
    <n v="6.3995125200000009"/>
    <n v="12.799025040000002"/>
    <n v="15.301735298400002"/>
    <n v="53.5560735444"/>
    <n v="45.905205895200005"/>
    <n v="15.301735298400002"/>
    <n v="7.6508676492000012"/>
    <n v="15.301735298400002"/>
    <x v="0"/>
  </r>
  <r>
    <n v="7521"/>
    <n v="752"/>
    <n v="75"/>
    <s v="הר הטייסים"/>
    <m/>
    <s v="Jewish"/>
    <s v="yes"/>
    <x v="0"/>
    <s v="no"/>
    <s v="מטה יהודה"/>
    <n v="1029.5449406282366"/>
    <n v="65"/>
    <n v="65"/>
    <n v="65"/>
    <n v="65"/>
    <n v="65"/>
    <n v="325"/>
    <n v="1094.5449406282366"/>
    <n v="1159.5449406282366"/>
    <n v="1224.5449406282366"/>
    <n v="1289.5449406282366"/>
    <n v="1354.5449406282366"/>
    <n v="3739"/>
    <n v="4049.8162803244759"/>
    <n v="4174.361786261652"/>
    <n v="4653.2707743872988"/>
    <n v="4771.3162803244759"/>
    <n v="4740.9072921988281"/>
    <n v="3.6317015920824516"/>
    <n v="3.7"/>
    <n v="3.6"/>
    <n v="3.8"/>
    <n v="3.7"/>
    <n v="3.5"/>
    <m/>
    <m/>
    <m/>
    <m/>
    <m/>
    <m/>
    <m/>
    <m/>
    <m/>
    <m/>
    <m/>
    <m/>
    <m/>
    <m/>
    <m/>
    <m/>
    <m/>
    <m/>
    <m/>
    <n v="991.61"/>
    <n v="1170.2039070189023"/>
    <n v="1270.4740534092234"/>
    <n v="1396.0667483888712"/>
    <n v="1513.7562076711081"/>
    <n v="1634.5508066217344"/>
    <n v="7521"/>
    <n v="195"/>
    <n v="195"/>
    <n v="195"/>
    <n v="195"/>
    <n v="195"/>
    <n v="195"/>
    <n v="0"/>
    <n v="0"/>
    <n v="0"/>
    <n v="0"/>
    <n v="0"/>
    <n v="0"/>
    <m/>
    <m/>
    <m/>
    <m/>
    <m/>
    <m/>
    <n v="279.21334967777426"/>
    <n v="488.62336193610491"/>
    <n v="279.21334967777426"/>
    <n v="69.803337419443565"/>
    <n v="69.803337419443565"/>
    <n v="209.41001225833068"/>
    <n v="326.91016132434692"/>
    <n v="572.09278231760698"/>
    <n v="326.91016132434692"/>
    <n v="81.727540331086729"/>
    <n v="81.727540331086729"/>
    <n v="245.18262099326014"/>
    <x v="0"/>
  </r>
  <r>
    <n v="7531"/>
    <n v="753"/>
    <n v="75"/>
    <s v="שורש"/>
    <m/>
    <s v="Jewish"/>
    <s v="yes"/>
    <x v="0"/>
    <s v="no"/>
    <s v="מטה יהודה"/>
    <n v="1035"/>
    <n v="27"/>
    <n v="27"/>
    <n v="27"/>
    <n v="27"/>
    <n v="27"/>
    <n v="135"/>
    <n v="1062"/>
    <n v="1089"/>
    <n v="1116"/>
    <n v="1143"/>
    <n v="1170"/>
    <n v="3502"/>
    <n v="3504.6"/>
    <n v="3484.8"/>
    <n v="3571.2000000000003"/>
    <n v="3657.6000000000004"/>
    <n v="3744"/>
    <n v="3.3835748792270532"/>
    <n v="3.3"/>
    <n v="3.2"/>
    <n v="3.2"/>
    <n v="3.2"/>
    <n v="3.2"/>
    <m/>
    <m/>
    <m/>
    <m/>
    <m/>
    <m/>
    <m/>
    <m/>
    <m/>
    <m/>
    <m/>
    <m/>
    <m/>
    <m/>
    <m/>
    <m/>
    <m/>
    <m/>
    <m/>
    <n v="451.87"/>
    <n v="554.52823999999998"/>
    <n v="597.99238400000002"/>
    <n v="656.16816240000003"/>
    <n v="719.56017464000001"/>
    <n v="789.03218810400006"/>
    <n v="7531"/>
    <n v="169"/>
    <n v="169"/>
    <n v="169"/>
    <n v="169"/>
    <n v="169"/>
    <n v="169"/>
    <n v="0"/>
    <n v="0"/>
    <n v="0"/>
    <n v="0"/>
    <n v="0"/>
    <n v="0"/>
    <m/>
    <m/>
    <m/>
    <m/>
    <m/>
    <m/>
    <n v="0"/>
    <n v="196.85044872"/>
    <n v="164.04204060000001"/>
    <n v="32.808408120000003"/>
    <n v="196.85044872"/>
    <n v="65.616816240000006"/>
    <n v="236.70965643120002"/>
    <n v="157.80643762080001"/>
    <n v="197.25804702600001"/>
    <n v="39.451609405200003"/>
    <n v="78.903218810400006"/>
    <n v="78.903218810400006"/>
    <x v="0"/>
  </r>
  <r>
    <n v="7601"/>
    <n v="760"/>
    <n v="76"/>
    <s v="מבשרת הישנה מזרח"/>
    <m/>
    <s v="Jewish"/>
    <s v="yes"/>
    <x v="0"/>
    <s v="no"/>
    <s v="מבשרת"/>
    <n v="864.76050907258036"/>
    <n v="96"/>
    <n v="30"/>
    <n v="30"/>
    <n v="30"/>
    <n v="30"/>
    <n v="216"/>
    <n v="960.76050907258036"/>
    <n v="990.76050907258036"/>
    <n v="1020.7605090725804"/>
    <n v="1050.7605090725804"/>
    <n v="1080.7605090725804"/>
    <n v="2767.2336290322573"/>
    <n v="3103.2336290322573"/>
    <n v="3208.2336290322573"/>
    <n v="3313.2336290322573"/>
    <n v="3418.2336290322573"/>
    <n v="3523.2336290322573"/>
    <n v="3.2"/>
    <n v="3.2299762529038594"/>
    <n v="3.2381525097678585"/>
    <n v="3.2458481686781955"/>
    <n v="3.2531043939301165"/>
    <n v="3.2599577792267835"/>
    <m/>
    <m/>
    <m/>
    <m/>
    <m/>
    <m/>
    <m/>
    <m/>
    <m/>
    <m/>
    <m/>
    <m/>
    <m/>
    <m/>
    <m/>
    <m/>
    <m/>
    <m/>
    <m/>
    <n v="118"/>
    <n v="127.56392190353088"/>
    <n v="130.80297948097569"/>
    <n v="134.0690984923464"/>
    <n v="137.14495433797299"/>
    <n v="140.22138106248232"/>
    <n v="7601"/>
    <n v="82"/>
    <n v="82"/>
    <n v="82"/>
    <n v="82"/>
    <n v="82"/>
    <n v="82"/>
    <n v="0"/>
    <n v="0"/>
    <n v="0"/>
    <n v="0"/>
    <n v="0"/>
    <n v="0"/>
    <m/>
    <m/>
    <m/>
    <m/>
    <m/>
    <m/>
    <n v="0"/>
    <n v="67.034549313207748"/>
    <n v="44.6896994974488"/>
    <n v="11.172424840844924"/>
    <n v="11.172424840844924"/>
    <n v="0"/>
    <n v="0"/>
    <n v="70.110690601351862"/>
    <n v="46.740460354160774"/>
    <n v="11.685115053484846"/>
    <n v="11.685115053484846"/>
    <n v="0"/>
    <x v="0"/>
  </r>
  <r>
    <n v="7602"/>
    <n v="760"/>
    <n v="76"/>
    <s v="מבשרת ציון שכונה ג"/>
    <m/>
    <s v="Jewish"/>
    <s v="yes"/>
    <x v="0"/>
    <s v="no"/>
    <s v="מבשרת"/>
    <n v="611.24765624999975"/>
    <n v="20"/>
    <n v="30"/>
    <n v="30"/>
    <n v="30"/>
    <n v="30"/>
    <n v="140"/>
    <n v="631.24765624999975"/>
    <n v="661.24765624999975"/>
    <n v="691.24765624999975"/>
    <n v="721.24765624999975"/>
    <n v="751.24765624999975"/>
    <n v="1955.9924999999994"/>
    <n v="2038.0650993325632"/>
    <n v="2125.2732027803459"/>
    <n v="2230.5288147217684"/>
    <n v="2335.7625560496517"/>
    <n v="2440.9771185404434"/>
    <n v="3.2"/>
    <n v="3.2286299666281955"/>
    <n v="3.2140351390173212"/>
    <n v="3.2268157360884642"/>
    <n v="3.2385028024826288"/>
    <n v="3.2492309270222024"/>
    <m/>
    <m/>
    <m/>
    <m/>
    <m/>
    <m/>
    <m/>
    <m/>
    <m/>
    <m/>
    <m/>
    <m/>
    <m/>
    <m/>
    <m/>
    <m/>
    <m/>
    <m/>
    <m/>
    <n v="88.49"/>
    <n v="96.236967860472532"/>
    <n v="112.73365435436503"/>
    <n v="116.11967122500573"/>
    <n v="128.03707793519837"/>
    <n v="134.59985118340614"/>
    <n v="7602"/>
    <n v="689"/>
    <n v="795.82337874246639"/>
    <n v="902.64675748493289"/>
    <n v="1009.4701362273992"/>
    <n v="1116.2935149698656"/>
    <n v="1223.1168937123318"/>
    <n v="0"/>
    <n v="0"/>
    <n v="0"/>
    <n v="0"/>
    <n v="0"/>
    <n v="0"/>
    <m/>
    <m/>
    <m/>
    <m/>
    <m/>
    <m/>
    <n v="0"/>
    <n v="27.600355769046363"/>
    <n v="18.40023717936424"/>
    <n v="18.40023717936424"/>
    <n v="51.718841097230886"/>
    <n v="0"/>
    <n v="0"/>
    <n v="31.992889231697205"/>
    <n v="21.328592821131469"/>
    <n v="21.328592821131469"/>
    <n v="59.949776309446001"/>
    <n v="0"/>
    <x v="0"/>
  </r>
  <r>
    <n v="7603"/>
    <n v="760"/>
    <n v="76"/>
    <s v="מבשרת הישנה מערב"/>
    <m/>
    <s v="Jewish"/>
    <s v="yes"/>
    <x v="0"/>
    <s v="no"/>
    <s v="מבשרת"/>
    <n v="619.69808467741927"/>
    <n v="30"/>
    <n v="30"/>
    <n v="30"/>
    <n v="30"/>
    <n v="30"/>
    <n v="150"/>
    <n v="649.69808467741927"/>
    <n v="679.69808467741927"/>
    <n v="709.69808467741927"/>
    <n v="739.69808467741927"/>
    <n v="769.69808467741927"/>
    <n v="1983.0338709677419"/>
    <n v="2000.5338709677419"/>
    <n v="2184.4494486127551"/>
    <n v="2289.8283413541872"/>
    <n v="2395.1752013693422"/>
    <n v="2500.4939261204745"/>
    <n v="3.2"/>
    <n v="3.0791746476534931"/>
    <n v="3.2138525881671156"/>
    <n v="3.2264823462148531"/>
    <n v="3.2380443467200175"/>
    <n v="3.2486685050910999"/>
    <m/>
    <m/>
    <m/>
    <m/>
    <m/>
    <m/>
    <m/>
    <m/>
    <m/>
    <m/>
    <m/>
    <m/>
    <m/>
    <m/>
    <m/>
    <m/>
    <m/>
    <m/>
    <m/>
    <n v="167.15"/>
    <n v="173.14855428103738"/>
    <n v="178.17266534732181"/>
    <n v="179.79913964772322"/>
    <n v="228.94013124922856"/>
    <n v="249.31881356521188"/>
    <n v="7603"/>
    <n v="404"/>
    <n v="486.10331421556066"/>
    <n v="522.0899802098271"/>
    <n v="499.23709471584829"/>
    <n v="513.55977521342811"/>
    <n v="520.84011241657845"/>
    <n v="35"/>
    <n v="35"/>
    <n v="35"/>
    <n v="35"/>
    <n v="35"/>
    <n v="35"/>
    <m/>
    <m/>
    <m/>
    <m/>
    <m/>
    <m/>
    <n v="0"/>
    <n v="30.316484396875758"/>
    <n v="20.210989655181642"/>
    <n v="60.632968793751516"/>
    <n v="68.638696801914307"/>
    <n v="0"/>
    <n v="0"/>
    <n v="45"/>
    <n v="60"/>
    <n v="75"/>
    <n v="70"/>
    <n v="0"/>
    <x v="0"/>
  </r>
  <r>
    <n v="7604"/>
    <n v="760"/>
    <n v="76"/>
    <s v="מבשרת ציון קניון הראל"/>
    <m/>
    <s v="Jewish"/>
    <s v="yes"/>
    <x v="0"/>
    <s v="no"/>
    <s v="מבשרת"/>
    <n v="140.27147272750801"/>
    <n v="0"/>
    <n v="0"/>
    <n v="200.70000000000002"/>
    <n v="0"/>
    <n v="0"/>
    <n v="200.70000000000002"/>
    <n v="140.27147272750801"/>
    <n v="140.27147272750801"/>
    <n v="340.97147272750806"/>
    <n v="340.97147272750806"/>
    <n v="340.97147272750806"/>
    <n v="422.3082524271843"/>
    <n v="422.3082524271843"/>
    <n v="422.3082524271843"/>
    <n v="2734.0589667688487"/>
    <n v="2734.0589667688487"/>
    <n v="2734.0589667688487"/>
    <n v="3.0106495940736444"/>
    <n v="3.0106495940736444"/>
    <n v="3.0106495940736444"/>
    <n v="8.018439035085521"/>
    <n v="8.018439035085521"/>
    <n v="8.018439035085521"/>
    <m/>
    <m/>
    <m/>
    <m/>
    <m/>
    <m/>
    <m/>
    <m/>
    <m/>
    <m/>
    <m/>
    <m/>
    <m/>
    <m/>
    <m/>
    <m/>
    <m/>
    <m/>
    <m/>
    <n v="457.20749999999998"/>
    <n v="458.18109595766396"/>
    <n v="457.65252834034965"/>
    <n v="1118.6424088005597"/>
    <n v="1118.3609987515724"/>
    <n v="1117.7882460163723"/>
    <n v="7604"/>
    <m/>
    <n v="0"/>
    <n v="0"/>
    <n v="0"/>
    <n v="0"/>
    <n v="0"/>
    <n v="0"/>
    <n v="0"/>
    <n v="0"/>
    <n v="0"/>
    <n v="0"/>
    <n v="0"/>
    <m/>
    <m/>
    <m/>
    <m/>
    <m/>
    <m/>
    <n v="0"/>
    <n v="524.81275493061821"/>
    <n v="426.73002283906067"/>
    <n v="167.09963103088086"/>
    <n v="0"/>
    <n v="0"/>
    <n v="0"/>
    <n v="524.41202318613762"/>
    <n v="426.4041842140121"/>
    <n v="166.97203861622259"/>
    <n v="0"/>
    <n v="0"/>
    <x v="0"/>
  </r>
  <r>
    <n v="7605"/>
    <n v="760"/>
    <n v="76"/>
    <s v="מבשרת ציון שכונה ב"/>
    <m/>
    <s v="Jewish"/>
    <s v="yes"/>
    <x v="0"/>
    <s v="no"/>
    <s v="מבשרת"/>
    <n v="472.80460874195666"/>
    <n v="0"/>
    <n v="0"/>
    <n v="0"/>
    <n v="0"/>
    <n v="500"/>
    <n v="500"/>
    <n v="472.80460874195666"/>
    <n v="472.80460874195666"/>
    <n v="472.80460874195666"/>
    <n v="472.80460874195666"/>
    <n v="972.8046087419566"/>
    <n v="1417.2378640776699"/>
    <n v="1417.2378640776699"/>
    <n v="1417.2378640776699"/>
    <n v="1417.2378640776699"/>
    <n v="1417.2378640776699"/>
    <n v="3167.2378640776697"/>
    <n v="2.9975127946588147"/>
    <n v="2.9975127946588147"/>
    <n v="2.9975127946588147"/>
    <n v="2.9975127946588147"/>
    <n v="2.9975127946588147"/>
    <n v="3.255780077125233"/>
    <m/>
    <m/>
    <m/>
    <m/>
    <m/>
    <m/>
    <m/>
    <m/>
    <m/>
    <m/>
    <m/>
    <m/>
    <m/>
    <m/>
    <m/>
    <m/>
    <m/>
    <m/>
    <m/>
    <n v="62.76"/>
    <n v="68.333333333333329"/>
    <n v="73.906666666666666"/>
    <n v="79.48"/>
    <n v="85.053333333333342"/>
    <n v="143.12666666666667"/>
    <n v="7605"/>
    <m/>
    <n v="83.600000000000023"/>
    <n v="167.20000000000005"/>
    <n v="250.8"/>
    <n v="334.40000000000003"/>
    <n v="418"/>
    <n v="0"/>
    <n v="0"/>
    <n v="0"/>
    <n v="0"/>
    <n v="0"/>
    <n v="0"/>
    <m/>
    <m/>
    <m/>
    <m/>
    <m/>
    <m/>
    <n v="0"/>
    <n v="28.397781965608438"/>
    <n v="17.024813063685624"/>
    <n v="13.730699504079514"/>
    <n v="20.326705466626425"/>
    <n v="0"/>
    <n v="0"/>
    <n v="51.138398005338665"/>
    <n v="30.658086870010624"/>
    <n v="24.726085191501685"/>
    <n v="36.604096599815698"/>
    <n v="0"/>
    <x v="0"/>
  </r>
  <r>
    <n v="7606"/>
    <n v="760"/>
    <n v="76"/>
    <s v="מבשרת ציון שכונה א"/>
    <m/>
    <s v="Jewish"/>
    <s v="yes"/>
    <x v="0"/>
    <s v="no"/>
    <s v="מבשרת"/>
    <n v="443.2299497501931"/>
    <n v="0"/>
    <n v="0"/>
    <n v="0"/>
    <n v="0"/>
    <n v="0"/>
    <n v="0"/>
    <n v="443.2299497501931"/>
    <n v="443.2299497501931"/>
    <n v="443.2299497501931"/>
    <n v="443.2299497501931"/>
    <n v="443.2299497501931"/>
    <n v="1329.8486850468526"/>
    <n v="1319.0998878823"/>
    <n v="1303.0457908466817"/>
    <n v="1279.5518246070753"/>
    <n v="1256.3197839434167"/>
    <n v="1233.7452913757481"/>
    <n v="3.0003583598002859"/>
    <n v="2.9761072974101865"/>
    <n v="2.9398866019344716"/>
    <n v="2.8868803322705019"/>
    <n v="2.8344650099829347"/>
    <n v="2.7835332248443363"/>
    <m/>
    <m/>
    <m/>
    <m/>
    <m/>
    <m/>
    <m/>
    <m/>
    <m/>
    <m/>
    <m/>
    <m/>
    <m/>
    <m/>
    <m/>
    <m/>
    <m/>
    <m/>
    <m/>
    <n v="146.44"/>
    <n v="157.85541557828347"/>
    <n v="169.06588360545456"/>
    <n v="180.04909095329145"/>
    <n v="191.03146807585222"/>
    <n v="202.04941890727682"/>
    <n v="7606"/>
    <n v="1513"/>
    <n v="1688.5109616246104"/>
    <n v="1864.0219232492211"/>
    <n v="2039.5328848738313"/>
    <n v="2215.0438464984422"/>
    <n v="2390.5548081230531"/>
    <n v="0"/>
    <n v="0"/>
    <n v="0"/>
    <n v="0"/>
    <n v="0"/>
    <n v="0"/>
    <m/>
    <m/>
    <m/>
    <m/>
    <m/>
    <m/>
    <n v="0"/>
    <n v="18.645201761376477"/>
    <n v="9.3226008806882383"/>
    <n v="33.561363196208035"/>
    <n v="118.51992511501871"/>
    <n v="0"/>
    <n v="0"/>
    <n v="20.923472378276855"/>
    <n v="10.461736189138428"/>
    <n v="37.662250309772737"/>
    <n v="133.00196003008881"/>
    <n v="0"/>
    <x v="0"/>
  </r>
  <r>
    <n v="7611"/>
    <n v="761"/>
    <n v="76"/>
    <s v="מבשרת ציון רכס חלילים מזרח"/>
    <m/>
    <s v="Jewish"/>
    <s v="yes"/>
    <x v="0"/>
    <s v="no"/>
    <s v="מבשרת"/>
    <n v="567.225068257619"/>
    <n v="0"/>
    <n v="0"/>
    <n v="0"/>
    <n v="0"/>
    <n v="0"/>
    <n v="0"/>
    <n v="567.225068257619"/>
    <n v="567.225068257619"/>
    <n v="567.225068257619"/>
    <n v="567.225068257619"/>
    <n v="567.225068257619"/>
    <n v="2268.900273030476"/>
    <n v="2289.3018997063941"/>
    <n v="2291.3677930736121"/>
    <n v="2268.9258758979058"/>
    <n v="2234.3947402409112"/>
    <n v="2203.4744740667848"/>
    <n v="4"/>
    <n v="4.0359674277771029"/>
    <n v="4.0396095329710144"/>
    <n v="4.0000451370520498"/>
    <n v="3.9391678282210667"/>
    <n v="3.884656369005933"/>
    <m/>
    <m/>
    <m/>
    <m/>
    <m/>
    <m/>
    <m/>
    <m/>
    <m/>
    <m/>
    <m/>
    <m/>
    <m/>
    <m/>
    <m/>
    <m/>
    <m/>
    <m/>
    <m/>
    <n v="36.61"/>
    <n v="39.281630264306607"/>
    <n v="36.950879021803239"/>
    <n v="46.458768058029911"/>
    <n v="50.074215471888174"/>
    <n v="36.460590554401271"/>
    <n v="7611"/>
    <n v="52"/>
    <n v="52"/>
    <n v="52"/>
    <n v="52"/>
    <n v="52"/>
    <n v="52"/>
    <n v="0"/>
    <n v="0"/>
    <n v="0"/>
    <n v="0"/>
    <n v="0"/>
    <n v="0"/>
    <m/>
    <m/>
    <m/>
    <m/>
    <m/>
    <m/>
    <n v="0"/>
    <n v="24.030397256976542"/>
    <n v="2.6700441241778043"/>
    <n v="5.3400882948143771"/>
    <n v="14.418238382061187"/>
    <n v="0"/>
    <n v="0"/>
    <n v="18.858926137512888"/>
    <n v="2.095436225347902"/>
    <n v="4.190872487156394"/>
    <n v="11.315355704384087"/>
    <n v="0"/>
    <x v="0"/>
  </r>
  <r>
    <n v="7612"/>
    <n v="761"/>
    <n v="76"/>
    <s v="מבשרת ציון רכס חלילים מערב"/>
    <m/>
    <s v="Jewish"/>
    <s v="yes"/>
    <x v="0"/>
    <s v="no"/>
    <s v="מבשרת"/>
    <n v="324.94369877598672"/>
    <n v="0"/>
    <n v="0"/>
    <n v="0"/>
    <n v="0"/>
    <n v="0"/>
    <n v="0"/>
    <n v="324.94369877598672"/>
    <n v="324.94369877598672"/>
    <n v="324.94369877598672"/>
    <n v="324.94369877598672"/>
    <n v="324.94369877598672"/>
    <n v="1299.7747951039469"/>
    <n v="1311.4435719858666"/>
    <n v="1312.6109400914675"/>
    <n v="1299.7415533285584"/>
    <n v="1279.9507386055986"/>
    <n v="1262.2356748725015"/>
    <n v="4"/>
    <n v="4.0359101497455532"/>
    <n v="4.0395026739582036"/>
    <n v="3.9998976998922777"/>
    <n v="3.938992334447406"/>
    <n v="3.8844750017530743"/>
    <m/>
    <m/>
    <m/>
    <m/>
    <m/>
    <m/>
    <m/>
    <m/>
    <m/>
    <m/>
    <m/>
    <m/>
    <m/>
    <m/>
    <m/>
    <m/>
    <m/>
    <m/>
    <m/>
    <n v="57.53"/>
    <n v="65.865365600307172"/>
    <n v="73.885688937324772"/>
    <n v="81.484909628287085"/>
    <n v="88.876487480447878"/>
    <n v="159.30842918810455"/>
    <n v="7612"/>
    <n v="84"/>
    <n v="203.77953440774371"/>
    <n v="323.55906881548742"/>
    <n v="443.33860322323108"/>
    <n v="563.11813763097484"/>
    <n v="682.89767203871861"/>
    <n v="0"/>
    <n v="0"/>
    <n v="0"/>
    <n v="0"/>
    <n v="0"/>
    <n v="0"/>
    <m/>
    <m/>
    <m/>
    <m/>
    <m/>
    <m/>
    <n v="0"/>
    <n v="18.500665587468088"/>
    <n v="18.500665587468088"/>
    <n v="0"/>
    <n v="44.483578453350908"/>
    <n v="0"/>
    <n v="0"/>
    <n v="45"/>
    <n v="50"/>
    <n v="0"/>
    <n v="64"/>
    <n v="0"/>
    <x v="0"/>
  </r>
  <r>
    <n v="7613"/>
    <n v="761"/>
    <n v="76"/>
    <s v="מבשרת ציון שכונה ה' ו'"/>
    <m/>
    <s v="Jewish"/>
    <s v="yes"/>
    <x v="0"/>
    <s v="no"/>
    <s v="מבשרת"/>
    <n v="1481.9508095274957"/>
    <n v="0"/>
    <n v="0"/>
    <n v="0"/>
    <n v="0"/>
    <n v="0"/>
    <n v="0"/>
    <n v="1481.9508095274957"/>
    <n v="1481.9508095274957"/>
    <n v="1481.9508095274957"/>
    <n v="1481.9508095274957"/>
    <n v="1481.9508095274957"/>
    <n v="4494.8129433511467"/>
    <n v="4491.2317255695643"/>
    <n v="4453.1211757658484"/>
    <n v="4395.9694734957902"/>
    <n v="4319.5430263296566"/>
    <n v="4241.1501701351117"/>
    <n v="3.0330378811859955"/>
    <n v="3.0306213247398852"/>
    <n v="3.0049048505096323"/>
    <n v="2.9663396687892756"/>
    <n v="2.9147681546237671"/>
    <n v="2.8618697347230828"/>
    <m/>
    <m/>
    <m/>
    <m/>
    <m/>
    <m/>
    <m/>
    <m/>
    <m/>
    <m/>
    <m/>
    <m/>
    <m/>
    <m/>
    <m/>
    <m/>
    <m/>
    <m/>
    <m/>
    <n v="73.22"/>
    <n v="73.11256346655253"/>
    <n v="71.969246972441056"/>
    <n v="92.798843898039308"/>
    <n v="109.08372835749529"/>
    <n v="90.374790481836953"/>
    <n v="7613"/>
    <n v="128"/>
    <n v="128"/>
    <n v="128"/>
    <n v="128"/>
    <n v="128"/>
    <n v="128"/>
    <n v="0"/>
    <n v="0"/>
    <n v="0"/>
    <n v="0"/>
    <n v="0"/>
    <n v="0"/>
    <m/>
    <m/>
    <m/>
    <m/>
    <m/>
    <m/>
    <n v="0"/>
    <n v="35.69186307339929"/>
    <n v="17.845931490300224"/>
    <n v="17.845931490300224"/>
    <n v="21.415117844039571"/>
    <n v="0"/>
    <n v="0"/>
    <n v="34.759534835466056"/>
    <n v="17.379767372545633"/>
    <n v="17.379767372545633"/>
    <n v="20.855720901279632"/>
    <n v="0"/>
    <x v="0"/>
  </r>
  <r>
    <n v="7614"/>
    <n v="761"/>
    <n v="76"/>
    <s v="מבשרת ציון שכונה ד'"/>
    <m/>
    <s v="Jewish"/>
    <s v="yes"/>
    <x v="0"/>
    <s v="no"/>
    <s v="מבשרת"/>
    <n v="360.89990590162563"/>
    <n v="0"/>
    <n v="0"/>
    <n v="0"/>
    <n v="0"/>
    <n v="0"/>
    <n v="0"/>
    <n v="360.89990590162563"/>
    <n v="360.89990590162563"/>
    <n v="360.89990590162563"/>
    <n v="360.89990590162563"/>
    <n v="360.89990590162563"/>
    <n v="1092.7560432078674"/>
    <n v="1091.8853957699894"/>
    <n v="1082.6201528927322"/>
    <n v="1068.7257219514845"/>
    <n v="1050.1453131437631"/>
    <n v="1031.0868409825057"/>
    <n v="3.0278645833333404"/>
    <n v="3.0254521486841739"/>
    <n v="2.9997795377309786"/>
    <n v="2.9612801346720179"/>
    <n v="2.9097965834050745"/>
    <n v="2.8569883896383175"/>
    <m/>
    <m/>
    <m/>
    <m/>
    <m/>
    <m/>
    <m/>
    <m/>
    <m/>
    <m/>
    <m/>
    <m/>
    <m/>
    <m/>
    <m/>
    <m/>
    <m/>
    <m/>
    <m/>
    <n v="156.9"/>
    <n v="156.87388057686366"/>
    <n v="156.59592329054595"/>
    <n v="156.17909036230853"/>
    <n v="155.62167809807687"/>
    <n v="155.04992393323914"/>
    <n v="7614"/>
    <n v="600"/>
    <n v="600"/>
    <n v="600"/>
    <n v="600"/>
    <n v="600"/>
    <n v="600"/>
    <n v="0"/>
    <n v="0"/>
    <n v="0"/>
    <n v="0"/>
    <n v="0"/>
    <n v="0"/>
    <m/>
    <m/>
    <m/>
    <m/>
    <m/>
    <m/>
    <n v="0"/>
    <n v="21.105282439182485"/>
    <n v="10.552641297680786"/>
    <n v="10.552641297680786"/>
    <n v="113.9685253277645"/>
    <n v="0"/>
    <n v="0"/>
    <n v="20.952692381505315"/>
    <n v="10.476346268277618"/>
    <n v="10.476346268277618"/>
    <n v="113.14453901517861"/>
    <n v="0"/>
    <x v="0"/>
  </r>
  <r>
    <n v="7615"/>
    <n v="761"/>
    <n v="76"/>
    <s v="מבשרת ציון - פיתחת חלילים"/>
    <m/>
    <s v="Jewish"/>
    <s v="yes"/>
    <x v="0"/>
    <s v="no"/>
    <s v="מבשרת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7615"/>
    <n v="108"/>
    <n v="108"/>
    <n v="108"/>
    <n v="108"/>
    <n v="108"/>
    <n v="108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7621"/>
    <n v="762"/>
    <n v="76"/>
    <s v="מבשרת ציון מועצה"/>
    <m/>
    <s v="Jewish"/>
    <s v="yes"/>
    <x v="0"/>
    <s v="no"/>
    <s v="מבשרת"/>
    <n v="89.245071366372414"/>
    <n v="0"/>
    <n v="0"/>
    <n v="0"/>
    <n v="0"/>
    <n v="0"/>
    <n v="0"/>
    <n v="89.245071366372414"/>
    <n v="89.245071366372414"/>
    <n v="89.245071366372414"/>
    <n v="89.245071366372414"/>
    <n v="89.245071366372414"/>
    <n v="278.81913841756921"/>
    <n v="275.91178058874459"/>
    <n v="271.40942591021235"/>
    <n v="266.32120367384351"/>
    <n v="259.5870085831387"/>
    <n v="251.04046127285937"/>
    <n v="3.1241964866939238"/>
    <n v="3.0916192498301736"/>
    <n v="3.0411699128572778"/>
    <n v="2.9841558709783662"/>
    <n v="2.9086985377318126"/>
    <n v="2.8129336155974158"/>
    <m/>
    <m/>
    <m/>
    <m/>
    <m/>
    <m/>
    <m/>
    <m/>
    <m/>
    <m/>
    <m/>
    <m/>
    <m/>
    <m/>
    <m/>
    <m/>
    <m/>
    <m/>
    <m/>
    <n v="303.33999999999997"/>
    <n v="327.22751598569528"/>
    <n v="333.7264868471558"/>
    <n v="479.61900561305731"/>
    <n v="563.86234573451384"/>
    <n v="579.14502736650866"/>
    <n v="7621"/>
    <n v="1010"/>
    <n v="1234.7201500410738"/>
    <n v="1459.4403000821476"/>
    <n v="1684.1604501232214"/>
    <n v="1908.8806001642952"/>
    <n v="2133.600750205369"/>
    <n v="0"/>
    <n v="0"/>
    <n v="0"/>
    <n v="0"/>
    <n v="0"/>
    <n v="0"/>
    <m/>
    <m/>
    <m/>
    <m/>
    <m/>
    <m/>
    <n v="0"/>
    <n v="13.292527655313419"/>
    <n v="6.6462637020732371"/>
    <n v="247.72975394614187"/>
    <n v="211.95046030952884"/>
    <n v="0"/>
    <n v="0"/>
    <n v="16.05086788182312"/>
    <n v="8.0254337892681864"/>
    <n v="299.13630079201948"/>
    <n v="255.93242490339796"/>
    <n v="0"/>
    <x v="0"/>
  </r>
  <r>
    <n v="7622"/>
    <n v="762"/>
    <n v="76"/>
    <s v="מוצא הקטנה"/>
    <m/>
    <s v="Jewish"/>
    <s v="yes"/>
    <x v="0"/>
    <s v="no"/>
    <s v="מבשרת"/>
    <n v="139.13896890289166"/>
    <n v="7"/>
    <n v="15"/>
    <n v="20"/>
    <n v="20"/>
    <n v="20"/>
    <n v="82"/>
    <n v="146.13896890289166"/>
    <n v="161.13896890289166"/>
    <n v="181.13896890289166"/>
    <n v="201.13896890289166"/>
    <n v="221.13896890289166"/>
    <n v="446.18088030056549"/>
    <n v="457.97543685170012"/>
    <n v="505.04142193409797"/>
    <n v="541.39644349327943"/>
    <n v="571.57933236786675"/>
    <n v="594.43135718932103"/>
    <n v="3.2067283796817954"/>
    <n v="3.1338351453404716"/>
    <n v="3.1341979247642744"/>
    <n v="2.988845783833082"/>
    <n v="2.8417135450456685"/>
    <n v="2.6880443557207347"/>
    <m/>
    <m/>
    <m/>
    <m/>
    <m/>
    <m/>
    <m/>
    <m/>
    <m/>
    <m/>
    <m/>
    <m/>
    <m/>
    <m/>
    <m/>
    <m/>
    <m/>
    <m/>
    <m/>
    <n v="26.15"/>
    <n v="467.50999741602061"/>
    <n v="467.8404711447601"/>
    <n v="467.90996293678853"/>
    <n v="467.91698708586"/>
    <n v="467.82134856191448"/>
    <n v="7622"/>
    <m/>
    <n v="0"/>
    <n v="0"/>
    <n v="0"/>
    <n v="0"/>
    <n v="0"/>
    <n v="0"/>
    <n v="0"/>
    <n v="0"/>
    <n v="0"/>
    <n v="0"/>
    <n v="0"/>
    <m/>
    <m/>
    <m/>
    <m/>
    <m/>
    <m/>
    <n v="0"/>
    <n v="7.4996371752479805"/>
    <n v="3.7498185876239902"/>
    <n v="445.41105141104464"/>
    <n v="11.249455762871969"/>
    <n v="0"/>
    <n v="0"/>
    <n v="7.4982168685379129"/>
    <n v="3.7491084342689565"/>
    <n v="445.32669795630079"/>
    <n v="11.247325302806868"/>
    <n v="0"/>
    <x v="0"/>
  </r>
  <r>
    <n v="7623"/>
    <n v="762"/>
    <n v="76"/>
    <s v="מוצא עילית"/>
    <m/>
    <s v="Jewish"/>
    <s v="yes"/>
    <x v="0"/>
    <s v="no"/>
    <s v="מטה יהודה"/>
    <n v="505"/>
    <n v="5"/>
    <n v="5"/>
    <n v="5"/>
    <n v="5"/>
    <n v="5"/>
    <n v="25"/>
    <n v="510"/>
    <n v="515"/>
    <n v="520"/>
    <n v="525"/>
    <n v="530"/>
    <n v="1213"/>
    <n v="1573"/>
    <n v="1688.4"/>
    <n v="1716"/>
    <n v="1680"/>
    <n v="1696"/>
    <n v="2.4019801980198019"/>
    <n v="3.0843137254901962"/>
    <n v="3.2784466019417478"/>
    <n v="3.3"/>
    <n v="3.2"/>
    <n v="3.2"/>
    <m/>
    <m/>
    <m/>
    <m/>
    <m/>
    <m/>
    <m/>
    <m/>
    <m/>
    <m/>
    <m/>
    <m/>
    <m/>
    <m/>
    <m/>
    <m/>
    <m/>
    <m/>
    <m/>
    <n v="104.6"/>
    <n v="140.35839999999999"/>
    <n v="153.08416"/>
    <n v="166.39075199999999"/>
    <n v="180.36553119999999"/>
    <n v="196.38468432000002"/>
    <n v="7623"/>
    <n v="29"/>
    <n v="29"/>
    <n v="29"/>
    <n v="29"/>
    <n v="29"/>
    <n v="29"/>
    <n v="0"/>
    <n v="0"/>
    <n v="0"/>
    <n v="0"/>
    <n v="0"/>
    <n v="0"/>
    <m/>
    <m/>
    <m/>
    <m/>
    <m/>
    <m/>
    <n v="0"/>
    <n v="91.514913599999986"/>
    <n v="49.917225599999988"/>
    <n v="8.3195375999999985"/>
    <n v="16.639075199999997"/>
    <n v="0"/>
    <n v="0"/>
    <n v="108.01157637599999"/>
    <n v="58.915405295999996"/>
    <n v="9.8192342160000017"/>
    <n v="19.638468432000003"/>
    <n v="0"/>
    <x v="0"/>
  </r>
  <r>
    <n v="7624"/>
    <n v="762"/>
    <n v="76"/>
    <s v="מעוז ציון א'"/>
    <m/>
    <s v="Jewish"/>
    <s v="yes"/>
    <x v="0"/>
    <s v="no"/>
    <s v="מבשרת"/>
    <n v="1132.4780175159483"/>
    <n v="50"/>
    <n v="50"/>
    <n v="50"/>
    <n v="50"/>
    <n v="50"/>
    <n v="250"/>
    <n v="1182.4780175159483"/>
    <n v="1232.4780175159483"/>
    <n v="1282.4780175159483"/>
    <n v="1332.4780175159483"/>
    <n v="1382.4780175159483"/>
    <n v="3601.7874659400536"/>
    <n v="3636.7874659400536"/>
    <n v="3933.2684528774907"/>
    <n v="4105.8947228885118"/>
    <n v="4278.6726110488835"/>
    <n v="4451.5880403857873"/>
    <n v="3.1804480177376431"/>
    <n v="3.0755645450220843"/>
    <n v="3.1913497822906152"/>
    <n v="3.2015322421208308"/>
    <n v="3.2110643138603767"/>
    <n v="3.2200063827303738"/>
    <m/>
    <m/>
    <m/>
    <m/>
    <m/>
    <m/>
    <m/>
    <m/>
    <m/>
    <m/>
    <m/>
    <m/>
    <m/>
    <m/>
    <m/>
    <m/>
    <m/>
    <m/>
    <m/>
    <n v="26.15"/>
    <n v="30.148187690843095"/>
    <n v="30.496980082967223"/>
    <n v="34.515713150458367"/>
    <n v="38.641057794064224"/>
    <n v="42.675366618999334"/>
    <n v="7624"/>
    <n v="148"/>
    <n v="148"/>
    <n v="148"/>
    <n v="148"/>
    <n v="148"/>
    <n v="148"/>
    <n v="0"/>
    <n v="0"/>
    <n v="0"/>
    <n v="0"/>
    <n v="0"/>
    <n v="0"/>
    <m/>
    <m/>
    <m/>
    <m/>
    <m/>
    <m/>
    <n v="0"/>
    <n v="9.8616323287023917"/>
    <n v="4.9308161643511959"/>
    <n v="4.9308161643511959"/>
    <n v="14.792448493053588"/>
    <n v="0"/>
    <n v="0"/>
    <n v="12.192961891142669"/>
    <n v="6.0964809455713347"/>
    <n v="6.0964809455713347"/>
    <n v="18.289442836714002"/>
    <n v="0"/>
    <x v="0"/>
  </r>
  <r>
    <n v="7625"/>
    <n v="762"/>
    <n v="76"/>
    <s v="מבשרת ציון אזור תעשיה מזרח"/>
    <n v="7628"/>
    <s v="Jewish"/>
    <s v="yes"/>
    <x v="0"/>
    <s v="no"/>
    <s v="מבשרת"/>
    <m/>
    <m/>
    <n v="500"/>
    <m/>
    <m/>
    <n v="0"/>
    <n v="500"/>
    <n v="0"/>
    <n v="500"/>
    <n v="500"/>
    <n v="500"/>
    <n v="500"/>
    <n v="0"/>
    <n v="0"/>
    <n v="1575"/>
    <n v="1653.75"/>
    <n v="1736.4375"/>
    <n v="1823.2593750000001"/>
    <m/>
    <m/>
    <n v="3.15"/>
    <n v="3.3075000000000001"/>
    <n v="3.4728750000000002"/>
    <n v="3.6465187500000003"/>
    <m/>
    <m/>
    <m/>
    <m/>
    <m/>
    <m/>
    <m/>
    <m/>
    <m/>
    <m/>
    <m/>
    <m/>
    <m/>
    <m/>
    <m/>
    <m/>
    <m/>
    <m/>
    <m/>
    <n v="100"/>
    <n v="151.06462416229999"/>
    <n v="153.84666970668999"/>
    <n v="155.82023318731825"/>
    <n v="157.63175584743431"/>
    <n v="159.87452635080621"/>
    <n v="7625"/>
    <m/>
    <n v="90.969362434500013"/>
    <n v="98.950045600350009"/>
    <n v="93.115997809773759"/>
    <n v="83.079462711514495"/>
    <n v="77.651176512092803"/>
    <n v="0"/>
    <n v="0"/>
    <n v="0"/>
    <n v="0"/>
    <n v="0"/>
    <n v="0"/>
    <m/>
    <m/>
    <m/>
    <m/>
    <m/>
    <m/>
    <n v="0"/>
    <n v="118.52067339636574"/>
    <n v="29.630168349091434"/>
    <n v="0"/>
    <n v="7.6693914418610811"/>
    <n v="0"/>
    <n v="0"/>
    <n v="121.60446775383677"/>
    <n v="30.401116938459193"/>
    <n v="0"/>
    <n v="7.8689416585102308"/>
    <n v="0"/>
    <x v="0"/>
  </r>
  <r>
    <n v="7626"/>
    <n v="762"/>
    <n v="76"/>
    <s v="מבשרת ציון אזור תעשייה מערב"/>
    <m/>
    <s v="Jewish"/>
    <s v="yes"/>
    <x v="0"/>
    <s v="no"/>
    <s v="מבשרת"/>
    <n v="31.384461108339742"/>
    <m/>
    <n v="700"/>
    <n v="800"/>
    <m/>
    <m/>
    <n v="1500"/>
    <n v="31.384461108339742"/>
    <n v="731.38446110833979"/>
    <n v="1531.3844611083398"/>
    <n v="1531.3844611083398"/>
    <n v="1531.3844611083398"/>
    <n v="96.660649819494608"/>
    <n v="96.660649819494608"/>
    <n v="2672.5284303800513"/>
    <n v="5754.7151952359"/>
    <n v="6042.4509549976947"/>
    <n v="6344.5735027475785"/>
    <n v="3.0798887859128836"/>
    <n v="3.0798887859128836"/>
    <n v="3.6540678295654554"/>
    <n v="3.7578513700412786"/>
    <n v="3.9457439385433424"/>
    <n v="4.1430311354705092"/>
    <m/>
    <m/>
    <m/>
    <m/>
    <m/>
    <m/>
    <m/>
    <m/>
    <m/>
    <m/>
    <m/>
    <m/>
    <m/>
    <m/>
    <m/>
    <m/>
    <m/>
    <m/>
    <m/>
    <n v="175.73"/>
    <n v="207.12436168879103"/>
    <n v="308.12121435231131"/>
    <n v="2479.598191564568"/>
    <n v="3404.128942410141"/>
    <n v="3443.1665127135534"/>
    <n v="7626"/>
    <n v="200"/>
    <n v="670.91542533186544"/>
    <n v="1141.8308506637306"/>
    <n v="1612.7462759955961"/>
    <n v="2083.6617013274613"/>
    <n v="2554.577126659327"/>
    <n v="0"/>
    <n v="0"/>
    <n v="0"/>
    <n v="0"/>
    <n v="0"/>
    <n v="0"/>
    <m/>
    <m/>
    <m/>
    <m/>
    <m/>
    <m/>
    <n v="34.370314283566223"/>
    <n v="604.64913162244568"/>
    <n v="1295.8995189099937"/>
    <n v="391.17184639579153"/>
    <n v="153.50738035277107"/>
    <n v="0"/>
    <n v="47.726569399513913"/>
    <n v="839.61492189591411"/>
    <n v="1799.4842239085031"/>
    <n v="543.18066806480294"/>
    <n v="213.16012944481955"/>
    <n v="0"/>
    <x v="0"/>
  </r>
  <r>
    <n v="7627"/>
    <n v="762"/>
    <n v="76"/>
    <s v="מעוז ציון ב'"/>
    <m/>
    <s v="Jewish"/>
    <s v="yes"/>
    <x v="0"/>
    <s v="no"/>
    <s v="מבשרת"/>
    <n v="950.67476451420009"/>
    <n v="50"/>
    <n v="50"/>
    <n v="50"/>
    <n v="50"/>
    <n v="50"/>
    <n v="250"/>
    <n v="1000.6747645142001"/>
    <n v="1050.6747645142"/>
    <n v="1100.6747645142"/>
    <n v="1150.6747645142"/>
    <n v="1200.6747645142"/>
    <n v="3009.6259927797832"/>
    <n v="3044.6259927797832"/>
    <n v="3478.8119485709617"/>
    <n v="3807.2040228783608"/>
    <n v="4155.781703456827"/>
    <n v="4525.5407242149467"/>
    <n v="3.1657787764227847"/>
    <n v="3.0425729725060719"/>
    <n v="3.311026462293932"/>
    <n v="3.4589727552795577"/>
    <n v="3.611604105362773"/>
    <n v="3.7691645214564051"/>
    <m/>
    <m/>
    <m/>
    <m/>
    <m/>
    <m/>
    <m/>
    <m/>
    <m/>
    <m/>
    <m/>
    <m/>
    <m/>
    <m/>
    <m/>
    <m/>
    <m/>
    <m/>
    <m/>
    <n v="56.48"/>
    <n v="57.529999999999994"/>
    <n v="72.820054847859723"/>
    <n v="69.511576723826735"/>
    <n v="76.237674693592083"/>
    <n v="83.300077561845683"/>
    <n v="7627"/>
    <m/>
    <n v="0"/>
    <n v="0"/>
    <n v="0"/>
    <n v="0"/>
    <n v="0"/>
    <n v="71"/>
    <n v="71"/>
    <n v="71"/>
    <n v="71"/>
    <n v="71"/>
    <n v="71"/>
    <m/>
    <m/>
    <m/>
    <m/>
    <m/>
    <m/>
    <n v="0"/>
    <n v="7.7235085248696365"/>
    <n v="7.7235085248696365"/>
    <n v="23.170525574608909"/>
    <n v="30.894034099478546"/>
    <n v="0"/>
    <n v="0"/>
    <n v="9.2555641735384082"/>
    <n v="9.2555641735384082"/>
    <n v="27.766692520615226"/>
    <n v="37.022256694153633"/>
    <n v="0"/>
    <x v="0"/>
  </r>
  <r>
    <n v="7628"/>
    <n v="762"/>
    <n v="76"/>
    <s v="מבשרת ציון שכונה יא'"/>
    <m/>
    <s v="Jewish"/>
    <s v="yes"/>
    <x v="0"/>
    <s v="no"/>
    <s v="מבשרת"/>
    <n v="782.93675455041898"/>
    <n v="0"/>
    <n v="0"/>
    <n v="0"/>
    <n v="0"/>
    <n v="0"/>
    <n v="0"/>
    <n v="782.93675455041898"/>
    <n v="782.93675455041898"/>
    <n v="782.93675455041898"/>
    <n v="782.93675455041898"/>
    <n v="782.93675455041898"/>
    <n v="2468.2015602922547"/>
    <n v="2456.7652407949054"/>
    <n v="2428.1875253782782"/>
    <n v="2384.0870129616651"/>
    <n v="2330.4388397538087"/>
    <n v="2261.8487957022726"/>
    <n v="3.152491623297919"/>
    <n v="3.1378846714197737"/>
    <n v="3.1013840023037385"/>
    <n v="3.045056959077959"/>
    <n v="2.9765352389057305"/>
    <n v="2.8889291281274438"/>
    <m/>
    <m/>
    <m/>
    <m/>
    <m/>
    <m/>
    <m/>
    <m/>
    <m/>
    <m/>
    <m/>
    <m/>
    <m/>
    <m/>
    <m/>
    <m/>
    <m/>
    <m/>
    <m/>
    <n v="21.97"/>
    <n v="21.626910415079518"/>
    <n v="20.769578952580705"/>
    <n v="19.446563580082309"/>
    <n v="17.837118383846619"/>
    <n v="15.779417062300535"/>
    <n v="7628"/>
    <n v="50"/>
    <n v="50"/>
    <n v="50"/>
    <n v="50"/>
    <n v="50"/>
    <n v="50"/>
    <n v="0"/>
    <n v="0"/>
    <n v="0"/>
    <n v="0"/>
    <n v="0"/>
    <n v="0"/>
    <m/>
    <m/>
    <m/>
    <m/>
    <m/>
    <m/>
    <n v="0"/>
    <n v="2.9917790123203551"/>
    <n v="1.4958895061601776"/>
    <n v="8.975337036961065"/>
    <n v="5.9835580246407103"/>
    <n v="0"/>
    <n v="0"/>
    <n v="2.427602624969313"/>
    <n v="1.2138013124846565"/>
    <n v="7.282807874907939"/>
    <n v="4.855205249938626"/>
    <n v="0"/>
    <x v="0"/>
  </r>
  <r>
    <n v="7629"/>
    <n v="762"/>
    <n v="76"/>
    <s v="מחלף הראל"/>
    <m/>
    <s v="Jewish"/>
    <s v="yes"/>
    <x v="0"/>
    <s v="no"/>
    <s v="מבשרת"/>
    <n v="0"/>
    <n v="0"/>
    <n v="0"/>
    <n v="0"/>
    <n v="0"/>
    <n v="0"/>
    <n v="0"/>
    <n v="0"/>
    <n v="200.70000000000002"/>
    <n v="200.70000000000002"/>
    <n v="200.70000000000002"/>
    <n v="200.70000000000002"/>
    <n v="0"/>
    <n v="0"/>
    <n v="737.5725000000001"/>
    <n v="774.45112500000016"/>
    <n v="813.17368125000019"/>
    <n v="813.17368125000019"/>
    <m/>
    <m/>
    <n v="3.6750000000000003"/>
    <n v="3.8587500000000006"/>
    <n v="4.0516875000000008"/>
    <n v="4.0516875000000008"/>
    <m/>
    <m/>
    <m/>
    <m/>
    <m/>
    <m/>
    <m/>
    <m/>
    <m/>
    <m/>
    <m/>
    <m/>
    <m/>
    <m/>
    <m/>
    <m/>
    <m/>
    <m/>
    <m/>
    <n v="0"/>
    <n v="0"/>
    <n v="22.127175000000001"/>
    <n v="23.233533750000003"/>
    <n v="24.395210437500005"/>
    <n v="24.395210437500005"/>
    <n v="7629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7631"/>
    <n v="763"/>
    <n v="76"/>
    <s v="הר אדר"/>
    <m/>
    <s v="Jewish"/>
    <s v="yes"/>
    <x v="2"/>
    <s v="no"/>
    <s v="מטה בנימין"/>
    <n v="988.7179487179485"/>
    <n v="86.524474896304355"/>
    <n v="58.911855343946627"/>
    <n v="54.557349009924792"/>
    <n v="56.98192752178079"/>
    <n v="58.768441528331095"/>
    <n v="315.74404830028766"/>
    <n v="1075.2424236142529"/>
    <n v="1134.1542789581995"/>
    <n v="1188.7116279681243"/>
    <n v="1245.6935554899051"/>
    <n v="1304.4619970182362"/>
    <n v="3855.9999999999991"/>
    <n v="4193.445452095586"/>
    <n v="4423.2016879369776"/>
    <n v="4635.9753490756848"/>
    <n v="4858.2048664106296"/>
    <n v="5087.4017883711213"/>
    <n v="3.9"/>
    <n v="3.9"/>
    <n v="3.9"/>
    <n v="3.9"/>
    <n v="3.9"/>
    <n v="3.9"/>
    <n v="5"/>
    <n v="197.74358974358969"/>
    <n v="215.04848472285056"/>
    <n v="226.83085579163989"/>
    <n v="237.74232559362486"/>
    <n v="249.138711097981"/>
    <n v="260.89239940364723"/>
    <m/>
    <m/>
    <m/>
    <m/>
    <m/>
    <m/>
    <n v="83.239999960949291"/>
    <n v="73.565357458420962"/>
    <n v="74.943417258325013"/>
    <n v="84.947910737431897"/>
    <n v="95.196942792882027"/>
    <n v="98.761133178462856"/>
    <n v="280.98358970453899"/>
    <n v="288.61384218127154"/>
    <n v="301.7742730499649"/>
    <n v="322.69023633105678"/>
    <n v="344.335653890863"/>
    <n v="359.65353258211007"/>
    <n v="7631"/>
    <n v="1248.5999994142394"/>
    <n v="1103.4803618763144"/>
    <n v="1124.1512588748751"/>
    <n v="1274.2186610614785"/>
    <n v="1427.9541418932304"/>
    <n v="1481.4169976769429"/>
    <m/>
    <m/>
    <m/>
    <m/>
    <m/>
    <m/>
    <m/>
    <m/>
    <m/>
    <m/>
    <m/>
    <m/>
    <n v="0"/>
    <n v="93.580168536006454"/>
    <n v="96.807070899317026"/>
    <n v="48.403535449658513"/>
    <n v="84.947910737431897"/>
    <n v="0"/>
    <n v="0"/>
    <n v="100.70298912299083"/>
    <n v="107.89605977463302"/>
    <n v="53.948029887316508"/>
    <n v="98.761133178462842"/>
    <n v="0"/>
    <x v="1"/>
  </r>
  <r>
    <n v="7641"/>
    <n v="764"/>
    <n v="76"/>
    <s v="קרית ענבים"/>
    <m/>
    <s v="Jewish"/>
    <s v="yes"/>
    <x v="0"/>
    <s v="no"/>
    <s v="מטה יהודה"/>
    <n v="946"/>
    <n v="65"/>
    <n v="65"/>
    <n v="65"/>
    <n v="65"/>
    <n v="65"/>
    <n v="325"/>
    <n v="1011"/>
    <n v="1076"/>
    <n v="1141"/>
    <n v="1206"/>
    <n v="1271"/>
    <n v="2936.9206730769229"/>
    <n v="3235.2000000000003"/>
    <n v="3443.2000000000003"/>
    <n v="3765.2999999999997"/>
    <n v="3859.2000000000003"/>
    <n v="4067.2000000000003"/>
    <n v="3.1045673076923075"/>
    <n v="3.2"/>
    <n v="3.2"/>
    <n v="3.3"/>
    <n v="3.2"/>
    <n v="3.2"/>
    <m/>
    <m/>
    <m/>
    <m/>
    <m/>
    <m/>
    <m/>
    <m/>
    <m/>
    <m/>
    <m/>
    <m/>
    <m/>
    <m/>
    <m/>
    <m/>
    <m/>
    <m/>
    <m/>
    <n v="831.57"/>
    <n v="1044.7076000000002"/>
    <n v="1174.0028906666666"/>
    <n v="1280.7462930666668"/>
    <n v="1394.6311797066669"/>
    <n v="1524.360287010667"/>
    <n v="7641"/>
    <n v="619"/>
    <n v="619"/>
    <n v="1250"/>
    <n v="1250"/>
    <n v="1250"/>
    <n v="1250"/>
    <n v="0"/>
    <n v="0"/>
    <n v="0"/>
    <n v="0"/>
    <n v="0"/>
    <n v="0"/>
    <m/>
    <m/>
    <m/>
    <m/>
    <m/>
    <m/>
    <n v="128.07462930666668"/>
    <n v="512.29851722666672"/>
    <n v="128.07462930666668"/>
    <n v="128.07462930666668"/>
    <n v="256.14925861333336"/>
    <n v="128.07462930666668"/>
    <n v="152.43602870106668"/>
    <n v="609.74411480426681"/>
    <n v="152.43602870106668"/>
    <n v="152.43602870106668"/>
    <n v="304.87205740213341"/>
    <n v="152.43602870106668"/>
    <x v="0"/>
  </r>
  <r>
    <n v="7642"/>
    <n v="764"/>
    <n v="76"/>
    <s v="נווה אילן"/>
    <m/>
    <s v="Jewish"/>
    <s v="yes"/>
    <x v="0"/>
    <s v="no"/>
    <s v="מטה יהודה"/>
    <n v="573"/>
    <n v="6"/>
    <n v="6"/>
    <n v="6"/>
    <n v="6"/>
    <n v="6"/>
    <n v="30"/>
    <n v="579"/>
    <n v="585"/>
    <n v="591"/>
    <n v="597"/>
    <n v="603"/>
    <n v="2024.6690777576853"/>
    <n v="2026.5"/>
    <n v="1989"/>
    <n v="2009.3999999999999"/>
    <n v="2089.5"/>
    <n v="2110.5"/>
    <n v="3.5334538878842676"/>
    <n v="3.5"/>
    <n v="3.4"/>
    <n v="3.4"/>
    <n v="3.5"/>
    <n v="3.5"/>
    <m/>
    <m/>
    <m/>
    <m/>
    <m/>
    <m/>
    <m/>
    <m/>
    <m/>
    <m/>
    <m/>
    <m/>
    <m/>
    <m/>
    <m/>
    <m/>
    <m/>
    <m/>
    <m/>
    <n v="856.97220000000004"/>
    <n v="1052.7334370877843"/>
    <n v="1154.9273079207028"/>
    <n v="1258.3464809880725"/>
    <n v="1376.2216453444005"/>
    <n v="1503.3524621978095"/>
    <n v="7642"/>
    <n v="147"/>
    <n v="170.4330359730225"/>
    <n v="422.30838705386248"/>
    <n v="412.79543355591545"/>
    <n v="397.02259279894861"/>
    <n v="365.68988373808088"/>
    <n v="0"/>
    <n v="0"/>
    <n v="0"/>
    <n v="0"/>
    <n v="0"/>
    <n v="0"/>
    <m/>
    <m/>
    <m/>
    <m/>
    <m/>
    <m/>
    <n v="123.72968442156457"/>
    <n v="247.45936884312914"/>
    <n v="618.64842210782274"/>
    <n v="61.864842210782285"/>
    <n v="144.77932119399148"/>
    <n v="61.864842210782285"/>
    <n v="147.82043620931788"/>
    <n v="295.64087241863575"/>
    <n v="739.10218104658918"/>
    <n v="73.910218104658938"/>
    <n v="172.96853631394839"/>
    <n v="73.910218104658938"/>
    <x v="0"/>
  </r>
  <r>
    <n v="7651"/>
    <n v="765"/>
    <n v="76"/>
    <s v="אבו גוש"/>
    <m/>
    <s v="Arab"/>
    <s v="yes"/>
    <x v="0"/>
    <s v="no"/>
    <s v="אבו גוש"/>
    <n v="1504.9999999999998"/>
    <n v="120"/>
    <n v="343"/>
    <n v="240"/>
    <n v="240"/>
    <n v="260"/>
    <n v="1203"/>
    <n v="1624.9999999999998"/>
    <n v="1967.9999999999998"/>
    <n v="2208"/>
    <n v="2448"/>
    <n v="2708"/>
    <n v="6698.4905015593176"/>
    <n v="7651.9980755660072"/>
    <n v="9501.7242480943241"/>
    <n v="10660.471107618023"/>
    <n v="11819.217967141722"/>
    <n v="13084.393159745985"/>
    <n v="4.4508242535277862"/>
    <n v="4.7089218926560052"/>
    <n v="4.8281119146820757"/>
    <n v="4.8281119146820757"/>
    <n v="4.8281119146820757"/>
    <n v="4.8317552288574541"/>
    <m/>
    <m/>
    <m/>
    <m/>
    <m/>
    <m/>
    <m/>
    <m/>
    <m/>
    <m/>
    <m/>
    <m/>
    <m/>
    <m/>
    <m/>
    <m/>
    <m/>
    <m/>
    <m/>
    <n v="732.2"/>
    <n v="802.80603972018241"/>
    <n v="840.1969249318588"/>
    <n v="870.70489146424165"/>
    <n v="905.26387707772653"/>
    <n v="936.87868333113761"/>
    <n v="7651"/>
    <n v="1636.5"/>
    <n v="1926.5520401356771"/>
    <n v="2216.6040802713542"/>
    <n v="2506.6561204070308"/>
    <n v="2796.7081605427079"/>
    <n v="3086.760200678385"/>
    <n v="0"/>
    <n v="0"/>
    <n v="0"/>
    <n v="0"/>
    <n v="0"/>
    <n v="0"/>
    <m/>
    <m/>
    <m/>
    <m/>
    <m/>
    <m/>
    <n v="38.457137020385012"/>
    <n v="307.6570961630801"/>
    <n v="115.37141106115502"/>
    <n v="76.914274040770024"/>
    <n v="293.84783615846641"/>
    <n v="38.457137020385012"/>
    <n v="41.379889155961102"/>
    <n v="331.03911324768882"/>
    <n v="124.13966746788327"/>
    <n v="82.759778311922204"/>
    <n v="316.18034599172108"/>
    <n v="41.379889155961102"/>
    <x v="0"/>
  </r>
  <r>
    <n v="7652"/>
    <n v="765"/>
    <n v="76"/>
    <s v="עין רפה - עין נקובה"/>
    <m/>
    <s v="Arab"/>
    <s v="yes"/>
    <x v="0"/>
    <s v="no"/>
    <s v="מטה יהודה"/>
    <n v="1221"/>
    <n v="155"/>
    <n v="155"/>
    <n v="155"/>
    <n v="155"/>
    <n v="155"/>
    <n v="775"/>
    <n v="1376"/>
    <n v="1531"/>
    <n v="1686"/>
    <n v="1841"/>
    <n v="1996"/>
    <n v="5426"/>
    <n v="6192"/>
    <n v="6889.5"/>
    <n v="7418.4000000000005"/>
    <n v="7916.2999999999993"/>
    <n v="8582.7999999999993"/>
    <n v="4.4438984438984441"/>
    <n v="4.5"/>
    <n v="4.5"/>
    <n v="4.4000000000000004"/>
    <n v="4.3"/>
    <n v="4.3"/>
    <m/>
    <m/>
    <m/>
    <m/>
    <m/>
    <m/>
    <m/>
    <m/>
    <m/>
    <m/>
    <m/>
    <m/>
    <m/>
    <m/>
    <m/>
    <m/>
    <m/>
    <m/>
    <m/>
    <n v="420"/>
    <n v="554.67840000000001"/>
    <n v="617.78399999999999"/>
    <n v="694.59180000000003"/>
    <n v="775.81263999999999"/>
    <n v="872.31226399999991"/>
    <n v="7652"/>
    <n v="1627.8"/>
    <n v="1857.6"/>
    <n v="2066.85"/>
    <n v="2225.52"/>
    <n v="2374.89"/>
    <n v="2574.8399999999997"/>
    <n v="0"/>
    <n v="0"/>
    <n v="0"/>
    <n v="0"/>
    <n v="0"/>
    <n v="0"/>
    <m/>
    <m/>
    <m/>
    <m/>
    <m/>
    <m/>
    <n v="81.873565181611809"/>
    <n v="109.16475357548244"/>
    <n v="109.16475357548244"/>
    <n v="54.582376787741218"/>
    <n v="257.93278569807023"/>
    <n v="81.873565181611809"/>
    <n v="102.82199560277471"/>
    <n v="137.09599413703299"/>
    <n v="137.09599413703299"/>
    <n v="68.547997068516494"/>
    <n v="323.92828745186807"/>
    <n v="102.82199560277471"/>
    <x v="0"/>
  </r>
  <r>
    <n v="7661"/>
    <n v="766"/>
    <n v="76"/>
    <s v="קרית יערים"/>
    <m/>
    <s v="U. Orthodox"/>
    <s v="yes"/>
    <x v="0"/>
    <s v="no"/>
    <s v="קרית יערים"/>
    <n v="633.08151093439369"/>
    <n v="10"/>
    <n v="10"/>
    <n v="10"/>
    <n v="10"/>
    <n v="10"/>
    <n v="50"/>
    <n v="643.08151093439369"/>
    <n v="653.08151093439369"/>
    <n v="663.08151093439369"/>
    <n v="673.08151093439369"/>
    <n v="683.08151093439369"/>
    <n v="3597.5460047629554"/>
    <n v="3860.4649157806753"/>
    <n v="4118.8380882497841"/>
    <n v="4374.6727072556241"/>
    <n v="4570.0943605685288"/>
    <n v="4689.5196331367124"/>
    <n v="5.6825952782180833"/>
    <n v="6.0030724723704809"/>
    <n v="6.3067749113839913"/>
    <n v="6.59748859697652"/>
    <n v="6.7898081975601663"/>
    <n v="6.8652416411064525"/>
    <m/>
    <m/>
    <m/>
    <m/>
    <m/>
    <m/>
    <m/>
    <m/>
    <m/>
    <m/>
    <m/>
    <m/>
    <m/>
    <m/>
    <m/>
    <m/>
    <m/>
    <m/>
    <m/>
    <n v="461.8691"/>
    <n v="482.03847731936594"/>
    <n v="499.89411311070944"/>
    <n v="517.68081816446193"/>
    <n v="533.44678636339972"/>
    <n v="546.87676284580937"/>
    <n v="7661"/>
    <n v="1822"/>
    <n v="1973.8120791406773"/>
    <n v="2125.624158281355"/>
    <n v="2277.4362374220318"/>
    <n v="2429.2483165627091"/>
    <n v="2581.0603957033868"/>
    <n v="422"/>
    <n v="686.3623464494076"/>
    <n v="697.57345938651997"/>
    <n v="722.88426588007951"/>
    <n v="751.80109457038088"/>
    <n v="771.52024519035012"/>
    <m/>
    <m/>
    <m/>
    <m/>
    <m/>
    <m/>
    <n v="0"/>
    <n v="69.984383940793592"/>
    <n v="93.312511921058118"/>
    <n v="69.984383940793592"/>
    <n v="284.39953836181672"/>
    <n v="0"/>
    <n v="0"/>
    <n v="73.931333741518998"/>
    <n v="98.575111655358668"/>
    <n v="73.931333741518998"/>
    <n v="300.43898370741277"/>
    <n v="0"/>
    <x v="0"/>
  </r>
  <r>
    <n v="7701"/>
    <n v="770"/>
    <n v="77"/>
    <s v="גבעת זאב מרכז"/>
    <m/>
    <s v="Jewish"/>
    <s v="yes"/>
    <x v="2"/>
    <s v="no"/>
    <s v="גבעת זאב"/>
    <n v="1624.1484155493008"/>
    <n v="140"/>
    <n v="200"/>
    <n v="200"/>
    <n v="140"/>
    <n v="0"/>
    <n v="680"/>
    <n v="1764.1484155493008"/>
    <n v="1964.1484155493008"/>
    <n v="2164.1484155493008"/>
    <n v="2304.1484155493008"/>
    <n v="2304.1484155493008"/>
    <n v="6605"/>
    <n v="6776.587204653958"/>
    <n v="7145.5189203375803"/>
    <n v="8009.2059129062081"/>
    <n v="8620.7302459067541"/>
    <n v="8638.6925953564842"/>
    <n v="4.0667465711661164"/>
    <n v="3.8412795346042015"/>
    <n v="3.6379730084395066"/>
    <n v="3.7008579704425326"/>
    <n v="3.7413953839651439"/>
    <n v="3.7491910404118003"/>
    <n v="5"/>
    <n v="324.82968310986018"/>
    <n v="352.82968310986018"/>
    <n v="392.82968310986018"/>
    <n v="432.82968310986018"/>
    <n v="460.82968310986018"/>
    <n v="460.82968310986018"/>
    <m/>
    <m/>
    <m/>
    <m/>
    <m/>
    <m/>
    <n v="137.41418959679334"/>
    <n v="153.21963189326968"/>
    <n v="158.03966022552723"/>
    <n v="171.76369298762657"/>
    <n v="185.73231342632985"/>
    <n v="188.50941628496966"/>
    <n v="462.24387270665352"/>
    <n v="506.04931500312989"/>
    <n v="550.86934333538738"/>
    <n v="604.59337609748673"/>
    <n v="646.56199653619001"/>
    <n v="649.33909939482987"/>
    <n v="7701"/>
    <n v="2061.2128439519001"/>
    <n v="2298.2944783990451"/>
    <n v="2370.5949033829083"/>
    <n v="2576.4553948143985"/>
    <n v="2785.9847013949479"/>
    <n v="2827.641244274545"/>
    <m/>
    <m/>
    <m/>
    <m/>
    <m/>
    <m/>
    <m/>
    <m/>
    <m/>
    <m/>
    <m/>
    <m/>
    <n v="0"/>
    <n v="181.37801282924602"/>
    <n v="126.96460898047221"/>
    <n v="126.96460898047221"/>
    <n v="171.7636929876266"/>
    <n v="0"/>
    <n v="0"/>
    <n v="194.80172981844896"/>
    <n v="129.86781987896597"/>
    <n v="136.36121087291426"/>
    <n v="188.50941628496969"/>
    <n v="0"/>
    <x v="1"/>
  </r>
  <r>
    <n v="7702"/>
    <n v="770"/>
    <n v="77"/>
    <s v="גבעת זאב נווה מנחם"/>
    <m/>
    <s v="Jewish"/>
    <s v="yes"/>
    <x v="2"/>
    <s v="no"/>
    <s v="גבעת זאב"/>
    <n v="502.3654761904719"/>
    <n v="0"/>
    <n v="0"/>
    <n v="0"/>
    <n v="0"/>
    <n v="0"/>
    <n v="0"/>
    <n v="502.3654761904719"/>
    <n v="502.3654761904719"/>
    <n v="502.3654761904719"/>
    <n v="502.3654761904719"/>
    <n v="502.3654761904719"/>
    <n v="2071.7180884892387"/>
    <n v="2077.6183656276744"/>
    <n v="2067.7319511379305"/>
    <n v="2049.0354594264927"/>
    <n v="2023.5827989498764"/>
    <n v="1994.7052281824108"/>
    <n v="4.1239260790758374"/>
    <n v="4.1356710683676541"/>
    <n v="4.1159913432306601"/>
    <n v="4.0787744312461491"/>
    <n v="4.0281088069488176"/>
    <n v="3.9706256156546038"/>
    <n v="5"/>
    <n v="100.47309523809437"/>
    <n v="100.47309523809437"/>
    <n v="100.47309523809437"/>
    <n v="100.47309523809437"/>
    <n v="100.47309523809437"/>
    <n v="100.47309523809437"/>
    <m/>
    <m/>
    <m/>
    <m/>
    <m/>
    <m/>
    <n v="38.94774592803968"/>
    <n v="34.352871484967196"/>
    <n v="35.09440702420487"/>
    <n v="36.96119986353353"/>
    <n v="36.723542021072582"/>
    <n v="35.964695055310386"/>
    <n v="139.42084116613404"/>
    <n v="134.82596672306158"/>
    <n v="135.56750226229923"/>
    <n v="137.4342951016279"/>
    <n v="137.19663725916695"/>
    <n v="136.43779029340476"/>
    <n v="7702"/>
    <n v="584.21618892059519"/>
    <n v="515.29307227450795"/>
    <n v="526.41610536307303"/>
    <n v="554.4179979530029"/>
    <n v="550.85313031608871"/>
    <n v="539.47042582965582"/>
    <m/>
    <m/>
    <m/>
    <m/>
    <m/>
    <m/>
    <m/>
    <m/>
    <m/>
    <m/>
    <m/>
    <m/>
    <n v="0"/>
    <n v="41.230288530488366"/>
    <n v="17.866458363211628"/>
    <n v="41.230288530488366"/>
    <n v="36.961199863533537"/>
    <n v="0"/>
    <n v="0"/>
    <n v="40.931337088021429"/>
    <n v="19.10129064107667"/>
    <n v="40.931337088021429"/>
    <n v="35.964695055310386"/>
    <n v="0"/>
    <x v="1"/>
  </r>
  <r>
    <n v="7703"/>
    <n v="770"/>
    <n v="77"/>
    <s v="גבעת זאב מורשת בנימין"/>
    <m/>
    <s v="Jewish"/>
    <s v="yes"/>
    <x v="2"/>
    <s v="no"/>
    <s v="גבעת זאב"/>
    <n v="803.30319735391026"/>
    <n v="50"/>
    <n v="50"/>
    <n v="50"/>
    <n v="200"/>
    <n v="200"/>
    <n v="550"/>
    <n v="853.30319735391026"/>
    <n v="903.30319735391026"/>
    <n v="953.30319735391026"/>
    <n v="1153.3031973539103"/>
    <n v="1353.3031973539103"/>
    <n v="3759"/>
    <n v="3992.9714327281522"/>
    <n v="4226.9428654563044"/>
    <n v="4460.914298184457"/>
    <n v="5396.8000290970658"/>
    <n v="6332.6857600096746"/>
    <n v="4.6794286545630444"/>
    <n v="4.6794286545630444"/>
    <n v="4.6794286545630444"/>
    <n v="4.6794286545630444"/>
    <n v="4.6794286545630444"/>
    <n v="4.6794286545630444"/>
    <n v="4"/>
    <n v="200.82579933847757"/>
    <n v="213.32579933847757"/>
    <n v="225.82579933847757"/>
    <n v="238.32579933847757"/>
    <n v="288.32579933847757"/>
    <n v="338.32579933847757"/>
    <m/>
    <m/>
    <m/>
    <m/>
    <m/>
    <m/>
    <n v="83.079767415581998"/>
    <n v="83.340923346449898"/>
    <n v="90.734400291175376"/>
    <n v="97.309553921475583"/>
    <n v="116.6411947679312"/>
    <n v="136.15719363273277"/>
    <n v="283.90556675405958"/>
    <n v="296.66672268492744"/>
    <n v="316.56019962965297"/>
    <n v="335.63535325995315"/>
    <n v="404.96699410640878"/>
    <n v="474.48299297121036"/>
    <n v="7703"/>
    <n v="1246.19651123373"/>
    <n v="1250.1138501967484"/>
    <n v="1361.0160043676306"/>
    <n v="1459.6433088221338"/>
    <n v="1749.6179215189679"/>
    <n v="2042.3579044909916"/>
    <m/>
    <m/>
    <m/>
    <m/>
    <m/>
    <m/>
    <m/>
    <m/>
    <m/>
    <m/>
    <m/>
    <m/>
    <n v="0"/>
    <n v="100.69060597798594"/>
    <n v="43.632595923793907"/>
    <n v="93.977898912786884"/>
    <n v="97.309553921475583"/>
    <n v="0"/>
    <n v="0"/>
    <n v="142.3448978913631"/>
    <n v="61.682789086257351"/>
    <n v="132.85523803193891"/>
    <n v="136.15719363273277"/>
    <n v="0"/>
    <x v="1"/>
  </r>
  <r>
    <n v="7704"/>
    <n v="770"/>
    <n v="77"/>
    <s v="גבעת זאב גולדשטיין"/>
    <m/>
    <s v="Jewish"/>
    <s v="yes"/>
    <x v="2"/>
    <s v="no"/>
    <s v="גבעת זאב"/>
    <n v="0"/>
    <n v="0"/>
    <n v="200"/>
    <n v="200"/>
    <n v="250"/>
    <n v="50"/>
    <n v="700"/>
    <n v="0"/>
    <n v="200"/>
    <n v="400"/>
    <n v="650"/>
    <n v="700"/>
    <n v="0"/>
    <n v="0"/>
    <n v="974.97433419892957"/>
    <n v="1978.3314758796462"/>
    <n v="3236.6359409055376"/>
    <n v="3492.5791522325294"/>
    <m/>
    <m/>
    <n v="4.874871670994648"/>
    <n v="4.9458286896991153"/>
    <n v="4.9794399090854427"/>
    <n v="4.9893987889036131"/>
    <n v="5"/>
    <n v="0"/>
    <n v="0"/>
    <n v="40"/>
    <n v="80"/>
    <n v="130"/>
    <n v="140"/>
    <m/>
    <m/>
    <m/>
    <m/>
    <m/>
    <m/>
    <n v="0"/>
    <n v="0"/>
    <n v="20.928532589303895"/>
    <n v="43.154954468641662"/>
    <n v="69.953505992552493"/>
    <n v="75.092905905920659"/>
    <n v="0"/>
    <n v="0"/>
    <n v="60.928532589303899"/>
    <n v="123.15495446864166"/>
    <n v="199.95350599255249"/>
    <n v="215.09290590592065"/>
    <n v="7704"/>
    <n v="0"/>
    <n v="0"/>
    <n v="313.92798883955845"/>
    <n v="647.32431702962492"/>
    <n v="1049.3025898882875"/>
    <n v="1126.39358858881"/>
    <m/>
    <m/>
    <m/>
    <m/>
    <m/>
    <m/>
    <m/>
    <m/>
    <m/>
    <m/>
    <m/>
    <m/>
    <n v="0"/>
    <n v="30.788738617160416"/>
    <n v="16.010144080923418"/>
    <n v="33.251837706533252"/>
    <n v="43.154954468641662"/>
    <n v="0"/>
    <n v="0"/>
    <n v="53.773226476480161"/>
    <n v="27.962077767769685"/>
    <n v="58.075084594598579"/>
    <n v="75.092905905920659"/>
    <n v="0"/>
    <x v="1"/>
  </r>
  <r>
    <n v="7711"/>
    <n v="771"/>
    <n v="77"/>
    <s v="גבעון החדשה"/>
    <m/>
    <s v="Jewish"/>
    <s v="yes"/>
    <x v="2"/>
    <s v="no"/>
    <s v="גבעת זאב"/>
    <n v="425.5444189147841"/>
    <n v="27.889522257576743"/>
    <n v="21.984675935629639"/>
    <n v="15.114464705745377"/>
    <n v="75.256391870474658"/>
    <n v="92.105263157894797"/>
    <n v="232.35031792732121"/>
    <n v="453.43394117236085"/>
    <n v="475.41861710799049"/>
    <n v="490.53308181373586"/>
    <n v="565.78947368421052"/>
    <n v="657.89473684210532"/>
    <n v="1548.5128647272807"/>
    <n v="1650"/>
    <n v="1730"/>
    <n v="1785"/>
    <n v="2150"/>
    <n v="2500"/>
    <n v="3.6388983050847452"/>
    <n v="3.6388983050847452"/>
    <n v="3.6388983050847452"/>
    <n v="3.6388983050847452"/>
    <n v="3.8"/>
    <n v="3.8"/>
    <n v="4"/>
    <n v="106.38610472869603"/>
    <n v="113.35848529309021"/>
    <n v="118.85465427699762"/>
    <n v="122.63327045343397"/>
    <n v="141.44736842105263"/>
    <n v="164.47368421052633"/>
    <m/>
    <m/>
    <m/>
    <m/>
    <m/>
    <m/>
    <n v="28.762377669787362"/>
    <n v="29.334563771699997"/>
    <n v="33.434342543990006"/>
    <n v="39.69703348849"/>
    <n v="51.571490348549993"/>
    <n v="60.410690983333332"/>
    <n v="135.1484823984834"/>
    <n v="142.69304906479022"/>
    <n v="152.28899682098762"/>
    <n v="162.33030394192397"/>
    <n v="193.01885876960262"/>
    <n v="224.88437519385965"/>
    <n v="7711"/>
    <n v="431.43566504681041"/>
    <n v="440.01845657549995"/>
    <n v="501.51513815985004"/>
    <n v="595.45550232735002"/>
    <n v="773.57235522824988"/>
    <n v="906.16036474999999"/>
    <m/>
    <m/>
    <m/>
    <m/>
    <m/>
    <m/>
    <m/>
    <m/>
    <m/>
    <m/>
    <m/>
    <m/>
    <n v="0"/>
    <n v="32.466060788384794"/>
    <n v="40.582575985480993"/>
    <n v="50.322394221996433"/>
    <n v="39.69703348849"/>
    <n v="0"/>
    <n v="0"/>
    <n v="44.976875038771936"/>
    <n v="56.221093798464914"/>
    <n v="62.96762505428071"/>
    <n v="60.410690983333332"/>
    <n v="0"/>
    <x v="1"/>
  </r>
  <r>
    <n v="7712"/>
    <n v="771"/>
    <n v="77"/>
    <s v="הר שמואל"/>
    <m/>
    <s v="Jewish"/>
    <s v="yes"/>
    <x v="2"/>
    <s v="no"/>
    <s v="גבעת זאב"/>
    <n v="239.99999999999983"/>
    <n v="0"/>
    <m/>
    <n v="200"/>
    <n v="200"/>
    <n v="200"/>
    <n v="600"/>
    <n v="239.99999999999983"/>
    <n v="239.99999999999983"/>
    <n v="439.99999999999983"/>
    <n v="639.99999999999977"/>
    <n v="839.99999999999977"/>
    <n v="1179.1125090432317"/>
    <n v="1262.3012526940774"/>
    <n v="1259.8872418114167"/>
    <n v="2294.2713494842824"/>
    <n v="3297.692258749189"/>
    <n v="4262.4558041497939"/>
    <n v="4.9129687876801356"/>
    <n v="5.2595885528919935"/>
    <n v="5.2495301742142404"/>
    <n v="5.2142530670097349"/>
    <n v="5.1526441542956096"/>
    <n v="5.0743521477973754"/>
    <n v="4"/>
    <n v="59.999999999999957"/>
    <n v="59.999999999999957"/>
    <n v="59.999999999999957"/>
    <n v="109.99999999999996"/>
    <n v="159.99999999999994"/>
    <n v="209.99999999999994"/>
    <m/>
    <m/>
    <m/>
    <m/>
    <m/>
    <m/>
    <n v="31.446211328074664"/>
    <n v="31.52441138444054"/>
    <n v="29.495491044248503"/>
    <n v="53.7054133241218"/>
    <n v="79.372963742555299"/>
    <n v="102.96736866338217"/>
    <n v="91.446211328074625"/>
    <n v="91.524411384440498"/>
    <n v="89.495491044248467"/>
    <n v="163.70541332412176"/>
    <n v="239.37296374255524"/>
    <n v="312.9673686633821"/>
    <n v="7712"/>
    <n v="471.69316992111999"/>
    <n v="472.86617076660809"/>
    <n v="442.43236566372752"/>
    <n v="805.58119986182703"/>
    <n v="1190.5944561383294"/>
    <n v="1544.5105299507327"/>
    <m/>
    <m/>
    <m/>
    <m/>
    <m/>
    <m/>
    <m/>
    <m/>
    <m/>
    <m/>
    <m/>
    <m/>
    <n v="0"/>
    <n v="40.926353331030441"/>
    <n v="22.918757865377049"/>
    <n v="45.837515730754099"/>
    <n v="53.7054133241218"/>
    <n v="0"/>
    <n v="0"/>
    <n v="78.241842165845526"/>
    <n v="43.815431612873496"/>
    <n v="87.630863225746992"/>
    <n v="102.96736866338217"/>
    <n v="0"/>
    <x v="1"/>
  </r>
  <r>
    <n v="7721"/>
    <n v="772"/>
    <n v="77"/>
    <s v="גבעת זאב אגן האיילות"/>
    <m/>
    <s v="U. Orthodox"/>
    <s v="yes"/>
    <x v="2"/>
    <s v="no"/>
    <s v="גבעת זאב"/>
    <n v="610.76923076923072"/>
    <n v="200"/>
    <n v="150"/>
    <n v="200"/>
    <n v="150"/>
    <n v="150"/>
    <n v="850"/>
    <n v="810.76923076923072"/>
    <n v="960.76923076923072"/>
    <n v="1160.7692307692307"/>
    <n v="1310.7692307692307"/>
    <n v="1460.7692307692307"/>
    <n v="3114.9230769230762"/>
    <n v="4297.0769230769229"/>
    <n v="5380.3076923076915"/>
    <n v="6500.3076923076915"/>
    <n v="7340.3076923076915"/>
    <n v="8180.3076923076915"/>
    <n v="5.0999999999999996"/>
    <n v="5.3"/>
    <n v="5.6"/>
    <n v="5.6"/>
    <n v="5.6"/>
    <n v="5.6"/>
    <n v="4"/>
    <n v="152.69230769230768"/>
    <n v="202.69230769230768"/>
    <n v="240.19230769230768"/>
    <n v="290.19230769230768"/>
    <n v="327.69230769230768"/>
    <n v="365.19230769230768"/>
    <m/>
    <m/>
    <m/>
    <m/>
    <m/>
    <m/>
    <n v="102.35925595292228"/>
    <n v="139.68411298835508"/>
    <n v="177.38479780459198"/>
    <n v="207.84134628506521"/>
    <n v="225.02829669548308"/>
    <n v="252.32000383589352"/>
    <n v="255.05156364522998"/>
    <n v="342.37642068066276"/>
    <n v="417.57710549689966"/>
    <n v="498.03365397737286"/>
    <n v="552.72060438779079"/>
    <n v="617.51231152820117"/>
    <n v="7721"/>
    <n v="1535.3888392938343"/>
    <n v="2095.2616948253262"/>
    <n v="2660.7719670688798"/>
    <n v="3117.6201942759781"/>
    <n v="3375.424450432246"/>
    <n v="3784.8000575384026"/>
    <n v="287.14305193318143"/>
    <n v="409.14333684329688"/>
    <n v="484.76118430315682"/>
    <n v="623.15611207286759"/>
    <n v="739.74610382916921"/>
    <n v="796.64434401384005"/>
    <m/>
    <m/>
    <m/>
    <m/>
    <m/>
    <m/>
    <n v="0"/>
    <n v="109.56740387502204"/>
    <n v="59.764038477284743"/>
    <n v="119.52807695456949"/>
    <n v="207.84134628506521"/>
    <n v="0"/>
    <n v="0"/>
    <n v="135.85270853620426"/>
    <n v="74.101477383384136"/>
    <n v="154.37807788205029"/>
    <n v="252.32000383589352"/>
    <n v="0"/>
    <x v="1"/>
  </r>
  <r>
    <n v="7731"/>
    <n v="773"/>
    <n v="77"/>
    <s v="בית חורון"/>
    <m/>
    <s v="Jewish"/>
    <s v="yes"/>
    <x v="2"/>
    <s v="no"/>
    <s v="מטה בנימין"/>
    <n v="222.54545454545453"/>
    <n v="42.773352461117526"/>
    <n v="46.086708448105753"/>
    <n v="51.243323488970987"/>
    <n v="48.055584122008327"/>
    <n v="57.892360890347334"/>
    <n v="246.05132941054993"/>
    <n v="265.31880700657206"/>
    <n v="311.40551545467781"/>
    <n v="362.6488389436488"/>
    <n v="410.70442306565712"/>
    <n v="468.59678395600446"/>
    <n v="1224"/>
    <n v="1459.2534385361462"/>
    <n v="1712.730335000728"/>
    <n v="1994.5686141900685"/>
    <n v="2299.9447691676796"/>
    <n v="2624.1419901536246"/>
    <n v="5.5"/>
    <n v="5.5"/>
    <n v="5.5"/>
    <n v="5.5"/>
    <n v="5.6"/>
    <n v="5.6"/>
    <n v="4"/>
    <n v="55.636363636363633"/>
    <n v="66.329701751643015"/>
    <n v="77.851378863669453"/>
    <n v="90.662209735912199"/>
    <n v="102.67610576641428"/>
    <n v="117.14919598900111"/>
    <m/>
    <m/>
    <m/>
    <m/>
    <m/>
    <m/>
    <n v="32.643333329400001"/>
    <n v="36.4430484501164"/>
    <n v="40.097098042356677"/>
    <n v="46.689826751520584"/>
    <n v="55.357934715918056"/>
    <n v="63.390920197260556"/>
    <n v="88.279696965763634"/>
    <n v="102.77275020175941"/>
    <n v="117.94847690602613"/>
    <n v="137.35203648743277"/>
    <n v="158.03404048233233"/>
    <n v="180.54011618626168"/>
    <n v="7731"/>
    <n v="489.64999994100003"/>
    <n v="546.645726751746"/>
    <n v="601.45647063535012"/>
    <n v="700.34740127280872"/>
    <n v="830.36902073877081"/>
    <n v="950.86380295890831"/>
    <m/>
    <m/>
    <m/>
    <m/>
    <m/>
    <m/>
    <m/>
    <m/>
    <m/>
    <m/>
    <m/>
    <m/>
    <n v="0"/>
    <n v="28.84392766236088"/>
    <n v="27.470407297486556"/>
    <n v="34.338009121858192"/>
    <n v="46.689826751520584"/>
    <n v="0"/>
    <n v="0"/>
    <n v="36.10802323725234"/>
    <n v="36.10802323725234"/>
    <n v="45.135029046565421"/>
    <n v="63.390920197260556"/>
    <n v="0"/>
    <x v="1"/>
  </r>
  <r>
    <n v="7801"/>
    <n v="780"/>
    <n v="78"/>
    <s v="תל ציון"/>
    <m/>
    <s v="U. Orthodox"/>
    <s v="yes"/>
    <x v="2"/>
    <s v="no"/>
    <s v="מטה בנימין"/>
    <n v="900"/>
    <n v="135.55605809718918"/>
    <n v="349.73798664247943"/>
    <n v="421.17589616564464"/>
    <n v="490.05500512901153"/>
    <n v="536.49862294713103"/>
    <n v="1933.0235689814558"/>
    <n v="1035.5560580971892"/>
    <n v="1385.2940447396686"/>
    <n v="1806.4699409053133"/>
    <n v="2296.5249460343248"/>
    <n v="2833.0235689814558"/>
    <n v="6029.9414329617612"/>
    <n v="7248.8924066803247"/>
    <n v="9697.0583131776802"/>
    <n v="12645.289586337192"/>
    <n v="16075.674622240273"/>
    <n v="19831.164982870192"/>
    <n v="6.9537771029336914"/>
    <n v="7"/>
    <n v="7"/>
    <n v="7"/>
    <n v="7"/>
    <n v="7"/>
    <n v="5"/>
    <n v="180"/>
    <n v="207.11121161943782"/>
    <n v="277.0588089479337"/>
    <n v="361.29398818106267"/>
    <n v="459.30498920686495"/>
    <n v="566.60471379629121"/>
    <m/>
    <m/>
    <m/>
    <m/>
    <m/>
    <m/>
    <n v="206.17187144528575"/>
    <n v="236.69482937078016"/>
    <n v="287.38815519604844"/>
    <n v="365.83751497626622"/>
    <n v="478.44512615760482"/>
    <n v="619.22578846226611"/>
    <n v="386.17187144528577"/>
    <n v="443.80604099021798"/>
    <n v="564.44696414398209"/>
    <n v="727.13150315732889"/>
    <n v="937.75011536446982"/>
    <n v="1185.8305022585573"/>
    <n v="7801"/>
    <n v="3092.578071679286"/>
    <n v="3550.4224405617024"/>
    <n v="4310.8223279407266"/>
    <n v="5487.5627246439935"/>
    <n v="7176.676892364072"/>
    <n v="9288.386826933991"/>
    <n v="488.73246990238488"/>
    <n v="663.4767185621796"/>
    <n v="988.10050998788938"/>
    <n v="1240.3740459744686"/>
    <n v="1469.6140363535924"/>
    <n v="1646.7620404513546"/>
    <m/>
    <m/>
    <m/>
    <m/>
    <m/>
    <m/>
    <n v="0"/>
    <n v="145.42630063146578"/>
    <n v="72.713150315732889"/>
    <n v="145.42630063146578"/>
    <n v="365.83751497626622"/>
    <n v="0"/>
    <n v="0"/>
    <n v="237.16610045171149"/>
    <n v="118.58305022585574"/>
    <n v="213.44949040654032"/>
    <n v="619.22578846226611"/>
    <n v="0"/>
    <x v="1"/>
  </r>
  <r>
    <n v="7802"/>
    <n v="780"/>
    <n v="78"/>
    <s v="פסגות / כוכב יעקב"/>
    <m/>
    <s v="Jewish"/>
    <s v="yes"/>
    <x v="2"/>
    <s v="no"/>
    <s v="מטה בנימין"/>
    <n v="580"/>
    <n v="50"/>
    <n v="50"/>
    <n v="50"/>
    <n v="50"/>
    <n v="50"/>
    <n v="250"/>
    <n v="630"/>
    <n v="680"/>
    <n v="730"/>
    <n v="780"/>
    <n v="830"/>
    <n v="3200"/>
    <n v="3465"/>
    <n v="3740"/>
    <n v="4015"/>
    <n v="4290"/>
    <n v="4565"/>
    <n v="5.5"/>
    <n v="5.5"/>
    <n v="5.5"/>
    <n v="5.5"/>
    <n v="5.5"/>
    <n v="5.5"/>
    <n v="3"/>
    <n v="193.33333333333334"/>
    <n v="210"/>
    <n v="226.66666666666666"/>
    <n v="243.33333333333334"/>
    <n v="260"/>
    <n v="276.66666666666669"/>
    <n v="500"/>
    <n v="625"/>
    <n v="781.25"/>
    <n v="976.5625"/>
    <n v="1220.703125"/>
    <n v="1525.87890625"/>
    <n v="104.39003247146665"/>
    <n v="91.128777064709993"/>
    <n v="80.337038515433335"/>
    <n v="82.344037854393335"/>
    <n v="90.988072079190005"/>
    <n v="96.85160268494333"/>
    <n v="797.72336580479998"/>
    <n v="926.12877706470999"/>
    <n v="1088.2537051821"/>
    <n v="1302.2398711877265"/>
    <n v="1571.69119707919"/>
    <n v="1899.3971756016101"/>
    <n v="7802"/>
    <n v="1565.8504870719999"/>
    <n v="1366.9316559706499"/>
    <n v="1205.0555777315001"/>
    <n v="1235.1605678159001"/>
    <n v="1364.82108118785"/>
    <n v="1452.7740402741499"/>
    <m/>
    <m/>
    <m/>
    <m/>
    <m/>
    <m/>
    <m/>
    <m/>
    <m/>
    <m/>
    <m/>
    <m/>
    <n v="260.44797423754534"/>
    <n v="390.67196135631792"/>
    <n v="312.53756908505437"/>
    <n v="260.44797423754534"/>
    <n v="82.344037854393335"/>
    <n v="0"/>
    <n v="379.87943512032206"/>
    <n v="569.81915268048306"/>
    <n v="474.84929390040253"/>
    <n v="379.87943512032206"/>
    <n v="96.85160268494333"/>
    <n v="0"/>
    <x v="1"/>
  </r>
  <r>
    <n v="7811"/>
    <n v="781"/>
    <n v="78"/>
    <s v="גבע בנימין"/>
    <m/>
    <s v="Jewish"/>
    <s v="yes"/>
    <x v="2"/>
    <s v="no"/>
    <s v="מטה בנימין"/>
    <n v="1194.3086516947046"/>
    <n v="81.929107708319862"/>
    <n v="322.87409486933757"/>
    <n v="351.14865235458137"/>
    <n v="236.03255982270684"/>
    <n v="276.08828135969316"/>
    <n v="1268.0726961146388"/>
    <n v="1276.2377594030245"/>
    <n v="1599.1118542723621"/>
    <n v="1950.2605066269434"/>
    <n v="2186.2930664496503"/>
    <n v="2462.3813478093434"/>
    <n v="5254.9580674567005"/>
    <n v="5615.4461413733079"/>
    <n v="7036.0921587983939"/>
    <n v="8581.1462291585522"/>
    <n v="9838.3187990234255"/>
    <n v="11080.716065142045"/>
    <n v="4.4000000000000004"/>
    <n v="4.4000000000000004"/>
    <n v="4.4000000000000004"/>
    <n v="4.4000000000000004"/>
    <n v="4.5"/>
    <n v="4.5"/>
    <n v="5"/>
    <n v="238.86173033894093"/>
    <n v="255.2475518806049"/>
    <n v="319.82237085447241"/>
    <n v="390.05210132538866"/>
    <n v="437.25861328993005"/>
    <n v="492.47626956186866"/>
    <m/>
    <m/>
    <m/>
    <m/>
    <m/>
    <m/>
    <n v="143.4988549526517"/>
    <n v="127.25809695921188"/>
    <n v="131.13368820086777"/>
    <n v="155.33787822736286"/>
    <n v="184.37138109988575"/>
    <n v="205.56850293792618"/>
    <n v="382.36058529159266"/>
    <n v="382.50564883981679"/>
    <n v="450.95605905534018"/>
    <n v="545.38997955275158"/>
    <n v="621.62999438981581"/>
    <n v="698.04477249979482"/>
    <n v="7811"/>
    <n v="2152.4828242897756"/>
    <n v="1908.8714543881783"/>
    <n v="1967.0053230130166"/>
    <n v="2330.0681734104428"/>
    <n v="2765.5707164982864"/>
    <n v="3083.5275440688929"/>
    <m/>
    <m/>
    <m/>
    <m/>
    <m/>
    <m/>
    <m/>
    <m/>
    <m/>
    <m/>
    <m/>
    <m/>
    <n v="0"/>
    <n v="136.3474948881879"/>
    <n v="103.62409611502281"/>
    <n v="152.70919427477045"/>
    <n v="155.33787822736286"/>
    <n v="0"/>
    <n v="0"/>
    <n v="174.5111931249487"/>
    <n v="132.62850677496101"/>
    <n v="188.47208857494462"/>
    <n v="205.56850293792621"/>
    <n v="0"/>
    <x v="1"/>
  </r>
  <r>
    <n v="7821"/>
    <n v="782"/>
    <n v="78"/>
    <s v="עלמון"/>
    <m/>
    <s v="Jewish"/>
    <s v="yes"/>
    <x v="2"/>
    <s v="no"/>
    <s v="מטה בנימין"/>
    <n v="305.95238095238096"/>
    <n v="37.036098018356881"/>
    <n v="69.229029705320215"/>
    <n v="73.359660249126023"/>
    <n v="76.345992020601329"/>
    <n v="76.23532787140266"/>
    <n v="332.20610786480711"/>
    <n v="342.98847897073784"/>
    <n v="412.21750867605806"/>
    <n v="485.57716892518408"/>
    <n v="561.92316094578541"/>
    <n v="638.15848881718807"/>
    <n v="1285"/>
    <n v="1440.5516116770991"/>
    <n v="1731.3135364394439"/>
    <n v="2039.4241094857732"/>
    <n v="2360.077275972299"/>
    <n v="2680.2656530321901"/>
    <n v="4.2"/>
    <n v="4.2"/>
    <n v="4.2"/>
    <n v="4.2"/>
    <n v="4.2"/>
    <n v="4.2"/>
    <n v="4"/>
    <n v="76.488095238095241"/>
    <n v="85.747119742684461"/>
    <n v="103.05437716901451"/>
    <n v="121.39429223129602"/>
    <n v="140.48079023644635"/>
    <n v="159.53962220429702"/>
    <m/>
    <m/>
    <m/>
    <m/>
    <m/>
    <m/>
    <n v="30.250000000691671"/>
    <n v="30.51694862061829"/>
    <n v="35.232696949930627"/>
    <n v="43.561032614734863"/>
    <n v="51.677898684992371"/>
    <n v="58.087418382861074"/>
    <n v="106.73809523878691"/>
    <n v="116.26406836330275"/>
    <n v="138.28707411894516"/>
    <n v="164.95532484603089"/>
    <n v="192.15868892143874"/>
    <n v="217.62704058715809"/>
    <n v="7821"/>
    <n v="453.75000001037506"/>
    <n v="457.75422930927436"/>
    <n v="528.4904542489594"/>
    <n v="653.41548922102299"/>
    <n v="775.16848027488561"/>
    <n v="871.31127574291611"/>
    <m/>
    <m/>
    <m/>
    <m/>
    <m/>
    <m/>
    <m/>
    <m/>
    <m/>
    <m/>
    <m/>
    <m/>
    <n v="0"/>
    <n v="41.238831211507723"/>
    <n v="31.341511720745871"/>
    <n v="49.486597453809267"/>
    <n v="43.561032614734863"/>
    <n v="0"/>
    <n v="0"/>
    <n v="54.406760146789523"/>
    <n v="41.34913771156004"/>
    <n v="63.111841770275845"/>
    <n v="58.087418382861074"/>
    <n v="0"/>
    <x v="1"/>
  </r>
  <r>
    <n v="7822"/>
    <n v="782"/>
    <n v="78"/>
    <s v="כפר אדומים"/>
    <m/>
    <s v="Jewish"/>
    <s v="yes"/>
    <x v="2"/>
    <s v="no"/>
    <s v="מטה בנימין"/>
    <n v="898.34506876327623"/>
    <n v="138.37612649883431"/>
    <n v="238.29388466179967"/>
    <n v="225.60261497127158"/>
    <n v="270.23106651763715"/>
    <n v="267.25343350012645"/>
    <n v="1139.7571261496691"/>
    <n v="1036.7211952621105"/>
    <n v="1275.0150799239102"/>
    <n v="1500.6176948951818"/>
    <n v="1770.8487614128189"/>
    <n v="2038.1021949129454"/>
    <n v="4042.5528094347428"/>
    <n v="4665.2453786794977"/>
    <n v="5737.5678596575963"/>
    <n v="6902.8413965178352"/>
    <n v="8145.904302498966"/>
    <n v="9375.2700965995482"/>
    <n v="4.5"/>
    <n v="4.5"/>
    <n v="4.5"/>
    <n v="4.5999999999999996"/>
    <n v="4.5999999999999996"/>
    <n v="4.5999999999999996"/>
    <n v="4"/>
    <n v="224.58626719081906"/>
    <n v="259.18029881552764"/>
    <n v="318.75376998097755"/>
    <n v="375.15442372379545"/>
    <n v="442.71219035320473"/>
    <n v="509.52554872823634"/>
    <m/>
    <m/>
    <m/>
    <m/>
    <m/>
    <m/>
    <n v="111.7852863661476"/>
    <n v="112.99594325500658"/>
    <n v="130.58625773328927"/>
    <n v="156.14307901616294"/>
    <n v="190.30776431055975"/>
    <n v="217.92627836956299"/>
    <n v="336.37155355696666"/>
    <n v="372.17624207053422"/>
    <n v="449.34002771426685"/>
    <n v="531.29750273995842"/>
    <n v="633.01995466376445"/>
    <n v="727.45182709779931"/>
    <n v="7822"/>
    <n v="1676.779295492214"/>
    <n v="1694.9391488250988"/>
    <n v="1958.793865999339"/>
    <n v="2342.1461852424441"/>
    <n v="2854.6164646583961"/>
    <n v="3268.8941755434448"/>
    <m/>
    <m/>
    <m/>
    <m/>
    <m/>
    <m/>
    <m/>
    <m/>
    <m/>
    <m/>
    <m/>
    <m/>
    <n v="0"/>
    <n v="132.8243756849896"/>
    <n v="100.9465255205921"/>
    <n v="143.45032573978878"/>
    <n v="156.14307901616294"/>
    <n v="0"/>
    <n v="0"/>
    <n v="181.86295677444983"/>
    <n v="138.21584714858187"/>
    <n v="189.13747504542783"/>
    <n v="217.92627836956297"/>
    <n v="0"/>
    <x v="1"/>
  </r>
  <r>
    <n v="7823"/>
    <n v="782"/>
    <n v="78"/>
    <s v="מעלה מכמש"/>
    <m/>
    <s v="Jewish"/>
    <s v="yes"/>
    <x v="2"/>
    <s v="no"/>
    <s v="מטה בנימין"/>
    <n v="255.98627046092156"/>
    <n v="20.333716258647826"/>
    <n v="55.175005544005671"/>
    <n v="63.260654941466726"/>
    <n v="68.532651966366359"/>
    <n v="72.451388855103403"/>
    <n v="279.75341756558998"/>
    <n v="276.31998671956939"/>
    <n v="331.49499226357506"/>
    <n v="394.75564720504178"/>
    <n v="463.28829917140814"/>
    <n v="535.73968802651154"/>
    <n v="1382.3258604889766"/>
    <n v="1492.1279282856749"/>
    <n v="1790.0729582233055"/>
    <n v="2131.6804949072257"/>
    <n v="2501.756815525604"/>
    <n v="2892.9943153431623"/>
    <n v="5.4"/>
    <n v="5.4"/>
    <n v="5.4"/>
    <n v="5.4"/>
    <n v="5.4"/>
    <n v="5.4"/>
    <n v="4"/>
    <n v="63.99656761523039"/>
    <n v="69.079996679892346"/>
    <n v="82.873748065893764"/>
    <n v="98.688911801260446"/>
    <n v="115.82207479285204"/>
    <n v="133.93492200662789"/>
    <m/>
    <m/>
    <m/>
    <m/>
    <m/>
    <m/>
    <n v="43.009025144412824"/>
    <n v="36.008017824274098"/>
    <n v="34.075686231946847"/>
    <n v="38.924165891659335"/>
    <n v="49.572033110953313"/>
    <n v="57.243007601454806"/>
    <n v="107.00559275964321"/>
    <n v="105.08801450416644"/>
    <n v="116.94943429784061"/>
    <n v="137.61307769291977"/>
    <n v="165.39410790380535"/>
    <n v="191.17792960808271"/>
    <n v="7823"/>
    <n v="645.13537716619237"/>
    <n v="540.12026736411144"/>
    <n v="511.13529347920269"/>
    <n v="583.86248837489006"/>
    <n v="743.58049666429974"/>
    <n v="858.64511402182211"/>
    <m/>
    <m/>
    <m/>
    <m/>
    <m/>
    <m/>
    <m/>
    <m/>
    <m/>
    <m/>
    <m/>
    <m/>
    <n v="0"/>
    <n v="34.403269423229943"/>
    <n v="26.146484761654758"/>
    <n v="38.531661754017541"/>
    <n v="38.924165891659335"/>
    <n v="0"/>
    <n v="0"/>
    <n v="47.794482402020677"/>
    <n v="36.323806625535717"/>
    <n v="49.706261698101507"/>
    <n v="57.243007601454799"/>
    <n v="0"/>
    <x v="1"/>
  </r>
  <r>
    <n v="7824"/>
    <n v="782"/>
    <n v="78"/>
    <s v="מצפה יריחו"/>
    <m/>
    <s v="Jewish"/>
    <s v="yes"/>
    <x v="2"/>
    <s v="no"/>
    <s v="מטה בנימין"/>
    <n v="425.66977687581129"/>
    <n v="72.901785582718901"/>
    <n v="116.87488836512108"/>
    <n v="132.00198528192811"/>
    <n v="126.49592499874677"/>
    <n v="147.91453149186339"/>
    <n v="596.18911572037825"/>
    <n v="498.5715624585302"/>
    <n v="615.44645082365128"/>
    <n v="747.44843610557939"/>
    <n v="873.94436110432616"/>
    <n v="1021.8588925961895"/>
    <n v="2256.0498174417999"/>
    <n v="2642.4292810302099"/>
    <n v="3261.8661893653516"/>
    <n v="3961.4767113595703"/>
    <n v="4719.2995499633616"/>
    <n v="5518.038020019424"/>
    <n v="5.3"/>
    <n v="5.3"/>
    <n v="5.3"/>
    <n v="5.3"/>
    <n v="5.4"/>
    <n v="5.4"/>
    <n v="4"/>
    <n v="106.41744421895282"/>
    <n v="124.64289061463255"/>
    <n v="153.86161270591282"/>
    <n v="186.86210902639485"/>
    <n v="218.48609027608154"/>
    <n v="255.46472314904739"/>
    <m/>
    <m/>
    <m/>
    <m/>
    <m/>
    <m/>
    <n v="62.835906364644941"/>
    <n v="68.824514362408721"/>
    <n v="79.692260453779525"/>
    <n v="95.868935662182508"/>
    <n v="115.82068485717019"/>
    <n v="135.42093306460134"/>
    <n v="169.25335058359775"/>
    <n v="193.46740497704127"/>
    <n v="233.55387315969233"/>
    <n v="282.73104468857736"/>
    <n v="334.30677513325173"/>
    <n v="390.88565621364876"/>
    <n v="7824"/>
    <n v="942.53859546967408"/>
    <n v="1032.3677154361308"/>
    <n v="1195.3839068066929"/>
    <n v="1438.0340349327375"/>
    <n v="1737.3102728575529"/>
    <n v="2031.3139959690202"/>
    <m/>
    <m/>
    <m/>
    <m/>
    <m/>
    <m/>
    <m/>
    <m/>
    <m/>
    <m/>
    <m/>
    <m/>
    <n v="0"/>
    <n v="59.373519384601245"/>
    <n v="42.409656703286601"/>
    <n v="84.819313406573201"/>
    <n v="95.868935662182523"/>
    <n v="0"/>
    <n v="0"/>
    <n v="82.085987804866235"/>
    <n v="58.632848432047311"/>
    <n v="113.35684030195813"/>
    <n v="135.42093306460134"/>
    <n v="0"/>
    <x v="1"/>
  </r>
  <r>
    <n v="7825"/>
    <n v="782"/>
    <n v="78"/>
    <s v="השומרוני הטוב"/>
    <m/>
    <s v="Jewish"/>
    <s v="yes"/>
    <x v="2"/>
    <s v="no"/>
    <s v="מטה בנימין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50"/>
    <n v="50"/>
    <n v="50"/>
    <n v="50"/>
    <n v="50"/>
    <m/>
    <m/>
    <m/>
    <m/>
    <m/>
    <m/>
    <n v="50"/>
    <n v="50"/>
    <n v="50"/>
    <n v="50"/>
    <n v="50"/>
    <n v="50"/>
    <n v="7825"/>
    <m/>
    <m/>
    <m/>
    <m/>
    <m/>
    <m/>
    <m/>
    <m/>
    <m/>
    <m/>
    <m/>
    <m/>
    <m/>
    <m/>
    <m/>
    <m/>
    <m/>
    <m/>
    <n v="0"/>
    <n v="0"/>
    <n v="0"/>
    <n v="50"/>
    <n v="0"/>
    <n v="0"/>
    <n v="0"/>
    <n v="0"/>
    <n v="0"/>
    <n v="50"/>
    <n v="0"/>
    <n v="0"/>
    <x v="1"/>
  </r>
  <r>
    <n v="7826"/>
    <n v="782"/>
    <n v="78"/>
    <s v="מגילות"/>
    <m/>
    <s v="Jewish"/>
    <s v="yes"/>
    <x v="2"/>
    <s v="no"/>
    <s v="מגילות"/>
    <n v="217.14285714285714"/>
    <n v="5.589598209680446"/>
    <n v="67.28061991333945"/>
    <n v="68.973852145864612"/>
    <n v="68.980679534483329"/>
    <n v="66.373495214150296"/>
    <n v="277.19824501751816"/>
    <n v="222.73245535253758"/>
    <n v="290.01307526587703"/>
    <n v="358.98692741174165"/>
    <n v="427.96760694622498"/>
    <n v="494.34110216037527"/>
    <n v="760"/>
    <n v="779.56359373388159"/>
    <n v="1015.0457634305697"/>
    <n v="1256.4542459410957"/>
    <n v="1497.8866243117875"/>
    <n v="1730.1938575613135"/>
    <n v="3.5"/>
    <n v="3.5"/>
    <n v="3.5"/>
    <n v="3.5"/>
    <n v="3.5"/>
    <n v="3.5"/>
    <n v="3"/>
    <n v="72.38095238095238"/>
    <n v="74.244151784179195"/>
    <n v="96.671025088625683"/>
    <n v="119.66230913724722"/>
    <n v="142.65586898207499"/>
    <n v="164.78036738679177"/>
    <m/>
    <m/>
    <m/>
    <m/>
    <m/>
    <m/>
    <n v="16.773333334906667"/>
    <n v="15.168175392552113"/>
    <n v="16.860648289116703"/>
    <n v="20.38604535844653"/>
    <n v="24.921475920672705"/>
    <n v="28.743220517473674"/>
    <n v="89.154285715859046"/>
    <n v="89.41232717673131"/>
    <n v="113.53167337774238"/>
    <n v="140.04835449569376"/>
    <n v="167.57734490274771"/>
    <n v="193.52358790426544"/>
    <n v="7826"/>
    <n v="251.60000002359999"/>
    <n v="227.5226308882817"/>
    <n v="252.90972433675057"/>
    <n v="305.79068037669794"/>
    <n v="373.82213881009056"/>
    <n v="431.14830776210511"/>
    <m/>
    <m/>
    <m/>
    <m/>
    <m/>
    <m/>
    <m/>
    <m/>
    <m/>
    <m/>
    <m/>
    <m/>
    <n v="0"/>
    <n v="28.009670899138754"/>
    <n v="28.009670899138754"/>
    <n v="42.014506348708125"/>
    <n v="20.38604535844653"/>
    <n v="21.007253174354062"/>
    <n v="0"/>
    <n v="38.704717580853092"/>
    <n v="38.704717580853092"/>
    <n v="58.057076371279628"/>
    <n v="28.743220517473674"/>
    <n v="29.028538185639814"/>
    <x v="1"/>
  </r>
  <r>
    <n v="7831"/>
    <n v="783"/>
    <n v="78"/>
    <s v="בית אל"/>
    <m/>
    <s v="Jewish"/>
    <s v="yes"/>
    <x v="2"/>
    <s v="no"/>
    <s v="מטה בנימין"/>
    <n v="1008.5909329247701"/>
    <n v="-15.436149989497494"/>
    <n v="175.48166745085064"/>
    <n v="202.5146493996881"/>
    <n v="299.46455419969743"/>
    <n v="324.37765259137632"/>
    <n v="986.40237365211499"/>
    <n v="993.15478293527258"/>
    <n v="1168.6364503861232"/>
    <n v="1371.1510997858113"/>
    <n v="1670.6156539855087"/>
    <n v="1994.9933065768851"/>
    <n v="5143.8137579163267"/>
    <n v="5065.0893929698896"/>
    <n v="5960.0458969692281"/>
    <n v="6992.8706089076377"/>
    <n v="8520.1398353260938"/>
    <n v="10174.465863542113"/>
    <n v="5.0999999999999996"/>
    <n v="5.0999999999999996"/>
    <n v="5.0999999999999996"/>
    <n v="5.0999999999999996"/>
    <n v="5.0999999999999996"/>
    <n v="5.0999999999999996"/>
    <n v="5"/>
    <n v="201.71818658495403"/>
    <n v="198.63095658705453"/>
    <n v="233.72729007722464"/>
    <n v="274.23021995716226"/>
    <n v="334.12313079710174"/>
    <n v="398.99866131537703"/>
    <n v="500"/>
    <n v="550"/>
    <n v="605"/>
    <n v="665.5"/>
    <n v="732.05000000000007"/>
    <n v="805.25500000000011"/>
    <n v="142.19582891787476"/>
    <n v="126.11379107690055"/>
    <n v="138.54773358842172"/>
    <n v="164.32313015328356"/>
    <n v="206.60580837188908"/>
    <n v="250.65611270053873"/>
    <n v="843.91401550282876"/>
    <n v="874.74474766395497"/>
    <n v="977.27502366564636"/>
    <n v="1104.0533501104458"/>
    <n v="1272.778939168991"/>
    <n v="1454.9097740159159"/>
    <n v="7831"/>
    <n v="2132.9374337681215"/>
    <n v="1891.7068661535084"/>
    <n v="2078.216003826326"/>
    <n v="2464.8469522992532"/>
    <n v="3099.0871255783363"/>
    <n v="3759.8416905080808"/>
    <m/>
    <m/>
    <m/>
    <m/>
    <m/>
    <m/>
    <m/>
    <m/>
    <m/>
    <m/>
    <m/>
    <m/>
    <n v="165.60800251656687"/>
    <n v="220.81067002208917"/>
    <n v="220.81067002208917"/>
    <n v="331.21600503313374"/>
    <n v="164.32313015328359"/>
    <n v="0"/>
    <n v="218.23646610238737"/>
    <n v="290.98195480318321"/>
    <n v="290.98195480318321"/>
    <n v="407.37473672445651"/>
    <n v="250.65611270053873"/>
    <n v="0"/>
    <x v="1"/>
  </r>
  <r>
    <n v="7841"/>
    <n v="784"/>
    <n v="78"/>
    <s v="עופרה"/>
    <m/>
    <s v="Jewish"/>
    <s v="yes"/>
    <x v="2"/>
    <s v="no"/>
    <s v="מטה בנימין"/>
    <n v="564.84021501779569"/>
    <n v="-72.369907205320544"/>
    <n v="108.79008361103496"/>
    <n v="137.07524921721176"/>
    <n v="34.056475482522842"/>
    <n v="86.230756749001898"/>
    <n v="293.78265785445092"/>
    <n v="492.47030781247514"/>
    <n v="601.2603914235101"/>
    <n v="738.33564064072186"/>
    <n v="772.3921161232447"/>
    <n v="858.6228728722466"/>
    <n v="2485.2969460783011"/>
    <n v="2166.8693543748909"/>
    <n v="2705.6717614057952"/>
    <n v="3322.5103828832484"/>
    <n v="3784.7213690038993"/>
    <n v="4207.2520770740084"/>
    <n v="4.4000000000000004"/>
    <n v="4.4000000000000004"/>
    <n v="4.5"/>
    <n v="4.5"/>
    <n v="4.9000000000000004"/>
    <n v="4.9000000000000004"/>
    <n v="4"/>
    <n v="141.21005375444892"/>
    <n v="123.11757695311879"/>
    <n v="150.31509785587753"/>
    <n v="184.58391016018047"/>
    <n v="193.09802903081118"/>
    <n v="214.65571821806165"/>
    <m/>
    <m/>
    <m/>
    <m/>
    <m/>
    <m/>
    <n v="61.7807149533811"/>
    <n v="57.703113724105748"/>
    <n v="61.425250581478181"/>
    <n v="69.607359315822791"/>
    <n v="85.467792218357033"/>
    <n v="98.435834402287284"/>
    <n v="202.99076870783003"/>
    <n v="180.82069067722455"/>
    <n v="211.74034843735569"/>
    <n v="254.19126947600324"/>
    <n v="278.56582124916821"/>
    <n v="313.09155262034892"/>
    <n v="7841"/>
    <n v="926.71072430071649"/>
    <n v="865.54670586158625"/>
    <n v="921.37875872217273"/>
    <n v="1044.1103897373418"/>
    <n v="1282.0168832753554"/>
    <n v="1476.5375160343092"/>
    <m/>
    <m/>
    <m/>
    <m/>
    <m/>
    <m/>
    <m/>
    <m/>
    <m/>
    <m/>
    <m/>
    <m/>
    <n v="0"/>
    <n v="50.838253895200651"/>
    <n v="50.838253895200651"/>
    <n v="83.883118927081071"/>
    <n v="69.607359315822791"/>
    <n v="0"/>
    <n v="0"/>
    <n v="62.618310524069784"/>
    <n v="62.618310524069784"/>
    <n v="90.796550259901181"/>
    <n v="98.435834402287298"/>
    <n v="0"/>
    <x v="1"/>
  </r>
  <r>
    <n v="7851"/>
    <n v="785"/>
    <n v="78"/>
    <s v="כוכב השחר רימונים"/>
    <m/>
    <s v="Jewish"/>
    <s v="yes"/>
    <x v="2"/>
    <s v="no"/>
    <s v="מטה בנימין"/>
    <n v="411.15027395153254"/>
    <n v="32.480493538404971"/>
    <n v="94.830041373143786"/>
    <n v="105.58161945850145"/>
    <n v="119.49653964137451"/>
    <n v="134.61741689101154"/>
    <n v="487.00611090243626"/>
    <n v="443.63076748993751"/>
    <n v="538.4608088630813"/>
    <n v="644.04242832158275"/>
    <n v="763.53896796295726"/>
    <n v="898.1563848539688"/>
    <n v="2302.4415341285821"/>
    <n v="2484.3322979436498"/>
    <n v="3015.3805296332548"/>
    <n v="3606.6375986008629"/>
    <n v="4352.1721173888563"/>
    <n v="5119.4913936676221"/>
    <n v="5.6"/>
    <n v="5.6"/>
    <n v="5.6"/>
    <n v="5.6"/>
    <n v="5.7"/>
    <n v="5.7"/>
    <n v="4"/>
    <n v="102.78756848788314"/>
    <n v="110.90769187248438"/>
    <n v="134.61520221577032"/>
    <n v="161.01060708039569"/>
    <n v="190.88474199073931"/>
    <n v="224.5390962134922"/>
    <m/>
    <m/>
    <m/>
    <m/>
    <m/>
    <m/>
    <n v="64.365676605841102"/>
    <n v="59.251258619852287"/>
    <n v="58.757414942939448"/>
    <n v="66.755486156545075"/>
    <n v="83.948075710119141"/>
    <n v="100.21252695850704"/>
    <n v="167.15324509372425"/>
    <n v="170.15895049233666"/>
    <n v="193.37261715870977"/>
    <n v="227.76609323694078"/>
    <n v="274.83281770085847"/>
    <n v="324.75162317199926"/>
    <n v="7851"/>
    <n v="965.48514908761649"/>
    <n v="888.76887929778434"/>
    <n v="881.36122414409169"/>
    <n v="1001.3322923481762"/>
    <n v="1259.2211356517871"/>
    <n v="1503.1879043776057"/>
    <m/>
    <m/>
    <m/>
    <m/>
    <m/>
    <m/>
    <m/>
    <m/>
    <m/>
    <m/>
    <m/>
    <m/>
    <n v="13.665965594216447"/>
    <n v="45.553218647388157"/>
    <n v="45.553218647388157"/>
    <n v="56.941523309235194"/>
    <n v="66.755486156545075"/>
    <n v="0"/>
    <n v="19.485097390319954"/>
    <n v="64.950324634399848"/>
    <n v="64.950324634399848"/>
    <n v="74.692873329559831"/>
    <n v="100.21252695850704"/>
    <n v="0"/>
    <x v="1"/>
  </r>
  <r>
    <n v="7911"/>
    <n v="791"/>
    <n v="79"/>
    <s v="א ראם"/>
    <m/>
    <s v="Palestinian"/>
    <s v="yes"/>
    <x v="3"/>
    <m/>
    <s v="Palestinian"/>
    <m/>
    <m/>
    <m/>
    <m/>
    <m/>
    <m/>
    <m/>
    <m/>
    <m/>
    <m/>
    <m/>
    <m/>
    <n v="29562.996977302642"/>
    <n v="29062.109543112656"/>
    <n v="31288.349313287839"/>
    <n v="33543.969048224164"/>
    <n v="35840.447142792218"/>
    <n v="38038.666463321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12"/>
    <n v="791"/>
    <n v="79"/>
    <s v="חיזמא"/>
    <m/>
    <s v="Palestinian"/>
    <s v="yes"/>
    <x v="3"/>
    <m/>
    <s v="Palestinian"/>
    <m/>
    <m/>
    <m/>
    <m/>
    <m/>
    <m/>
    <m/>
    <m/>
    <m/>
    <m/>
    <m/>
    <m/>
    <n v="7442.0738918556981"/>
    <n v="7315.9824370682909"/>
    <n v="7876.4073792130912"/>
    <n v="8444.2283194314296"/>
    <n v="9022.3347842098428"/>
    <n v="9575.7059673292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13"/>
    <n v="791"/>
    <n v="79"/>
    <s v="ענתא"/>
    <m/>
    <s v="Palestinian"/>
    <s v="yes"/>
    <x v="3"/>
    <m/>
    <s v="Palestinian"/>
    <m/>
    <m/>
    <m/>
    <m/>
    <m/>
    <m/>
    <m/>
    <m/>
    <m/>
    <m/>
    <m/>
    <m/>
    <n v="14268.252013350924"/>
    <n v="14026.504258655057"/>
    <n v="15100.97414773269"/>
    <n v="16189.623950358189"/>
    <n v="17297.993586278189"/>
    <n v="18358.939716672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21"/>
    <n v="792"/>
    <n v="79"/>
    <s v="נבי סמואל"/>
    <m/>
    <s v="Palestinian"/>
    <s v="yes"/>
    <x v="3"/>
    <m/>
    <s v="Palestinian"/>
    <m/>
    <m/>
    <m/>
    <m/>
    <m/>
    <m/>
    <m/>
    <m/>
    <m/>
    <m/>
    <m/>
    <m/>
    <n v="18811.971502912576"/>
    <n v="18488.861921938755"/>
    <n v="19989.14787659809"/>
    <n v="21476.271649573748"/>
    <n v="22946.159904771805"/>
    <n v="24336.860801058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22"/>
    <n v="792"/>
    <n v="79"/>
    <s v="בידו"/>
    <m/>
    <s v="Palestinian"/>
    <s v="yes"/>
    <x v="3"/>
    <m/>
    <s v="Palestinian"/>
    <m/>
    <m/>
    <m/>
    <m/>
    <m/>
    <m/>
    <m/>
    <m/>
    <m/>
    <m/>
    <m/>
    <m/>
    <n v="34329.190934693594"/>
    <n v="33739.561586362826"/>
    <n v="36477.371548820258"/>
    <n v="39191.162388770128"/>
    <n v="41873.500843171154"/>
    <n v="44411.333552213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0"/>
    <n v="793"/>
    <n v="79"/>
    <s v="אל-ארסאל צפון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1"/>
    <n v="793"/>
    <n v="79"/>
    <s v="אל-סלאמייה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2"/>
    <n v="793"/>
    <n v="79"/>
    <s v="אל-ארסאל דרום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3"/>
    <n v="793"/>
    <n v="79"/>
    <s v="אל-מסאייף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4"/>
    <n v="793"/>
    <n v="79"/>
    <s v="אל-ארסאל מרכז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5"/>
    <n v="793"/>
    <n v="79"/>
    <s v="אל-באלוע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6"/>
    <n v="793"/>
    <n v="79"/>
    <s v="מוקאטעה רמאללה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7"/>
    <n v="793"/>
    <n v="79"/>
    <s v="א.ת אל-בירה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8"/>
    <n v="793"/>
    <n v="79"/>
    <s v="ביה&quot;ח אל-מוסתקבל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9"/>
    <n v="793"/>
    <n v="79"/>
    <s v="אל-בירה מרכז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0"/>
    <n v="794"/>
    <n v="79"/>
    <s v="העיר העתיקה אל-בירה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1"/>
    <n v="794"/>
    <n v="79"/>
    <s v="אל-ג'נאין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2"/>
    <n v="794"/>
    <n v="79"/>
    <s v="א-שרפה מזרח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3"/>
    <n v="794"/>
    <n v="79"/>
    <s v="מ.פ אל-אמערי"/>
    <m/>
    <s v="Palestinian"/>
    <s v="yes"/>
    <x v="3"/>
    <m/>
    <s v="Palestinian"/>
    <m/>
    <m/>
    <m/>
    <m/>
    <m/>
    <m/>
    <m/>
    <m/>
    <m/>
    <m/>
    <m/>
    <m/>
    <n v="5815.2099073533491"/>
    <n v="6079.228406685249"/>
    <n v="6482.2072931166722"/>
    <n v="6853.3454843375694"/>
    <n v="7183.8502855820552"/>
    <n v="7461.7144733076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4"/>
    <n v="794"/>
    <n v="79"/>
    <s v="א-שרפה מערב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5"/>
    <n v="794"/>
    <n v="79"/>
    <s v="ביה&quot;ח רמאללה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6"/>
    <n v="794"/>
    <n v="79"/>
    <s v="ביה&quot;ס פרינדז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7"/>
    <n v="794"/>
    <n v="79"/>
    <s v="קסר אל-חמרה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8"/>
    <n v="794"/>
    <n v="79"/>
    <s v="עין מוסבאח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9"/>
    <n v="794"/>
    <n v="79"/>
    <s v="כיכר א-סאעה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50"/>
    <n v="795"/>
    <n v="79"/>
    <s v="מסייון מערב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51"/>
    <n v="795"/>
    <n v="79"/>
    <s v="מסייון מרכז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52"/>
    <n v="795"/>
    <n v="79"/>
    <s v="מסייון מזרח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53"/>
    <n v="795"/>
    <n v="79"/>
    <s v="אום א-שראייט מערב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54"/>
    <n v="795"/>
    <n v="79"/>
    <s v="אום א-שראייט מזרח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55"/>
    <n v="795"/>
    <n v="79"/>
    <s v="עראבי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56"/>
    <n v="795"/>
    <n v="79"/>
    <s v="סטח מרחבא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57"/>
    <n v="795"/>
    <n v="79"/>
    <s v="כפר עקב מזרח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58"/>
    <n v="795"/>
    <n v="79"/>
    <s v="מחנה פליטים קלנדיה"/>
    <m/>
    <s v="Palestinian"/>
    <s v="yes"/>
    <x v="3"/>
    <m/>
    <s v="Palestinian"/>
    <m/>
    <m/>
    <m/>
    <m/>
    <m/>
    <m/>
    <m/>
    <m/>
    <m/>
    <m/>
    <m/>
    <m/>
    <n v="4652.167925882678"/>
    <n v="4863.3827253481968"/>
    <n v="5185.765834493337"/>
    <n v="5482.6763874700491"/>
    <n v="5747.0802284656438"/>
    <n v="5969.3715786461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61"/>
    <n v="796"/>
    <n v="79"/>
    <s v="דרך רפאת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62"/>
    <n v="796"/>
    <n v="79"/>
    <s v="עין מונג'ד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63"/>
    <n v="796"/>
    <n v="79"/>
    <s v="בטן אל-הווא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64"/>
    <n v="796"/>
    <n v="79"/>
    <s v="א-טירה מרכז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65"/>
    <n v="796"/>
    <n v="79"/>
    <s v="א-טירה מזרח"/>
    <m/>
    <s v="Palestinian"/>
    <s v="yes"/>
    <x v="3"/>
    <m/>
    <s v="Palestinian"/>
    <m/>
    <m/>
    <m/>
    <m/>
    <m/>
    <m/>
    <m/>
    <m/>
    <m/>
    <m/>
    <m/>
    <m/>
    <n v="5815.2099073533491"/>
    <n v="6079.228406685249"/>
    <n v="6482.2072931166722"/>
    <n v="6853.3454843375694"/>
    <n v="7183.8502855820552"/>
    <n v="7461.7144733076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66"/>
    <n v="796"/>
    <n v="79"/>
    <s v="א-טירה מערב"/>
    <m/>
    <s v="Palestinian"/>
    <s v="yes"/>
    <x v="3"/>
    <m/>
    <s v="Palestinian"/>
    <m/>
    <m/>
    <m/>
    <m/>
    <m/>
    <m/>
    <m/>
    <m/>
    <m/>
    <m/>
    <m/>
    <m/>
    <n v="5815.2099073533491"/>
    <n v="6079.228406685249"/>
    <n v="6482.2072931166722"/>
    <n v="6853.3454843375694"/>
    <n v="7183.8502855820552"/>
    <n v="7461.7144733076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67"/>
    <n v="796"/>
    <n v="79"/>
    <s v="ביתוניא צפון"/>
    <m/>
    <s v="Palestinian"/>
    <s v="yes"/>
    <x v="3"/>
    <m/>
    <s v="Palestinian"/>
    <m/>
    <m/>
    <m/>
    <m/>
    <m/>
    <m/>
    <m/>
    <m/>
    <m/>
    <m/>
    <m/>
    <m/>
    <n v="5815.2099073533491"/>
    <n v="6079.228406685249"/>
    <n v="6482.2072931166722"/>
    <n v="6853.3454843375694"/>
    <n v="7183.8502855820552"/>
    <n v="7461.7144733076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68"/>
    <n v="796"/>
    <n v="79"/>
    <s v="ביתוניא מזרח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69"/>
    <n v="796"/>
    <n v="79"/>
    <s v="ביתוניא דרום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101"/>
    <n v="810"/>
    <n v="81"/>
    <s v="קרית ארבע"/>
    <m/>
    <s v="Jewish"/>
    <s v="yes"/>
    <x v="2"/>
    <s v="no"/>
    <s v="קרית ארבע"/>
    <n v="1202.6365951222053"/>
    <n v="59.899509814693374"/>
    <n v="139.99019667885841"/>
    <n v="148.82613697290367"/>
    <n v="154.44934415033799"/>
    <n v="147.84902386221074"/>
    <n v="651.01421147900419"/>
    <n v="1262.5361049368987"/>
    <n v="1402.5263016157571"/>
    <n v="1551.3524385886608"/>
    <n v="1705.8017827389988"/>
    <n v="1853.6508066012095"/>
    <n v="6614.5012731721299"/>
    <n v="6943.9485771529435"/>
    <n v="7713.8946588866638"/>
    <n v="8532.4384122376341"/>
    <n v="9381.9098050644934"/>
    <n v="10195.079436306652"/>
    <n v="5.5"/>
    <n v="5.5"/>
    <n v="5.5"/>
    <n v="5.5"/>
    <n v="5.5"/>
    <n v="5.5"/>
    <n v="4"/>
    <n v="300.65914878055133"/>
    <n v="315.63402623422468"/>
    <n v="350.63157540393928"/>
    <n v="387.8381096471652"/>
    <n v="426.4504456847497"/>
    <n v="463.41270165030238"/>
    <m/>
    <m/>
    <m/>
    <m/>
    <m/>
    <m/>
    <n v="155.12497043719642"/>
    <n v="164.4017736382828"/>
    <n v="176.93131375973215"/>
    <n v="189.00616591902912"/>
    <n v="208.20466507127205"/>
    <n v="229.12178521699013"/>
    <n v="455.78411921774773"/>
    <n v="480.03579987250748"/>
    <n v="527.56288916367146"/>
    <n v="576.84427556619426"/>
    <n v="634.65511075602171"/>
    <n v="692.53448686729257"/>
    <n v="8101"/>
    <n v="2326.8745565579466"/>
    <n v="2466.0266045742419"/>
    <n v="2653.969706395982"/>
    <n v="2835.0924887854367"/>
    <n v="3123.0699760690809"/>
    <n v="3436.8267782548519"/>
    <n v="601.25466606486805"/>
    <n v="642.80266976009091"/>
    <n v="772.7892655459118"/>
    <n v="895.16073263948601"/>
    <n v="971.29066189731816"/>
    <n v="1032.5080448203692"/>
    <m/>
    <m/>
    <m/>
    <m/>
    <m/>
    <m/>
    <n v="40.379099289633601"/>
    <n v="115.36885511323885"/>
    <n v="115.36885511323885"/>
    <n v="115.36885511323885"/>
    <n v="189.00616591902912"/>
    <n v="0"/>
    <n v="48.477414080710481"/>
    <n v="138.50689737345851"/>
    <n v="138.50689737345851"/>
    <n v="138.50689737345851"/>
    <n v="229.12178521699013"/>
    <n v="0"/>
    <x v="1"/>
  </r>
  <r>
    <n v="8111"/>
    <n v="811"/>
    <n v="81"/>
    <s v="כרמי צור"/>
    <m/>
    <s v="Jewish"/>
    <s v="yes"/>
    <x v="2"/>
    <s v="no"/>
    <s v="אפרת גוש עציון"/>
    <n v="205.00894942129233"/>
    <n v="-10.302739532498009"/>
    <n v="55.585792655823383"/>
    <n v="65.625434328526495"/>
    <n v="58.433197001084181"/>
    <n v="74.546048116545819"/>
    <n v="243.88773256948187"/>
    <n v="194.70620988879432"/>
    <n v="250.2920025446177"/>
    <n v="315.9174368731442"/>
    <n v="374.35063387422838"/>
    <n v="448.8966819907742"/>
    <n v="1066.0465369907201"/>
    <n v="1012.4722914217305"/>
    <n v="1301.5184132320121"/>
    <n v="1642.7706717403498"/>
    <n v="2021.4934229208334"/>
    <n v="2424.0420827501807"/>
    <n v="5.2"/>
    <n v="5.2"/>
    <n v="5.2"/>
    <n v="5.2"/>
    <n v="5.4"/>
    <n v="5.4"/>
    <n v="5"/>
    <n v="41.001789884258464"/>
    <n v="38.941241977758864"/>
    <n v="50.05840050892354"/>
    <n v="63.183487374628839"/>
    <n v="74.870126774845673"/>
    <n v="89.77933639815484"/>
    <m/>
    <m/>
    <m/>
    <m/>
    <m/>
    <m/>
    <n v="34.394834795103648"/>
    <n v="30.63762496994303"/>
    <n v="32.099452337469714"/>
    <n v="40.267712022524208"/>
    <n v="51.759300506495222"/>
    <n v="62.205418049381052"/>
    <n v="75.396624679362105"/>
    <n v="69.578866947701897"/>
    <n v="82.157852846393254"/>
    <n v="103.45119939715305"/>
    <n v="126.6294272813409"/>
    <n v="151.98475444753589"/>
    <n v="8111"/>
    <n v="515.92252192655474"/>
    <n v="459.56437454914544"/>
    <n v="481.49178506204566"/>
    <n v="604.01568033786316"/>
    <n v="776.38950759742829"/>
    <n v="933.08127074071581"/>
    <m/>
    <m/>
    <m/>
    <m/>
    <m/>
    <m/>
    <m/>
    <m/>
    <m/>
    <m/>
    <m/>
    <m/>
    <n v="0"/>
    <n v="20.69023987943061"/>
    <n v="21.724751873402138"/>
    <n v="20.69023987943061"/>
    <n v="40.267712022524208"/>
    <n v="0"/>
    <n v="0"/>
    <n v="30.396950889507181"/>
    <n v="31.916798433982535"/>
    <n v="27.357255800556459"/>
    <n v="62.205418049381052"/>
    <n v="0"/>
    <x v="1"/>
  </r>
  <r>
    <n v="8121"/>
    <n v="812"/>
    <n v="81"/>
    <s v="תלם-אדורה"/>
    <m/>
    <s v="Jewish"/>
    <s v="no"/>
    <x v="2"/>
    <s v="no"/>
    <s v="הר חברון"/>
    <n v="137.40740740740739"/>
    <n v="42.972801452773837"/>
    <n v="61.349662101260094"/>
    <n v="68.041041242618775"/>
    <n v="57.174476105336055"/>
    <n v="62.273811635806396"/>
    <n v="291.81179253779516"/>
    <n v="180.38020886018123"/>
    <n v="241.72987096144132"/>
    <n v="309.7709122040601"/>
    <n v="366.94538830939615"/>
    <n v="429.21919994520255"/>
    <n v="742"/>
    <n v="974.05312784497869"/>
    <n v="1305.3413031917833"/>
    <n v="1672.7629259019245"/>
    <n v="2018.1996357016787"/>
    <n v="2360.7055996986142"/>
    <n v="5.4"/>
    <n v="5.4"/>
    <n v="5.4"/>
    <n v="5.4"/>
    <n v="5.5"/>
    <n v="5.5"/>
    <n v="5"/>
    <n v="27.481481481481477"/>
    <n v="36.076041772036248"/>
    <n v="48.345974192288267"/>
    <n v="61.954182440812019"/>
    <n v="73.389077661879227"/>
    <n v="85.843839989040504"/>
    <m/>
    <m/>
    <m/>
    <m/>
    <m/>
    <m/>
    <n v="20.583333335865998"/>
    <n v="26.631452562076447"/>
    <n v="33.574047728876252"/>
    <n v="41.396961614226093"/>
    <n v="49.67030206063167"/>
    <n v="57.568259506373423"/>
    <n v="48.064814817347475"/>
    <n v="62.707494334112695"/>
    <n v="81.920021921164519"/>
    <n v="103.35114405503811"/>
    <n v="123.0593797225109"/>
    <n v="143.41209949541394"/>
    <n v="8121"/>
    <n v="308.75000003798999"/>
    <n v="399.47178843114671"/>
    <n v="503.61071593314375"/>
    <n v="620.95442421339135"/>
    <n v="745.05453090947503"/>
    <n v="863.5238925956013"/>
    <m/>
    <m/>
    <m/>
    <m/>
    <m/>
    <m/>
    <m/>
    <m/>
    <m/>
    <m/>
    <m/>
    <m/>
    <n v="10.335114405503811"/>
    <n v="10.335114405503811"/>
    <n v="15.502671608255715"/>
    <n v="10.335114405503811"/>
    <n v="41.396961614226093"/>
    <n v="15.502671608255715"/>
    <n v="14.341209949541394"/>
    <n v="14.341209949541394"/>
    <n v="21.511814924312091"/>
    <n v="14.341209949541394"/>
    <n v="57.56825950637343"/>
    <n v="21.511814924312091"/>
    <x v="1"/>
  </r>
  <r>
    <n v="8131"/>
    <n v="813"/>
    <n v="81"/>
    <s v="נגוהות"/>
    <m/>
    <s v="Jewish"/>
    <s v="no"/>
    <x v="2"/>
    <s v="no"/>
    <s v="הר חברון"/>
    <n v="57.40000000000002"/>
    <n v="24.097091504711599"/>
    <n v="29.262814095373869"/>
    <n v="37.10395937554722"/>
    <n v="39.000807233351054"/>
    <n v="49.64410232710739"/>
    <n v="179.10877453609115"/>
    <n v="81.497091504711619"/>
    <n v="110.75990560008549"/>
    <n v="147.86386497563271"/>
    <n v="186.86467220898376"/>
    <n v="236.50877453609115"/>
    <n v="287.00000000000011"/>
    <n v="407.48545752355813"/>
    <n v="553.79952800042747"/>
    <n v="739.31932487816357"/>
    <n v="971.6962954867156"/>
    <n v="1229.845627587674"/>
    <n v="5"/>
    <n v="5"/>
    <n v="5"/>
    <n v="5"/>
    <n v="5.2"/>
    <n v="5.2"/>
    <n v="5"/>
    <n v="11.480000000000004"/>
    <n v="16.299418300942325"/>
    <n v="22.151981120017098"/>
    <n v="29.572772995126542"/>
    <n v="37.372934441796751"/>
    <n v="47.301754907218232"/>
    <m/>
    <m/>
    <m/>
    <m/>
    <m/>
    <m/>
    <n v="11.236666669055337"/>
    <n v="13.869153728932103"/>
    <n v="15.566257002272391"/>
    <n v="20.226093734022893"/>
    <n v="27.779906449279089"/>
    <n v="34.82898859689498"/>
    <n v="22.716666669055343"/>
    <n v="30.168572029874426"/>
    <n v="37.718238122289492"/>
    <n v="49.798866729149438"/>
    <n v="65.15284089107584"/>
    <n v="82.130743504113212"/>
    <n v="8131"/>
    <n v="168.55000003583007"/>
    <n v="208.03730593398154"/>
    <n v="233.49385503408587"/>
    <n v="303.39140601034342"/>
    <n v="416.69859673918631"/>
    <n v="522.4348289534247"/>
    <m/>
    <m/>
    <m/>
    <m/>
    <m/>
    <m/>
    <m/>
    <m/>
    <m/>
    <m/>
    <m/>
    <m/>
    <n v="4.9798866729149438"/>
    <n v="4.9798866729149438"/>
    <n v="7.4698300093724157"/>
    <n v="4.9798866729149438"/>
    <n v="20.226093734022893"/>
    <n v="6.9718413420809222"/>
    <n v="8.2130743504113219"/>
    <n v="8.2130743504113219"/>
    <n v="11.49830409057585"/>
    <n v="8.2130743504113219"/>
    <n v="34.82898859689498"/>
    <n v="11.49830409057585"/>
    <x v="1"/>
  </r>
  <r>
    <n v="8141"/>
    <n v="814"/>
    <n v="81"/>
    <s v="אשכולות"/>
    <m/>
    <s v="Jewish"/>
    <s v="no"/>
    <x v="2"/>
    <s v="no"/>
    <s v="הר חברון"/>
    <n v="344.34782608695656"/>
    <n v="110.85077024340831"/>
    <n v="162.0330766773838"/>
    <n v="186.89305210245948"/>
    <n v="182.25895922020334"/>
    <n v="205.19287737164325"/>
    <n v="847.22873561509812"/>
    <n v="455.19859633036486"/>
    <n v="617.23167300774867"/>
    <n v="804.12472511020815"/>
    <n v="986.38368433041148"/>
    <n v="1191.5765617020547"/>
    <n v="1584"/>
    <n v="2093.9135431196783"/>
    <n v="2839.2656958356438"/>
    <n v="3698.9737355069569"/>
    <n v="4636.0033163529342"/>
    <n v="5600.4098399996574"/>
    <n v="4.5999999999999996"/>
    <n v="4.5999999999999996"/>
    <n v="4.5999999999999996"/>
    <n v="4.5999999999999996"/>
    <n v="4.7"/>
    <n v="4.7"/>
    <n v="5"/>
    <n v="68.869565217391312"/>
    <n v="91.039719266072979"/>
    <n v="123.44633460154974"/>
    <n v="160.82494502204162"/>
    <n v="197.2767368660823"/>
    <n v="238.31531234041094"/>
    <m/>
    <m/>
    <m/>
    <m/>
    <m/>
    <m/>
    <n v="47.260000003920005"/>
    <n v="56.074577650621059"/>
    <n v="69.008819307192169"/>
    <n v="90.469357613262474"/>
    <n v="117.5387708836092"/>
    <n v="140.22863434199522"/>
    <n v="116.12956522131131"/>
    <n v="147.11429691669403"/>
    <n v="192.45515390874192"/>
    <n v="251.29430263530409"/>
    <n v="314.81550774969151"/>
    <n v="378.54394668240616"/>
    <n v="8141"/>
    <n v="708.90000005880006"/>
    <n v="841.11866475931583"/>
    <n v="1035.1322896078825"/>
    <n v="1357.0403641989371"/>
    <n v="1763.081563254138"/>
    <n v="2103.4295151299284"/>
    <m/>
    <m/>
    <m/>
    <m/>
    <m/>
    <m/>
    <m/>
    <m/>
    <m/>
    <m/>
    <m/>
    <m/>
    <n v="25.129430263530409"/>
    <n v="37.694145395295614"/>
    <n v="37.694145395295614"/>
    <n v="35.181202368942579"/>
    <n v="90.469357613262474"/>
    <n v="25.129430263530409"/>
    <n v="37.854394668240616"/>
    <n v="56.781592002360924"/>
    <n v="52.996152535536865"/>
    <n v="52.996152535536865"/>
    <n v="140.22863434199522"/>
    <n v="37.854394668240616"/>
    <x v="1"/>
  </r>
  <r>
    <n v="8142"/>
    <n v="814"/>
    <n v="81"/>
    <s v="כרמל סוסיה"/>
    <m/>
    <s v="Jewish"/>
    <s v="no"/>
    <x v="2"/>
    <s v="no"/>
    <s v="הר חברון"/>
    <n v="440.572616609752"/>
    <n v="38.833768456003781"/>
    <n v="105.19581715905201"/>
    <n v="120.13405213270153"/>
    <n v="147.25354680516409"/>
    <n v="139.60061619220585"/>
    <n v="551.01780074512726"/>
    <n v="479.40638506575579"/>
    <n v="584.6022022248078"/>
    <n v="704.73625435750932"/>
    <n v="851.98980116267342"/>
    <n v="991.59041735487926"/>
    <n v="2511.2639146755864"/>
    <n v="2732.6163948748081"/>
    <n v="3332.2325526814043"/>
    <n v="4016.9966498378035"/>
    <n v="4771.142886510971"/>
    <n v="5552.9063371873235"/>
    <n v="5.7"/>
    <n v="5.7"/>
    <n v="5.7"/>
    <n v="5.7"/>
    <n v="5.6"/>
    <n v="5.6"/>
    <n v="4"/>
    <n v="110.143154152438"/>
    <n v="119.85159626643895"/>
    <n v="146.15055055620195"/>
    <n v="176.18406358937733"/>
    <n v="212.99745029066835"/>
    <n v="247.89760433871982"/>
    <m/>
    <m/>
    <m/>
    <m/>
    <m/>
    <m/>
    <n v="70.204044594623824"/>
    <n v="68.042214849926935"/>
    <n v="68.730211521618358"/>
    <n v="75.653270222680646"/>
    <n v="92.432768161862441"/>
    <n v="108.97703754469362"/>
    <n v="180.34719874706184"/>
    <n v="187.8938111163659"/>
    <n v="214.88076207782029"/>
    <n v="251.83733381205798"/>
    <n v="305.43021845253077"/>
    <n v="356.87464188341346"/>
    <n v="8142"/>
    <n v="1053.0606689193573"/>
    <n v="1020.633222748904"/>
    <n v="1030.9531728242753"/>
    <n v="1134.7990533402096"/>
    <n v="1386.4915224279366"/>
    <n v="1634.6555631704043"/>
    <m/>
    <m/>
    <m/>
    <m/>
    <m/>
    <m/>
    <m/>
    <m/>
    <m/>
    <m/>
    <m/>
    <m/>
    <n v="25.183733381205798"/>
    <n v="37.775600071808697"/>
    <n v="37.775600071808697"/>
    <n v="50.367466762411595"/>
    <n v="75.653270222680646"/>
    <n v="25.183733381205798"/>
    <n v="35.687464188341345"/>
    <n v="53.53119628251202"/>
    <n v="49.96244986367789"/>
    <n v="71.374928376682689"/>
    <n v="108.97703754469362"/>
    <n v="35.687464188341345"/>
    <x v="1"/>
  </r>
  <r>
    <n v="8143"/>
    <n v="814"/>
    <n v="81"/>
    <s v="עותניאל"/>
    <m/>
    <s v="Jewish"/>
    <s v="no"/>
    <x v="2"/>
    <s v="no"/>
    <s v="הר חברון"/>
    <n v="234.61291487972917"/>
    <n v="15.00554841240583"/>
    <n v="70.600354447136283"/>
    <n v="78.178151493471603"/>
    <n v="83.067238214737529"/>
    <n v="85.691206561570596"/>
    <n v="332.54249912932187"/>
    <n v="249.618463292135"/>
    <n v="320.21881773927129"/>
    <n v="398.39696923274289"/>
    <n v="481.46420744748042"/>
    <n v="567.15541400905101"/>
    <n v="1243.4484488625646"/>
    <n v="1322.9778554483155"/>
    <n v="1697.1597340181379"/>
    <n v="2111.5039369335373"/>
    <n v="2551.7602994716462"/>
    <n v="3005.9236942479702"/>
    <n v="5.3"/>
    <n v="5.3"/>
    <n v="5.3"/>
    <n v="5.3"/>
    <n v="5.3"/>
    <n v="5.3"/>
    <n v="4"/>
    <n v="58.653228719932294"/>
    <n v="62.404615823033751"/>
    <n v="80.054704434817822"/>
    <n v="99.599242308185723"/>
    <n v="120.3660518618701"/>
    <n v="141.78885350226275"/>
    <n v="200"/>
    <n v="250"/>
    <n v="312.5"/>
    <n v="390.625"/>
    <n v="488.28125"/>
    <n v="610.3515625"/>
    <n v="34.289032985330763"/>
    <n v="31.293129758683911"/>
    <n v="33.446481260048316"/>
    <n v="38.987507209419569"/>
    <n v="48.36231464244478"/>
    <n v="57.034192764806569"/>
    <n v="292.94226170526309"/>
    <n v="343.69774558171764"/>
    <n v="426.00118569486614"/>
    <n v="529.21174951760531"/>
    <n v="657.00961650431486"/>
    <n v="809.17460876706934"/>
    <n v="8143"/>
    <n v="514.33549477996144"/>
    <n v="469.39694638025867"/>
    <n v="501.69721890072475"/>
    <n v="584.81260814129348"/>
    <n v="725.43471963667173"/>
    <n v="855.51289147209854"/>
    <m/>
    <m/>
    <m/>
    <m/>
    <m/>
    <m/>
    <m/>
    <m/>
    <m/>
    <m/>
    <m/>
    <m/>
    <n v="68.797527437288693"/>
    <n v="132.30293737940133"/>
    <n v="158.76352485528159"/>
    <n v="105.84234990352107"/>
    <n v="38.987507209419569"/>
    <n v="26.460587475880267"/>
    <n v="105.19269913971902"/>
    <n v="202.29365219176734"/>
    <n v="242.75238263012079"/>
    <n v="161.83492175341388"/>
    <n v="57.034192764806576"/>
    <n v="40.45873043835347"/>
    <x v="1"/>
  </r>
  <r>
    <n v="8144"/>
    <n v="814"/>
    <n v="81"/>
    <s v="חגי"/>
    <m/>
    <s v="Jewish"/>
    <s v="no"/>
    <x v="2"/>
    <s v="no"/>
    <s v="הר חברון"/>
    <n v="104.95905556650854"/>
    <n v="12.397779879671546"/>
    <n v="39.12058240670369"/>
    <n v="47.804145742851517"/>
    <n v="49.923608922611379"/>
    <n v="66.400123327353072"/>
    <n v="215.6462402791912"/>
    <n v="117.35683544618009"/>
    <n v="156.47741785288378"/>
    <n v="204.28156359573529"/>
    <n v="254.20517251834667"/>
    <n v="320.60529584569974"/>
    <n v="566.77890005914617"/>
    <n v="633.72691140937252"/>
    <n v="844.97805640557237"/>
    <n v="1103.1204434169706"/>
    <n v="1448.9694833545761"/>
    <n v="1827.4501863204887"/>
    <n v="5.4"/>
    <n v="5.4"/>
    <n v="5.4"/>
    <n v="5.4"/>
    <n v="5.7"/>
    <n v="5.7"/>
    <n v="4"/>
    <n v="26.239763891627135"/>
    <n v="29.339208861545021"/>
    <n v="39.119354463220944"/>
    <n v="51.070390898933823"/>
    <n v="63.551293129586668"/>
    <n v="80.151323961424936"/>
    <m/>
    <m/>
    <m/>
    <m/>
    <m/>
    <m/>
    <n v="18.796001030330753"/>
    <n v="18.557235294470047"/>
    <n v="21.735599061912747"/>
    <n v="28.880791336376582"/>
    <n v="38.889008557497895"/>
    <n v="48.905571016777358"/>
    <n v="45.035764921957892"/>
    <n v="47.896444156015065"/>
    <n v="60.854953525133695"/>
    <n v="79.951182235310398"/>
    <n v="102.44030168708457"/>
    <n v="129.05689497820231"/>
    <n v="8144"/>
    <n v="281.94001545496133"/>
    <n v="278.3585294170507"/>
    <n v="326.03398592869121"/>
    <n v="433.21187004564871"/>
    <n v="583.33512836246848"/>
    <n v="733.58356525166039"/>
    <m/>
    <m/>
    <m/>
    <m/>
    <m/>
    <m/>
    <m/>
    <m/>
    <m/>
    <m/>
    <m/>
    <m/>
    <n v="7.9951182235310405"/>
    <n v="11.992677335296559"/>
    <n v="11.992677335296559"/>
    <n v="11.193165512943457"/>
    <n v="28.880791336376582"/>
    <n v="7.9951182235310405"/>
    <n v="12.905689497820232"/>
    <n v="19.358534246730347"/>
    <n v="16.777396347166302"/>
    <n v="18.067965296948326"/>
    <n v="48.905571016777358"/>
    <n v="12.905689497820232"/>
    <x v="1"/>
  </r>
  <r>
    <n v="8211"/>
    <n v="821"/>
    <n v="82"/>
    <s v="סעיר"/>
    <m/>
    <s v="Palestinian"/>
    <s v="yes"/>
    <x v="3"/>
    <m/>
    <s v="Palestinian"/>
    <m/>
    <m/>
    <m/>
    <m/>
    <m/>
    <m/>
    <m/>
    <m/>
    <m/>
    <m/>
    <m/>
    <m/>
    <n v="35626.898751392822"/>
    <n v="40041.186823961056"/>
    <n v="45006.026291081544"/>
    <n v="49984.075168609357"/>
    <n v="54909.117357766394"/>
    <n v="59799.061961905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12"/>
    <n v="821"/>
    <n v="82"/>
    <s v="בני נעים"/>
    <m/>
    <s v="Palestinian"/>
    <s v="yes"/>
    <x v="3"/>
    <m/>
    <s v="Palestinian"/>
    <m/>
    <m/>
    <m/>
    <m/>
    <m/>
    <m/>
    <m/>
    <m/>
    <m/>
    <m/>
    <m/>
    <m/>
    <n v="25269.516627520308"/>
    <n v="28400.491530130017"/>
    <n v="31921.962605758396"/>
    <n v="35452.802877910312"/>
    <n v="38946.046462163526"/>
    <n v="42414.395962472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21"/>
    <n v="822"/>
    <n v="82"/>
    <s v="סוריף / בית אומר"/>
    <m/>
    <s v="Palestinian"/>
    <s v="yes"/>
    <x v="3"/>
    <m/>
    <s v="Palestinian"/>
    <m/>
    <m/>
    <m/>
    <m/>
    <m/>
    <m/>
    <m/>
    <m/>
    <m/>
    <m/>
    <m/>
    <m/>
    <n v="34454.897324286678"/>
    <n v="38233.093418554316"/>
    <n v="42379.719514234879"/>
    <n v="46429.778136800771"/>
    <n v="50347.043418881971"/>
    <n v="54149.150109522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22"/>
    <n v="822"/>
    <n v="82"/>
    <s v="חלחול"/>
    <m/>
    <s v="Palestinian"/>
    <s v="yes"/>
    <x v="3"/>
    <m/>
    <s v="Palestinian"/>
    <m/>
    <m/>
    <m/>
    <m/>
    <m/>
    <m/>
    <m/>
    <m/>
    <m/>
    <m/>
    <m/>
    <m/>
    <n v="34912.769713978181"/>
    <n v="38741.17439421617"/>
    <n v="42942.905155620043"/>
    <n v="47046.785155230034"/>
    <n v="51016.107118800661"/>
    <n v="54868.740144200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23"/>
    <n v="822"/>
    <n v="82"/>
    <s v="תרקומיא / ח'ראס"/>
    <m/>
    <s v="Palestinian"/>
    <s v="yes"/>
    <x v="3"/>
    <m/>
    <s v="Palestinian"/>
    <m/>
    <m/>
    <m/>
    <m/>
    <m/>
    <m/>
    <m/>
    <m/>
    <m/>
    <m/>
    <m/>
    <m/>
    <n v="45214.898482037301"/>
    <n v="50172.996346607841"/>
    <n v="55614.582086786664"/>
    <n v="60929.443069888068"/>
    <n v="66070.040366971385"/>
    <n v="71059.51592445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24"/>
    <n v="822"/>
    <n v="82"/>
    <s v="אידנא / בית עווא"/>
    <m/>
    <s v="Palestinian"/>
    <s v="no"/>
    <x v="3"/>
    <m/>
    <s v="Palestinian"/>
    <m/>
    <m/>
    <m/>
    <m/>
    <m/>
    <m/>
    <m/>
    <m/>
    <m/>
    <m/>
    <m/>
    <m/>
    <n v="55142.241699175727"/>
    <n v="61219.230056418019"/>
    <n v="67786.137378920452"/>
    <n v="74155.90741475721"/>
    <n v="80339.918060405413"/>
    <n v="86367.586258319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25"/>
    <n v="822"/>
    <n v="82"/>
    <s v="וואדי פוכין"/>
    <m/>
    <s v="Palestinian"/>
    <s v="yes"/>
    <x v="3"/>
    <m/>
    <s v="Palestinian"/>
    <m/>
    <m/>
    <m/>
    <m/>
    <m/>
    <m/>
    <m/>
    <m/>
    <m/>
    <m/>
    <m/>
    <m/>
    <n v="1291.6170673991001"/>
    <n v="1448.2588756815946"/>
    <n v="1573.1531404662023"/>
    <n v="1689.3753889891493"/>
    <n v="1796.452985235295"/>
    <n v="1894.9121099576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30"/>
    <n v="823"/>
    <n v="82"/>
    <s v="ביה&quot;ח אל-אהלי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31"/>
    <n v="823"/>
    <n v="82"/>
    <s v="ראס אל-ג'ורא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32"/>
    <n v="823"/>
    <n v="82"/>
    <s v="ביר א-ראמה / ח'ירבת זיתא"/>
    <m/>
    <s v="Palestinian"/>
    <s v="yes"/>
    <x v="3"/>
    <m/>
    <s v="Palestinian"/>
    <m/>
    <m/>
    <m/>
    <m/>
    <m/>
    <m/>
    <m/>
    <m/>
    <m/>
    <m/>
    <m/>
    <m/>
    <n v="5442.7809893833428"/>
    <n v="6097.8149809067027"/>
    <n v="6830.9559623491368"/>
    <n v="7580.2418231729471"/>
    <n v="8340.2645305914884"/>
    <n v="9102.655113306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33"/>
    <n v="823"/>
    <n v="82"/>
    <s v="רח' אל-מדינה אל-מנוורה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34"/>
    <n v="823"/>
    <n v="82"/>
    <s v="ואדי אל-הרייה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35"/>
    <n v="823"/>
    <n v="82"/>
    <s v="גבעת האבות"/>
    <s v="no"/>
    <s v="Jewish"/>
    <s v="yes"/>
    <x v="2"/>
    <s v="yes"/>
    <s v="קרית ארבע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8235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x v="1"/>
  </r>
  <r>
    <n v="8236"/>
    <n v="823"/>
    <n v="82"/>
    <s v="העיר העתיקה חברון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37"/>
    <n v="823"/>
    <n v="82"/>
    <s v="מסגד אל-שוהדאא"/>
    <m/>
    <s v="Palestinian"/>
    <s v="yes"/>
    <x v="3"/>
    <m/>
    <s v="Palestinian"/>
    <m/>
    <m/>
    <m/>
    <m/>
    <m/>
    <m/>
    <m/>
    <m/>
    <m/>
    <m/>
    <m/>
    <m/>
    <n v="5442.7809893833428"/>
    <n v="6097.8149809067027"/>
    <n v="6830.9559623491368"/>
    <n v="7580.2418231729471"/>
    <n v="8340.2645305914884"/>
    <n v="9102.655113306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0"/>
    <n v="824"/>
    <n v="82"/>
    <s v="העירייה"/>
    <m/>
    <s v="Palestinian"/>
    <s v="yes"/>
    <x v="3"/>
    <m/>
    <s v="Palestinian"/>
    <m/>
    <m/>
    <m/>
    <m/>
    <m/>
    <m/>
    <m/>
    <m/>
    <m/>
    <m/>
    <m/>
    <m/>
    <n v="5442.7809893833428"/>
    <n v="6097.8149809067027"/>
    <n v="6830.9559623491368"/>
    <n v="7580.2418231729471"/>
    <n v="8340.2645305914884"/>
    <n v="9102.655113306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1"/>
    <n v="824"/>
    <n v="82"/>
    <s v="עין שרה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2"/>
    <n v="824"/>
    <n v="82"/>
    <s v="אל-סלאם"/>
    <m/>
    <s v="Palestinian"/>
    <s v="yes"/>
    <x v="3"/>
    <m/>
    <s v="Palestinian"/>
    <m/>
    <m/>
    <m/>
    <m/>
    <m/>
    <m/>
    <m/>
    <m/>
    <m/>
    <m/>
    <m/>
    <m/>
    <n v="5442.7809893833428"/>
    <n v="6097.8149809067027"/>
    <n v="6830.9559623491368"/>
    <n v="7580.2418231729471"/>
    <n v="8340.2645305914884"/>
    <n v="9102.655113306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3"/>
    <n v="824"/>
    <n v="82"/>
    <s v="קרן אל-ת'ור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4"/>
    <n v="824"/>
    <n v="82"/>
    <s v="אל-חאווז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5"/>
    <n v="824"/>
    <n v="82"/>
    <s v="תל חברון"/>
    <m/>
    <s v="Palestinian"/>
    <s v="yes"/>
    <x v="3"/>
    <m/>
    <s v="Palestinian"/>
    <m/>
    <m/>
    <m/>
    <m/>
    <m/>
    <m/>
    <m/>
    <m/>
    <m/>
    <m/>
    <m/>
    <m/>
    <n v="5442.7809893833428"/>
    <n v="6097.8149809067027"/>
    <n v="6830.9559623491368"/>
    <n v="7580.2418231729471"/>
    <n v="8340.2645305914884"/>
    <n v="9102.655113306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6"/>
    <n v="824"/>
    <n v="82"/>
    <s v="אבו סנינא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7"/>
    <n v="824"/>
    <n v="82"/>
    <s v="ג'בל אל-רחמה"/>
    <m/>
    <s v="Palestinian"/>
    <s v="yes"/>
    <x v="3"/>
    <m/>
    <s v="Palestinian"/>
    <m/>
    <m/>
    <m/>
    <m/>
    <m/>
    <m/>
    <m/>
    <m/>
    <m/>
    <m/>
    <m/>
    <m/>
    <n v="5442.7809893833428"/>
    <n v="6097.8149809067027"/>
    <n v="6830.9559623491368"/>
    <n v="7580.2418231729471"/>
    <n v="8340.2645305914884"/>
    <n v="9102.655113306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8"/>
    <n v="824"/>
    <n v="82"/>
    <s v="א.ת אל-פחס"/>
    <m/>
    <s v="Palestinian"/>
    <s v="yes"/>
    <x v="3"/>
    <m/>
    <s v="Palestinian"/>
    <m/>
    <m/>
    <m/>
    <m/>
    <m/>
    <m/>
    <m/>
    <m/>
    <m/>
    <m/>
    <m/>
    <m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9"/>
    <n v="824"/>
    <n v="82"/>
    <s v="אוניברסיטת פוליטכניק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50"/>
    <n v="825"/>
    <n v="82"/>
    <s v="דאחיית א-זייתון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51"/>
    <n v="825"/>
    <n v="82"/>
    <s v="ג'בל שריף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52"/>
    <n v="825"/>
    <n v="82"/>
    <s v="דווירבאן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53"/>
    <n v="825"/>
    <n v="82"/>
    <s v="לוזה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54"/>
    <n v="825"/>
    <n v="82"/>
    <s v="מוסקוביה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55"/>
    <n v="825"/>
    <n v="82"/>
    <s v="אבו קתילה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56"/>
    <n v="825"/>
    <n v="82"/>
    <s v="תפוח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61"/>
    <n v="826"/>
    <n v="82"/>
    <s v="דורא"/>
    <m/>
    <s v="Palestinian"/>
    <s v="no"/>
    <x v="3"/>
    <m/>
    <s v="Palestinian"/>
    <m/>
    <m/>
    <m/>
    <m/>
    <m/>
    <m/>
    <m/>
    <m/>
    <m/>
    <m/>
    <m/>
    <m/>
    <n v="47162.473883710591"/>
    <n v="52360.046486101521"/>
    <n v="57976.640689577631"/>
    <n v="63424.625822269154"/>
    <n v="68713.733257600921"/>
    <n v="73869.122940789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62"/>
    <n v="826"/>
    <n v="82"/>
    <s v="דאהרייה"/>
    <m/>
    <s v="Palestinian"/>
    <s v="no"/>
    <x v="3"/>
    <m/>
    <s v="Palestinian"/>
    <m/>
    <m/>
    <m/>
    <m/>
    <m/>
    <m/>
    <m/>
    <m/>
    <m/>
    <m/>
    <m/>
    <m/>
    <n v="45383.62561884462"/>
    <n v="50562.758816291003"/>
    <n v="56280.076214858178"/>
    <n v="61965.889481413658"/>
    <n v="67564.193418143273"/>
    <n v="73053.204669684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71"/>
    <n v="827"/>
    <n v="82"/>
    <s v="יטא"/>
    <m/>
    <s v="Palestinian"/>
    <s v="no"/>
    <x v="3"/>
    <m/>
    <s v="Palestinian"/>
    <m/>
    <m/>
    <m/>
    <m/>
    <m/>
    <m/>
    <m/>
    <m/>
    <m/>
    <m/>
    <m/>
    <m/>
    <n v="130862.60474938755"/>
    <n v="148866.75094413938"/>
    <n v="169316.32759119011"/>
    <n v="190389.15160953536"/>
    <n v="211922.85425320468"/>
    <n v="233917.38721299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311"/>
    <n v="831"/>
    <n v="83"/>
    <s v="בית שמש - עציונה"/>
    <m/>
    <s v="Jewish"/>
    <s v="yes"/>
    <x v="0"/>
    <s v="no"/>
    <s v="מטה יהודה"/>
    <n v="1130"/>
    <n v="110"/>
    <n v="110"/>
    <n v="123"/>
    <n v="71"/>
    <n v="71"/>
    <n v="485"/>
    <n v="1240"/>
    <n v="1350"/>
    <n v="1473"/>
    <n v="1544"/>
    <n v="1615"/>
    <n v="3995"/>
    <n v="4464"/>
    <n v="4860"/>
    <n v="5302.8"/>
    <n v="5558.4000000000005"/>
    <n v="5814"/>
    <n v="3.5353982300884956"/>
    <n v="3.6"/>
    <n v="3.6"/>
    <n v="3.6"/>
    <n v="3.6000000000000005"/>
    <n v="3.6"/>
    <m/>
    <m/>
    <m/>
    <m/>
    <m/>
    <m/>
    <m/>
    <m/>
    <m/>
    <m/>
    <m/>
    <m/>
    <m/>
    <m/>
    <m/>
    <m/>
    <m/>
    <m/>
    <m/>
    <n v="270"/>
    <n v="348.8039609320025"/>
    <n v="385.60170196308172"/>
    <n v="431.83276133560651"/>
    <n v="475.30660668930159"/>
    <n v="522.72816755765143"/>
    <n v="8311"/>
    <n v="171"/>
    <n v="320.6951165003166"/>
    <n v="333.58041064873242"/>
    <n v="315.48812636274744"/>
    <n v="315.56831046195009"/>
    <n v="289.60060310489331"/>
    <n v="0"/>
    <n v="0"/>
    <n v="0"/>
    <n v="0"/>
    <n v="0"/>
    <n v="0"/>
    <m/>
    <m/>
    <m/>
    <m/>
    <m/>
    <m/>
    <n v="103.25640432918533"/>
    <n v="82.605123463348249"/>
    <n v="61.953842597511191"/>
    <n v="20.651280865837062"/>
    <n v="39.458424884702296"/>
    <n v="123.90768519502238"/>
    <n v="124.9905886173359"/>
    <n v="99.992470893868742"/>
    <n v="74.994353170401538"/>
    <n v="24.998117723467185"/>
    <n v="47.763930811775019"/>
    <n v="149.98870634080308"/>
    <x v="0"/>
  </r>
  <r>
    <n v="8312"/>
    <n v="831"/>
    <n v="83"/>
    <s v="שריגים"/>
    <m/>
    <s v="Jewish"/>
    <s v="yes"/>
    <x v="0"/>
    <s v="no"/>
    <s v="מטה יהודה"/>
    <n v="1227"/>
    <n v="123"/>
    <n v="123"/>
    <n v="213"/>
    <n v="213"/>
    <n v="258"/>
    <n v="930"/>
    <n v="1350"/>
    <n v="1473"/>
    <n v="1686"/>
    <n v="1899"/>
    <n v="2157"/>
    <n v="4973"/>
    <n v="5694.8999999999987"/>
    <n v="6359.0999999999995"/>
    <n v="7392.2999999999993"/>
    <n v="8610"/>
    <n v="9827.6999999999989"/>
    <n v="4.0795734208367511"/>
    <n v="4.2184444444444438"/>
    <n v="4.3171079429735233"/>
    <n v="4.3845195729537361"/>
    <n v="4.5339652448657191"/>
    <n v="4.556189151599443"/>
    <m/>
    <m/>
    <m/>
    <m/>
    <m/>
    <m/>
    <m/>
    <m/>
    <m/>
    <m/>
    <m/>
    <m/>
    <m/>
    <m/>
    <m/>
    <m/>
    <m/>
    <m/>
    <m/>
    <n v="353.55"/>
    <n v="462.18614756042189"/>
    <n v="515.38581723060395"/>
    <n v="594.16568290078612"/>
    <n v="682.14097217096833"/>
    <n v="774.2091474011504"/>
    <n v="8312"/>
    <n v="600"/>
    <n v="648.13844505273164"/>
    <n v="696.27689010546328"/>
    <n v="744.41533515819492"/>
    <n v="792.55378021092667"/>
    <n v="840.69222526365832"/>
    <n v="0"/>
    <n v="0"/>
    <n v="0"/>
    <n v="0"/>
    <n v="0"/>
    <n v="0"/>
    <m/>
    <m/>
    <m/>
    <m/>
    <m/>
    <m/>
    <n v="28.418488413213392"/>
    <n v="113.67395365285357"/>
    <n v="142.09244206606692"/>
    <n v="56.836976826426785"/>
    <n v="111.05137987615859"/>
    <n v="142.09244206606692"/>
    <n v="37.029829083039246"/>
    <n v="148.11931633215698"/>
    <n v="185.14914541519622"/>
    <n v="74.059658166078492"/>
    <n v="144.70205298948315"/>
    <n v="185.14914541519622"/>
    <x v="0"/>
  </r>
  <r>
    <n v="8313"/>
    <n v="831"/>
    <n v="83"/>
    <s v="שדות מיכה"/>
    <m/>
    <s v="Jewish"/>
    <s v="yes"/>
    <x v="0"/>
    <s v="no"/>
    <s v="מטה יהודה"/>
    <n v="435"/>
    <n v="52"/>
    <n v="52"/>
    <n v="52"/>
    <n v="52"/>
    <n v="52"/>
    <n v="260"/>
    <n v="487"/>
    <n v="539"/>
    <n v="591"/>
    <n v="643"/>
    <n v="695"/>
    <n v="1627"/>
    <n v="1753.2"/>
    <n v="1940.4"/>
    <n v="2068.5"/>
    <n v="2250.5"/>
    <n v="2432.5"/>
    <n v="3.7402298850574711"/>
    <n v="3.6"/>
    <n v="3.6"/>
    <n v="3.5"/>
    <n v="3.5"/>
    <n v="3.5"/>
    <m/>
    <m/>
    <m/>
    <m/>
    <m/>
    <m/>
    <m/>
    <m/>
    <m/>
    <m/>
    <m/>
    <m/>
    <m/>
    <m/>
    <m/>
    <m/>
    <m/>
    <m/>
    <m/>
    <n v="88.91"/>
    <n v="113.06616"/>
    <n v="127.721632"/>
    <n v="142.22734320000001"/>
    <n v="159.84440152000002"/>
    <n v="178.46372167200002"/>
    <n v="8313"/>
    <n v="53"/>
    <n v="0"/>
    <n v="0"/>
    <n v="0"/>
    <n v="0"/>
    <n v="0"/>
    <n v="0"/>
    <n v="0"/>
    <n v="0"/>
    <n v="0"/>
    <n v="0"/>
    <n v="0"/>
    <m/>
    <m/>
    <m/>
    <m/>
    <m/>
    <m/>
    <n v="14.222734319999999"/>
    <n v="35.556835799999995"/>
    <n v="49.779570119999988"/>
    <n v="7.1113671599999995"/>
    <n v="9.1597186720812687"/>
    <n v="26.39711712791873"/>
    <n v="17.846372167200002"/>
    <n v="44.615930417999998"/>
    <n v="62.462302585199993"/>
    <n v="8.923186083600001"/>
    <n v="11.493412215325227"/>
    <n v="33.122518202674776"/>
    <x v="0"/>
  </r>
  <r>
    <n v="8314"/>
    <n v="831"/>
    <n v="83"/>
    <s v="בסיס שדות מיכה"/>
    <s v="no"/>
    <s v="Jewish"/>
    <s v="yes"/>
    <x v="0"/>
    <m/>
    <s v="מטה יהודה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8401"/>
    <n v="840"/>
    <n v="84"/>
    <s v="מע&quot;ר ותיק"/>
    <m/>
    <s v="Jewish"/>
    <s v="yes"/>
    <x v="4"/>
    <s v="no"/>
    <s v="בית שמש"/>
    <n v="643"/>
    <n v="20"/>
    <n v="40"/>
    <n v="120"/>
    <n v="120"/>
    <n v="120"/>
    <m/>
    <n v="663"/>
    <n v="703"/>
    <n v="823"/>
    <n v="943"/>
    <n v="1063"/>
    <m/>
    <n v="2386.8000000000002"/>
    <n v="2530.8000000000002"/>
    <n v="3292"/>
    <n v="3960.6000000000004"/>
    <n v="4570.8999999999996"/>
    <m/>
    <n v="3.6"/>
    <n v="3.6"/>
    <n v="4"/>
    <n v="4.2"/>
    <n v="4.3"/>
    <m/>
    <m/>
    <m/>
    <m/>
    <m/>
    <m/>
    <m/>
    <m/>
    <m/>
    <m/>
    <m/>
    <m/>
    <m/>
    <m/>
    <m/>
    <m/>
    <m/>
    <m/>
    <m/>
    <m/>
    <n v="1784.9416666666666"/>
    <n v="2026.0297612656154"/>
    <n v="2288.1928226446939"/>
    <n v="2429.8027189215313"/>
    <n v="2569.929976360705"/>
    <m/>
    <m/>
    <n v="3385.1"/>
    <n v="3426.4214189842332"/>
    <n v="3633.8673396704125"/>
    <n v="3783.0157838229707"/>
    <n v="3909.924645410576"/>
    <m/>
    <m/>
    <m/>
    <m/>
    <m/>
    <m/>
    <m/>
    <m/>
    <m/>
    <m/>
    <m/>
    <m/>
    <n v="0"/>
    <n v="1199.9999999999998"/>
    <n v="708.33333333333337"/>
    <n v="102.875"/>
    <n v="276.98448931136085"/>
    <m/>
    <n v="0"/>
    <n v="1350"/>
    <n v="791.66666666666663"/>
    <n v="132.875"/>
    <n v="295.38830969403841"/>
    <m/>
    <x v="0"/>
  </r>
  <r>
    <n v="8402"/>
    <n v="840"/>
    <n v="84"/>
    <s v="רמת לח&quot;י"/>
    <m/>
    <s v="Jewish"/>
    <s v="yes"/>
    <x v="4"/>
    <s v="no"/>
    <s v="בית שמש"/>
    <n v="347"/>
    <n v="15"/>
    <n v="40"/>
    <n v="120"/>
    <n v="120"/>
    <n v="120"/>
    <m/>
    <n v="362"/>
    <n v="402"/>
    <n v="522"/>
    <n v="642"/>
    <n v="762"/>
    <m/>
    <n v="1303.2"/>
    <n v="1447.2"/>
    <n v="2088"/>
    <n v="2696.4"/>
    <n v="3276.6"/>
    <m/>
    <n v="3.6"/>
    <n v="3.6"/>
    <n v="4"/>
    <n v="4.2"/>
    <n v="4.3"/>
    <m/>
    <m/>
    <m/>
    <m/>
    <m/>
    <m/>
    <m/>
    <m/>
    <m/>
    <m/>
    <m/>
    <m/>
    <m/>
    <m/>
    <m/>
    <m/>
    <m/>
    <m/>
    <m/>
    <m/>
    <n v="555.5"/>
    <n v="641.42856421989518"/>
    <n v="745.4050761270571"/>
    <n v="806.51278351087888"/>
    <n v="867.48947231218767"/>
    <m/>
    <m/>
    <n v="15.600000000000001"/>
    <n v="52.028463298426892"/>
    <n v="209.17614190585564"/>
    <n v="312.04175266318271"/>
    <n v="412.94208468281431"/>
    <m/>
    <m/>
    <m/>
    <m/>
    <m/>
    <m/>
    <m/>
    <m/>
    <m/>
    <m/>
    <m/>
    <m/>
    <n v="0"/>
    <n v="306"/>
    <n v="361.25"/>
    <n v="65.25"/>
    <n v="12.905076127057043"/>
    <m/>
    <n v="0"/>
    <n v="342"/>
    <n v="403.75"/>
    <n v="95.25"/>
    <n v="26.489472312187619"/>
    <n v="0"/>
    <x v="0"/>
  </r>
  <r>
    <n v="8403"/>
    <n v="840"/>
    <n v="84"/>
    <s v="ביאליק"/>
    <m/>
    <s v="Jewish"/>
    <s v="yes"/>
    <x v="4"/>
    <s v="no"/>
    <s v="בית שמש"/>
    <n v="742"/>
    <n v="15"/>
    <n v="30"/>
    <n v="90"/>
    <n v="90"/>
    <n v="90"/>
    <m/>
    <n v="757"/>
    <n v="787"/>
    <n v="877"/>
    <n v="967"/>
    <n v="1057"/>
    <m/>
    <n v="2195.2999999999997"/>
    <n v="2518.4"/>
    <n v="3508"/>
    <n v="4061.4"/>
    <n v="4545.0999999999995"/>
    <m/>
    <n v="2.8999999999999995"/>
    <n v="3.2"/>
    <n v="4"/>
    <n v="4.2"/>
    <n v="4.3"/>
    <m/>
    <m/>
    <m/>
    <m/>
    <m/>
    <m/>
    <m/>
    <m/>
    <m/>
    <m/>
    <m/>
    <m/>
    <m/>
    <m/>
    <m/>
    <m/>
    <m/>
    <m/>
    <m/>
    <m/>
    <n v="187.89166666666665"/>
    <n v="224.47213929045151"/>
    <n v="280.0341435095815"/>
    <n v="318.47616984511251"/>
    <n v="351.13196989162662"/>
    <m/>
    <m/>
    <n v="296.8"/>
    <n v="359.25708935677255"/>
    <n v="593.93715264372258"/>
    <n v="786.81754767668815"/>
    <n v="892.90454837439984"/>
    <m/>
    <m/>
    <m/>
    <m/>
    <m/>
    <m/>
    <m/>
    <m/>
    <m/>
    <m/>
    <m/>
    <m/>
    <n v="0"/>
    <n v="53.999999999999993"/>
    <n v="75"/>
    <n v="109.625"/>
    <n v="41.409143509581497"/>
    <m/>
    <n v="0"/>
    <n v="65.999999999999986"/>
    <n v="91.666666666666657"/>
    <n v="132.125"/>
    <n v="61.340303224959982"/>
    <n v="0"/>
    <x v="0"/>
  </r>
  <r>
    <n v="8404"/>
    <n v="840"/>
    <n v="84"/>
    <s v="מתחם עלית"/>
    <m/>
    <s v="Jewish"/>
    <s v="yes"/>
    <x v="4"/>
    <s v="no"/>
    <s v="בית שמש"/>
    <n v="0"/>
    <n v="0"/>
    <n v="30"/>
    <n v="90"/>
    <n v="90"/>
    <n v="90"/>
    <m/>
    <n v="0"/>
    <n v="30"/>
    <n v="120"/>
    <n v="210"/>
    <n v="300"/>
    <m/>
    <n v="0"/>
    <n v="87"/>
    <n v="480"/>
    <n v="882"/>
    <n v="1290"/>
    <m/>
    <m/>
    <n v="2.9"/>
    <n v="4"/>
    <n v="4.2"/>
    <n v="4.3"/>
    <m/>
    <m/>
    <m/>
    <m/>
    <m/>
    <m/>
    <m/>
    <m/>
    <m/>
    <m/>
    <m/>
    <m/>
    <m/>
    <m/>
    <m/>
    <m/>
    <m/>
    <m/>
    <m/>
    <m/>
    <n v="412.5"/>
    <n v="417.72029983061873"/>
    <n v="436.71882785992"/>
    <n v="453.4895363044244"/>
    <n v="468.74951346004934"/>
    <m/>
    <m/>
    <n v="0"/>
    <n v="22.054497459281002"/>
    <n v="138.28241789880002"/>
    <n v="221.09304456636599"/>
    <n v="281.24270190073997"/>
    <m/>
    <m/>
    <m/>
    <m/>
    <m/>
    <m/>
    <m/>
    <m/>
    <m/>
    <m/>
    <m/>
    <m/>
    <n v="0"/>
    <n v="412.5"/>
    <n v="0"/>
    <n v="15"/>
    <n v="9.2188278599200011"/>
    <m/>
    <n v="0"/>
    <n v="412.5"/>
    <n v="0"/>
    <n v="37.5"/>
    <n v="18.749513460049332"/>
    <n v="0"/>
    <x v="0"/>
  </r>
  <r>
    <n v="8405"/>
    <n v="840"/>
    <n v="84"/>
    <s v="רמב&quot;ם צפון"/>
    <m/>
    <s v="Jewish"/>
    <s v="yes"/>
    <x v="4"/>
    <s v="no"/>
    <s v="בית שמש"/>
    <n v="428"/>
    <n v="20"/>
    <n v="30"/>
    <n v="90"/>
    <n v="90"/>
    <n v="90"/>
    <m/>
    <n v="448"/>
    <n v="478"/>
    <n v="568"/>
    <n v="658"/>
    <n v="748"/>
    <m/>
    <n v="1478.3999999999999"/>
    <n v="1577.3999999999999"/>
    <n v="1874.3999999999999"/>
    <n v="2171.4"/>
    <n v="2468.4"/>
    <m/>
    <n v="3.3"/>
    <n v="3.3"/>
    <n v="3.3"/>
    <n v="3.3"/>
    <n v="3.3"/>
    <m/>
    <m/>
    <m/>
    <m/>
    <m/>
    <m/>
    <m/>
    <m/>
    <m/>
    <m/>
    <m/>
    <m/>
    <m/>
    <m/>
    <m/>
    <m/>
    <m/>
    <m/>
    <m/>
    <m/>
    <n v="80.75"/>
    <n v="66.99613369024928"/>
    <n v="83.382141231960262"/>
    <n v="97.731638531213051"/>
    <n v="112.78802293205757"/>
    <m/>
    <m/>
    <n v="106.60000000000001"/>
    <n v="125.29200535373921"/>
    <n v="202.3321184794039"/>
    <n v="248.8245779681958"/>
    <n v="305.92034398086355"/>
    <m/>
    <m/>
    <m/>
    <m/>
    <m/>
    <m/>
    <m/>
    <m/>
    <m/>
    <m/>
    <m/>
    <m/>
    <n v="0"/>
    <n v="0"/>
    <n v="0"/>
    <n v="71"/>
    <n v="12.382141231960258"/>
    <m/>
    <n v="0"/>
    <n v="0"/>
    <n v="0"/>
    <n v="93.5"/>
    <n v="19.288022932057569"/>
    <n v="0"/>
    <x v="0"/>
  </r>
  <r>
    <n v="8406"/>
    <n v="840"/>
    <n v="84"/>
    <s v="רמב&quot;ם דרום"/>
    <m/>
    <s v="Jewish"/>
    <s v="yes"/>
    <x v="4"/>
    <s v="no"/>
    <s v="בית שמש"/>
    <n v="833"/>
    <n v="0"/>
    <n v="35"/>
    <n v="105"/>
    <n v="105"/>
    <n v="105"/>
    <m/>
    <n v="833"/>
    <n v="868"/>
    <n v="973"/>
    <n v="1078"/>
    <n v="1183"/>
    <m/>
    <n v="2748.8999999999996"/>
    <n v="2864.3999999999996"/>
    <n v="3210.8999999999996"/>
    <n v="3557.3999999999996"/>
    <n v="3903.8999999999996"/>
    <m/>
    <n v="3.2999999999999994"/>
    <n v="3.3"/>
    <n v="3.3"/>
    <n v="3.3"/>
    <n v="3.3"/>
    <m/>
    <m/>
    <m/>
    <m/>
    <m/>
    <m/>
    <m/>
    <m/>
    <m/>
    <m/>
    <m/>
    <m/>
    <m/>
    <m/>
    <m/>
    <m/>
    <m/>
    <m/>
    <m/>
    <m/>
    <n v="368.99166666666667"/>
    <n v="400.45300863151755"/>
    <n v="445.91948312725361"/>
    <n v="475.02942996314709"/>
    <n v="505.3691247182453"/>
    <m/>
    <m/>
    <n v="1170.5999999999999"/>
    <n v="1191.8951294727633"/>
    <n v="1292.0172469088038"/>
    <n v="1339.2914494472052"/>
    <n v="1405.0118707736806"/>
    <m/>
    <m/>
    <m/>
    <m/>
    <m/>
    <m/>
    <m/>
    <m/>
    <m/>
    <m/>
    <m/>
    <m/>
    <n v="0"/>
    <n v="80.999999999999986"/>
    <n v="150"/>
    <n v="121.625"/>
    <n v="93.294483127253613"/>
    <m/>
    <n v="0"/>
    <n v="90"/>
    <n v="166.66666666666666"/>
    <n v="147.875"/>
    <n v="100.8274580515787"/>
    <n v="0"/>
    <x v="0"/>
  </r>
  <r>
    <n v="8407"/>
    <n v="840"/>
    <n v="84"/>
    <s v="פסגות השבע (מגדל המים) מזרח"/>
    <m/>
    <s v="Jewish"/>
    <s v="yes"/>
    <x v="4"/>
    <s v="no"/>
    <s v="בית שמש"/>
    <n v="457"/>
    <n v="0"/>
    <m/>
    <m/>
    <n v="25"/>
    <n v="25"/>
    <m/>
    <n v="457"/>
    <n v="457"/>
    <n v="457"/>
    <n v="482"/>
    <n v="507"/>
    <m/>
    <n v="1965.1"/>
    <n v="2285"/>
    <n v="2285"/>
    <n v="2410"/>
    <n v="2535"/>
    <m/>
    <n v="4.3"/>
    <n v="5"/>
    <n v="5"/>
    <n v="5"/>
    <n v="5"/>
    <m/>
    <m/>
    <m/>
    <m/>
    <m/>
    <m/>
    <m/>
    <m/>
    <m/>
    <m/>
    <m/>
    <m/>
    <m/>
    <m/>
    <m/>
    <m/>
    <m/>
    <m/>
    <m/>
    <m/>
    <n v="148.07499999999999"/>
    <n v="182.67941615414369"/>
    <n v="216.17941615414367"/>
    <n v="236.05441615414367"/>
    <n v="257.32201420001439"/>
    <m/>
    <m/>
    <n v="110.5"/>
    <n v="127.06624231215551"/>
    <n v="65.319824106510509"/>
    <n v="42.901750998848797"/>
    <n v="63.790721686909706"/>
    <m/>
    <m/>
    <m/>
    <m/>
    <m/>
    <m/>
    <m/>
    <m/>
    <m/>
    <m/>
    <m/>
    <m/>
    <n v="0"/>
    <n v="60.749999999999993"/>
    <n v="89.999999999999986"/>
    <n v="57.125"/>
    <n v="8.3044161541436985"/>
    <m/>
    <n v="0"/>
    <n v="74.249999999999986"/>
    <n v="109.99999999999999"/>
    <n v="63.375"/>
    <n v="9.6970142000144257"/>
    <n v="0"/>
    <x v="0"/>
  </r>
  <r>
    <n v="8408"/>
    <n v="840"/>
    <n v="84"/>
    <s v="פסגות השבע (מגדל המים) מערב"/>
    <m/>
    <s v="Jewish"/>
    <s v="yes"/>
    <x v="4"/>
    <s v="no"/>
    <s v="בית שמש"/>
    <n v="686"/>
    <n v="0"/>
    <m/>
    <m/>
    <n v="25"/>
    <n v="25"/>
    <m/>
    <n v="686"/>
    <n v="686"/>
    <n v="686"/>
    <n v="711"/>
    <n v="736"/>
    <m/>
    <n v="2949.7999999999997"/>
    <n v="3430"/>
    <n v="3430"/>
    <n v="3555"/>
    <n v="3680"/>
    <m/>
    <n v="4.3"/>
    <n v="5"/>
    <n v="5"/>
    <n v="5"/>
    <n v="5"/>
    <m/>
    <m/>
    <m/>
    <m/>
    <m/>
    <m/>
    <m/>
    <m/>
    <m/>
    <m/>
    <m/>
    <m/>
    <m/>
    <m/>
    <m/>
    <m/>
    <m/>
    <m/>
    <m/>
    <m/>
    <n v="247.75"/>
    <n v="282.3651204250819"/>
    <n v="315.3651204250819"/>
    <n v="334.9901204250819"/>
    <n v="355.93405746172328"/>
    <m/>
    <m/>
    <n v="92.3"/>
    <n v="116.52680637622863"/>
    <n v="23.803507311375299"/>
    <n v="-21.195432736945534"/>
    <n v="-1.4113771873246179"/>
    <m/>
    <m/>
    <m/>
    <m/>
    <m/>
    <m/>
    <m/>
    <m/>
    <m/>
    <m/>
    <m/>
    <m/>
    <n v="0"/>
    <n v="117"/>
    <n v="105"/>
    <n v="85.75"/>
    <n v="7.615120425081912"/>
    <m/>
    <n v="0"/>
    <n v="135.00000000000003"/>
    <n v="120"/>
    <n v="92"/>
    <n v="8.9340574617233059"/>
    <n v="0"/>
    <x v="0"/>
  </r>
  <r>
    <n v="8409"/>
    <n v="840"/>
    <n v="84"/>
    <s v="פארק קק&quot;ל"/>
    <m/>
    <s v="Jewish"/>
    <s v="yes"/>
    <x v="4"/>
    <s v="no"/>
    <s v="בית שמש"/>
    <n v="0"/>
    <n v="0"/>
    <m/>
    <n v="108"/>
    <n v="108"/>
    <n v="108"/>
    <m/>
    <n v="0"/>
    <n v="0"/>
    <n v="108"/>
    <n v="216"/>
    <n v="324"/>
    <m/>
    <n v="0"/>
    <n v="0"/>
    <n v="399.6"/>
    <n v="777.6"/>
    <n v="1166.4000000000001"/>
    <m/>
    <n v="3.7"/>
    <n v="3.7"/>
    <n v="3.7"/>
    <n v="3.6"/>
    <n v="3.6"/>
    <m/>
    <m/>
    <m/>
    <m/>
    <m/>
    <m/>
    <m/>
    <m/>
    <m/>
    <m/>
    <m/>
    <m/>
    <m/>
    <m/>
    <m/>
    <m/>
    <m/>
    <m/>
    <m/>
    <m/>
    <n v="37.199999999999996"/>
    <n v="37.199999999999996"/>
    <n v="58.374674193383399"/>
    <n v="77.194856496961918"/>
    <n v="92.934245642155673"/>
    <m/>
    <m/>
    <n v="488.1"/>
    <n v="488.1"/>
    <n v="603.22011290075102"/>
    <n v="683.02284745442876"/>
    <n v="716.61368463233521"/>
    <m/>
    <m/>
    <m/>
    <m/>
    <m/>
    <m/>
    <m/>
    <m/>
    <m/>
    <m/>
    <m/>
    <m/>
    <n v="0"/>
    <n v="0"/>
    <n v="0"/>
    <n v="13.5"/>
    <n v="44.874674193383399"/>
    <m/>
    <n v="0"/>
    <n v="0"/>
    <n v="0"/>
    <n v="40.5"/>
    <n v="52.43424564215568"/>
    <n v="0"/>
    <x v="0"/>
  </r>
  <r>
    <n v="8410"/>
    <n v="841"/>
    <n v="84"/>
    <s v="קנה בושם (חפציבה)"/>
    <m/>
    <s v="U. Orthodox"/>
    <s v="yes"/>
    <x v="4"/>
    <s v="no"/>
    <s v="בית שמש"/>
    <n v="1567"/>
    <n v="0"/>
    <n v="30"/>
    <n v="90"/>
    <n v="90"/>
    <n v="90"/>
    <m/>
    <n v="1567"/>
    <n v="1597"/>
    <n v="1687"/>
    <n v="1777"/>
    <n v="1867"/>
    <m/>
    <n v="8618.5"/>
    <n v="8783.5"/>
    <n v="9447.1999999999989"/>
    <n v="9773.5"/>
    <n v="10268.5"/>
    <m/>
    <n v="5.5"/>
    <n v="5.5"/>
    <n v="5.6"/>
    <n v="5.5"/>
    <n v="5.5"/>
    <m/>
    <m/>
    <m/>
    <m/>
    <m/>
    <m/>
    <m/>
    <m/>
    <m/>
    <m/>
    <m/>
    <m/>
    <m/>
    <m/>
    <m/>
    <m/>
    <m/>
    <m/>
    <m/>
    <m/>
    <n v="462.875"/>
    <n v="475.99125645822949"/>
    <n v="511.76800784084429"/>
    <n v="527.21800784084439"/>
    <n v="550.93284668894887"/>
    <m/>
    <m/>
    <n v="2693.5"/>
    <n v="2770.9938468734422"/>
    <n v="3075.8951176126643"/>
    <n v="2855.3121704981172"/>
    <n v="2979.2847532196852"/>
    <m/>
    <n v="554.95201775442013"/>
    <n v="550.16759937480003"/>
    <n v="599.35952725515995"/>
    <n v="714.44923444113999"/>
    <n v="785.60470773625502"/>
    <m/>
    <m/>
    <m/>
    <m/>
    <m/>
    <m/>
    <n v="0"/>
    <n v="37.400000000000006"/>
    <n v="34.000000000000007"/>
    <n v="210.875"/>
    <n v="229.49300784084431"/>
    <m/>
    <n v="0"/>
    <n v="41.800000000000011"/>
    <n v="38.000000000000007"/>
    <n v="233.375"/>
    <n v="237.75784668894886"/>
    <n v="0"/>
    <x v="0"/>
  </r>
  <r>
    <n v="8411"/>
    <n v="841"/>
    <n v="84"/>
    <s v="ממזרח שמש"/>
    <m/>
    <s v="U. Orthodox"/>
    <s v="yes"/>
    <x v="4"/>
    <s v="no"/>
    <s v="בית שמש"/>
    <n v="585"/>
    <n v="0"/>
    <n v="35"/>
    <n v="105"/>
    <n v="105"/>
    <n v="105"/>
    <m/>
    <n v="585"/>
    <n v="620"/>
    <n v="725"/>
    <n v="830"/>
    <n v="935"/>
    <m/>
    <n v="4680"/>
    <n v="4836"/>
    <n v="5655"/>
    <n v="6391"/>
    <n v="7199.5"/>
    <m/>
    <n v="8"/>
    <n v="7.8"/>
    <n v="7.8"/>
    <n v="7.7"/>
    <n v="7.7"/>
    <m/>
    <m/>
    <m/>
    <m/>
    <m/>
    <m/>
    <m/>
    <m/>
    <m/>
    <m/>
    <m/>
    <m/>
    <m/>
    <m/>
    <m/>
    <m/>
    <m/>
    <m/>
    <m/>
    <m/>
    <n v="268.42499999999995"/>
    <n v="276.29999999999995"/>
    <n v="323.86638130461824"/>
    <n v="354.28896009550084"/>
    <n v="385.40295954961675"/>
    <m/>
    <m/>
    <n v="1923"/>
    <n v="1854.4986696003416"/>
    <n v="2318.6193891696148"/>
    <n v="2525.5830710328541"/>
    <n v="2742.9180628445934"/>
    <m/>
    <n v="331.17468073560002"/>
    <n v="392.31181299647994"/>
    <n v="407.60511110085002"/>
    <n v="441.15945371960004"/>
    <n v="525.90803135254998"/>
    <m/>
    <m/>
    <m/>
    <m/>
    <m/>
    <m/>
    <n v="0"/>
    <n v="55.250000000000014"/>
    <n v="4.2500000000000009"/>
    <n v="90.625"/>
    <n v="173.74138130461822"/>
    <m/>
    <n v="0"/>
    <n v="61.750000000000014"/>
    <n v="4.7500000000000009"/>
    <n v="116.875"/>
    <n v="202.02795954961678"/>
    <n v="0"/>
    <x v="0"/>
  </r>
  <r>
    <n v="8412"/>
    <n v="841"/>
    <n v="84"/>
    <s v="הקריה החרדית צפון"/>
    <m/>
    <s v="U. Orthodox"/>
    <s v="yes"/>
    <x v="4"/>
    <s v="no"/>
    <s v="בית שמש"/>
    <n v="1148"/>
    <n v="0"/>
    <n v="15"/>
    <n v="45"/>
    <n v="45"/>
    <n v="45"/>
    <m/>
    <n v="1148"/>
    <n v="1163"/>
    <n v="1208"/>
    <n v="1253"/>
    <n v="1298"/>
    <m/>
    <n v="8495.2000000000007"/>
    <n v="8722.5"/>
    <n v="9060"/>
    <n v="9272.2000000000007"/>
    <n v="9605.2000000000007"/>
    <m/>
    <n v="7.4"/>
    <n v="7.5"/>
    <n v="7.5"/>
    <n v="7.4"/>
    <n v="7.4"/>
    <m/>
    <m/>
    <m/>
    <m/>
    <m/>
    <m/>
    <m/>
    <m/>
    <m/>
    <m/>
    <m/>
    <m/>
    <m/>
    <m/>
    <m/>
    <m/>
    <m/>
    <m/>
    <m/>
    <m/>
    <n v="654.63333333333333"/>
    <n v="706.06186786349258"/>
    <n v="775.36082330930833"/>
    <n v="800.65248997597496"/>
    <n v="825.9441566426417"/>
    <m/>
    <m/>
    <n v="5509.4"/>
    <n v="5662.7030179523863"/>
    <n v="6027.8123496396238"/>
    <n v="5831.6473904007635"/>
    <n v="5776.2406049796136"/>
    <m/>
    <n v="700.64873999702411"/>
    <n v="658.6912127607751"/>
    <n v="583.23195029700003"/>
    <n v="624.2211278492141"/>
    <n v="726.87688536333201"/>
    <m/>
    <m/>
    <m/>
    <m/>
    <m/>
    <m/>
    <n v="0"/>
    <n v="71.999999999999986"/>
    <n v="104.99999999999999"/>
    <n v="151"/>
    <n v="447.36082330930833"/>
    <m/>
    <n v="0"/>
    <n v="87.999999999999986"/>
    <n v="128.33333333333331"/>
    <n v="162.25"/>
    <n v="447.36082330930833"/>
    <n v="0"/>
    <x v="0"/>
  </r>
  <r>
    <n v="8413"/>
    <n v="841"/>
    <n v="84"/>
    <s v="מושב זנוח"/>
    <m/>
    <s v="Jewish"/>
    <s v="yes"/>
    <x v="0"/>
    <s v="no"/>
    <s v="מטה יהודה"/>
    <n v="216"/>
    <n v="22"/>
    <n v="22"/>
    <n v="22"/>
    <n v="22"/>
    <n v="22"/>
    <m/>
    <n v="238"/>
    <n v="260"/>
    <n v="282"/>
    <n v="304"/>
    <n v="326"/>
    <n v="735"/>
    <n v="833"/>
    <n v="936"/>
    <n v="1015.2"/>
    <n v="1064"/>
    <n v="1141"/>
    <n v="3.4027777777777777"/>
    <n v="3.5"/>
    <n v="3.6"/>
    <n v="3.6"/>
    <n v="3.5"/>
    <n v="3.5"/>
    <m/>
    <m/>
    <m/>
    <m/>
    <m/>
    <m/>
    <m/>
    <m/>
    <m/>
    <m/>
    <m/>
    <m/>
    <m/>
    <m/>
    <m/>
    <m/>
    <m/>
    <m/>
    <m/>
    <n v="97.28"/>
    <n v="123.1106092180616"/>
    <n v="135.09135239730273"/>
    <n v="149.28103287837638"/>
    <n v="163.72336393453091"/>
    <n v="180.5369098482762"/>
    <m/>
    <n v="38"/>
    <n v="93.386152257699337"/>
    <n v="89.593201920541105"/>
    <n v="85.809111717586873"/>
    <n v="81.844083533948805"/>
    <n v="78.36474256847228"/>
    <n v="0"/>
    <n v="0"/>
    <n v="0"/>
    <n v="0"/>
    <n v="0"/>
    <n v="0"/>
    <m/>
    <m/>
    <m/>
    <m/>
    <m/>
    <m/>
    <n v="14.928103287837638"/>
    <n v="37.320258219594088"/>
    <n v="52.248361507431724"/>
    <n v="7.4640516439188191"/>
    <n v="7.4640516439188191"/>
    <n v="29.856206575675277"/>
    <n v="18.598148376413842"/>
    <n v="46.495370941034615"/>
    <n v="65.093519317448454"/>
    <n v="9.2990741882069212"/>
    <n v="9.2990741882069212"/>
    <n v="31.751722836965438"/>
    <x v="0"/>
  </r>
  <r>
    <n v="8414"/>
    <n v="841"/>
    <n v="84"/>
    <s v="נווה ספיר"/>
    <m/>
    <s v="Jewish"/>
    <s v="yes"/>
    <x v="4"/>
    <s v="no"/>
    <s v="בית שמש"/>
    <n v="922"/>
    <n v="0"/>
    <m/>
    <m/>
    <n v="25"/>
    <n v="25"/>
    <m/>
    <n v="922"/>
    <n v="922"/>
    <n v="922"/>
    <n v="947"/>
    <n v="972"/>
    <m/>
    <n v="3411.4"/>
    <n v="3411.4"/>
    <n v="3411.4"/>
    <n v="3409.2000000000003"/>
    <n v="3499.2000000000003"/>
    <m/>
    <n v="3.7"/>
    <n v="3.7"/>
    <n v="3.7"/>
    <n v="3.6"/>
    <n v="3.6"/>
    <m/>
    <m/>
    <m/>
    <m/>
    <m/>
    <m/>
    <m/>
    <m/>
    <m/>
    <m/>
    <m/>
    <m/>
    <m/>
    <m/>
    <m/>
    <m/>
    <m/>
    <m/>
    <m/>
    <m/>
    <n v="228.98333333333335"/>
    <n v="266.31666666666666"/>
    <n v="303.64999999999998"/>
    <n v="325.44166666666661"/>
    <n v="348.33379352477544"/>
    <m/>
    <m/>
    <n v="334.1"/>
    <n v="318.32041123334977"/>
    <n v="330.61334298826148"/>
    <n v="301.08831568507492"/>
    <n v="317.59521855670687"/>
    <m/>
    <m/>
    <m/>
    <m/>
    <m/>
    <m/>
    <m/>
    <m/>
    <m/>
    <m/>
    <m/>
    <m/>
    <n v="0"/>
    <n v="62.999999999999993"/>
    <n v="104.99999999999999"/>
    <n v="115.25"/>
    <n v="20.399999999999999"/>
    <m/>
    <n v="0"/>
    <n v="76.999999999999986"/>
    <n v="128.33333333333331"/>
    <n v="121.5"/>
    <n v="21.50046019144213"/>
    <n v="0"/>
    <x v="0"/>
  </r>
  <r>
    <n v="8415"/>
    <n v="841"/>
    <n v="84"/>
    <s v="קרית אריה שיינפלד (יפת השמש)"/>
    <m/>
    <s v="Jewish"/>
    <s v="yes"/>
    <x v="4"/>
    <s v="no"/>
    <s v="בית שמש"/>
    <n v="1000"/>
    <n v="0"/>
    <n v="20"/>
    <n v="60"/>
    <n v="60"/>
    <n v="60"/>
    <m/>
    <n v="1000"/>
    <n v="1020"/>
    <n v="1080"/>
    <n v="1140"/>
    <n v="1200"/>
    <m/>
    <n v="5000"/>
    <n v="5202"/>
    <n v="5292"/>
    <n v="5700"/>
    <n v="6000"/>
    <m/>
    <n v="5"/>
    <n v="5.0999999999999996"/>
    <n v="4.9000000000000004"/>
    <n v="5"/>
    <n v="5"/>
    <m/>
    <m/>
    <m/>
    <m/>
    <m/>
    <m/>
    <m/>
    <m/>
    <m/>
    <m/>
    <m/>
    <m/>
    <m/>
    <m/>
    <m/>
    <m/>
    <m/>
    <m/>
    <m/>
    <m/>
    <n v="337"/>
    <n v="385.32675991666434"/>
    <n v="442.11372459779886"/>
    <n v="471.43779472156888"/>
    <n v="498.60446138823556"/>
    <m/>
    <m/>
    <n v="1379.6"/>
    <n v="1477.0013987499653"/>
    <n v="1626.3058689669831"/>
    <n v="1658.6669208235332"/>
    <n v="1656.8661032393331"/>
    <m/>
    <m/>
    <m/>
    <m/>
    <m/>
    <m/>
    <m/>
    <m/>
    <m/>
    <m/>
    <m/>
    <m/>
    <n v="0"/>
    <n v="71.999999999999986"/>
    <n v="116.66666666666667"/>
    <n v="135"/>
    <n v="118.44705793113221"/>
    <m/>
    <n v="0"/>
    <n v="87.999999999999986"/>
    <n v="140.00000000000003"/>
    <n v="150"/>
    <n v="120.60446138823555"/>
    <n v="0"/>
    <x v="0"/>
  </r>
  <r>
    <n v="8416"/>
    <n v="841"/>
    <n v="84"/>
    <s v="גבעת שרת"/>
    <m/>
    <s v="Jewish"/>
    <s v="yes"/>
    <x v="4"/>
    <s v="no"/>
    <s v="בית שמש"/>
    <n v="1261"/>
    <n v="0"/>
    <n v="10"/>
    <n v="30"/>
    <n v="30"/>
    <n v="30"/>
    <m/>
    <n v="1261"/>
    <n v="1271"/>
    <n v="1301"/>
    <n v="1331"/>
    <n v="1361"/>
    <m/>
    <n v="3783"/>
    <n v="4702.7"/>
    <n v="4813.7"/>
    <n v="4791.6000000000004"/>
    <n v="4899.6000000000004"/>
    <m/>
    <n v="3"/>
    <n v="3.7"/>
    <n v="3.7"/>
    <n v="3.6"/>
    <n v="3.6"/>
    <m/>
    <m/>
    <m/>
    <m/>
    <m/>
    <m/>
    <m/>
    <m/>
    <m/>
    <m/>
    <m/>
    <m/>
    <m/>
    <m/>
    <m/>
    <m/>
    <m/>
    <m/>
    <m/>
    <m/>
    <n v="297.02499999999998"/>
    <n v="350.73347829382624"/>
    <n v="397.87924862994299"/>
    <n v="421.29591529660962"/>
    <n v="444.71258196327631"/>
    <m/>
    <m/>
    <n v="1068.5999999999999"/>
    <n v="1265.4771744073935"/>
    <n v="1326.4137294491447"/>
    <n v="1241.2830503098301"/>
    <n v="1233.3477076330764"/>
    <m/>
    <m/>
    <m/>
    <m/>
    <m/>
    <m/>
    <m/>
    <m/>
    <m/>
    <m/>
    <m/>
    <m/>
    <n v="0"/>
    <n v="56"/>
    <n v="81.666666666666671"/>
    <n v="162.625"/>
    <n v="97.587581963276321"/>
    <m/>
    <n v="0"/>
    <n v="71.999999999999986"/>
    <n v="104.99999999999999"/>
    <n v="170.125"/>
    <n v="97.587581963276321"/>
    <n v="0"/>
    <x v="0"/>
  </r>
  <r>
    <n v="8417"/>
    <n v="841"/>
    <n v="84"/>
    <s v="גבעת סביון"/>
    <m/>
    <s v="Jewish"/>
    <s v="yes"/>
    <x v="4"/>
    <s v="no"/>
    <s v="בית שמש"/>
    <n v="527"/>
    <n v="0"/>
    <n v="30"/>
    <n v="90"/>
    <n v="90"/>
    <n v="90"/>
    <m/>
    <n v="527"/>
    <n v="557"/>
    <n v="647"/>
    <n v="737"/>
    <n v="827"/>
    <m/>
    <n v="3109.3"/>
    <n v="3230.6"/>
    <n v="3752.6"/>
    <n v="4200.9000000000005"/>
    <n v="4631.2"/>
    <m/>
    <n v="5.9"/>
    <n v="5.8"/>
    <n v="5.8"/>
    <n v="5.7"/>
    <n v="5.6"/>
    <m/>
    <m/>
    <m/>
    <m/>
    <m/>
    <m/>
    <m/>
    <m/>
    <m/>
    <m/>
    <m/>
    <m/>
    <m/>
    <m/>
    <m/>
    <m/>
    <m/>
    <m/>
    <m/>
    <m/>
    <n v="114.925"/>
    <n v="151.78092260667421"/>
    <n v="200.56397442886208"/>
    <n v="228.58131161988084"/>
    <n v="259.94282570222032"/>
    <m/>
    <m/>
    <n v="75.400000000000006"/>
    <n v="129.48883910011298"/>
    <n v="249.98461643293118"/>
    <n v="280.24467429821243"/>
    <n v="360.66738553330549"/>
    <m/>
    <m/>
    <m/>
    <m/>
    <m/>
    <m/>
    <m/>
    <m/>
    <m/>
    <m/>
    <m/>
    <m/>
    <n v="0"/>
    <n v="42"/>
    <n v="61.249999999999993"/>
    <n v="80.875"/>
    <n v="16.438974428862078"/>
    <m/>
    <n v="0"/>
    <n v="53.999999999999993"/>
    <n v="78.749999999999986"/>
    <n v="103.375"/>
    <n v="23.817825702220365"/>
    <n v="0"/>
    <x v="0"/>
  </r>
  <r>
    <n v="8421"/>
    <n v="842"/>
    <n v="84"/>
    <s v="א&quot;ת הרטוב 2"/>
    <m/>
    <s v="Jewish"/>
    <s v="yes"/>
    <x v="4"/>
    <s v="no"/>
    <s v="בית שמש"/>
    <n v="0"/>
    <n v="0"/>
    <m/>
    <m/>
    <m/>
    <m/>
    <m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506.88"/>
    <n v="634.25"/>
    <n v="780"/>
    <n v="1047.46"/>
    <n v="3342.4399999999996"/>
    <m/>
    <m/>
    <n v="0"/>
    <n v="0"/>
    <n v="0"/>
    <n v="0"/>
    <n v="0"/>
    <m/>
    <m/>
    <m/>
    <m/>
    <m/>
    <m/>
    <m/>
    <m/>
    <m/>
    <m/>
    <m/>
    <m/>
    <n v="0"/>
    <n v="472.5"/>
    <n v="307.5"/>
    <n v="0"/>
    <n v="0"/>
    <m/>
    <n v="2365.4399999999996"/>
    <n v="567.00000000000011"/>
    <n v="409.99999999999994"/>
    <n v="0"/>
    <n v="0"/>
    <n v="0"/>
    <x v="0"/>
  </r>
  <r>
    <n v="8422"/>
    <n v="842"/>
    <n v="84"/>
    <s v="יער ישעי"/>
    <m/>
    <s v="Jewish"/>
    <s v="yes"/>
    <x v="4"/>
    <s v="no"/>
    <s v="בית שמש"/>
    <n v="0"/>
    <n v="0"/>
    <m/>
    <m/>
    <m/>
    <m/>
    <m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0"/>
    <n v="188.1"/>
    <n v="1670.8"/>
    <n v="2506.1999999999998"/>
    <m/>
    <m/>
    <n v="0"/>
    <n v="0"/>
    <n v="0"/>
    <n v="0"/>
    <n v="0"/>
    <m/>
    <m/>
    <m/>
    <m/>
    <m/>
    <m/>
    <m/>
    <m/>
    <m/>
    <m/>
    <m/>
    <m/>
    <n v="188.1"/>
    <n v="0"/>
    <n v="0"/>
    <n v="0"/>
    <n v="0"/>
    <m/>
    <n v="376.2"/>
    <n v="0"/>
    <n v="2130"/>
    <n v="0"/>
    <n v="0"/>
    <n v="0"/>
    <x v="0"/>
  </r>
  <r>
    <n v="8423"/>
    <n v="842"/>
    <n v="84"/>
    <s v="אזור תעשיה מערבי (ברוש)"/>
    <m/>
    <s v="Jewish"/>
    <s v="yes"/>
    <x v="4"/>
    <s v="no"/>
    <s v="בית שמש"/>
    <n v="0"/>
    <n v="0"/>
    <m/>
    <m/>
    <m/>
    <m/>
    <m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2933.7"/>
    <n v="3560.1499999999996"/>
    <n v="4049.1"/>
    <n v="4839.55"/>
    <n v="5291.5"/>
    <m/>
    <m/>
    <n v="0"/>
    <n v="0"/>
    <n v="0"/>
    <n v="0"/>
    <n v="0"/>
    <m/>
    <m/>
    <m/>
    <m/>
    <m/>
    <m/>
    <m/>
    <m/>
    <m/>
    <m/>
    <m/>
    <m/>
    <n v="2811.6"/>
    <n v="0"/>
    <n v="1237.5"/>
    <n v="0"/>
    <n v="0"/>
    <m/>
    <n v="3514.5"/>
    <n v="402"/>
    <n v="1375"/>
    <n v="0"/>
    <n v="0"/>
    <n v="0"/>
    <x v="0"/>
  </r>
  <r>
    <n v="8431"/>
    <n v="843"/>
    <n v="84"/>
    <s v="מתחם ביג"/>
    <m/>
    <s v="Jewish"/>
    <s v="yes"/>
    <x v="4"/>
    <s v="no"/>
    <s v="בית שמש"/>
    <n v="0"/>
    <n v="0"/>
    <m/>
    <n v="400"/>
    <m/>
    <m/>
    <m/>
    <n v="0"/>
    <n v="0"/>
    <n v="400"/>
    <n v="400"/>
    <n v="400"/>
    <m/>
    <n v="0"/>
    <n v="0"/>
    <n v="1600"/>
    <n v="1680"/>
    <n v="1800"/>
    <m/>
    <m/>
    <m/>
    <n v="4"/>
    <n v="4.2"/>
    <n v="4.5"/>
    <m/>
    <m/>
    <m/>
    <m/>
    <m/>
    <m/>
    <m/>
    <m/>
    <m/>
    <m/>
    <m/>
    <m/>
    <m/>
    <m/>
    <m/>
    <m/>
    <m/>
    <m/>
    <m/>
    <m/>
    <n v="900"/>
    <n v="900"/>
    <n v="1777.9931421717688"/>
    <n v="2281.7888979368799"/>
    <n v="2781.7888979368799"/>
    <m/>
    <m/>
    <n v="0"/>
    <n v="0"/>
    <n v="419.89713257653335"/>
    <n v="476.83346905319996"/>
    <n v="460.74597650760006"/>
    <m/>
    <m/>
    <m/>
    <m/>
    <m/>
    <m/>
    <m/>
    <m/>
    <m/>
    <m/>
    <m/>
    <m/>
    <n v="0"/>
    <n v="900"/>
    <n v="750"/>
    <n v="100"/>
    <n v="27.993142171768891"/>
    <m/>
    <n v="0"/>
    <n v="900"/>
    <n v="1750"/>
    <n v="100"/>
    <n v="31.788897936879998"/>
    <n v="0"/>
    <x v="0"/>
  </r>
  <r>
    <n v="8432"/>
    <n v="843"/>
    <n v="84"/>
    <s v="מע&quot;ר צפון 2 מרכז"/>
    <m/>
    <s v="Jewish"/>
    <s v="yes"/>
    <x v="4"/>
    <s v="no"/>
    <s v="בית שמש"/>
    <n v="0"/>
    <n v="0"/>
    <m/>
    <n v="300"/>
    <n v="400"/>
    <m/>
    <m/>
    <n v="0"/>
    <n v="0"/>
    <n v="300"/>
    <n v="700"/>
    <n v="700"/>
    <m/>
    <n v="0"/>
    <n v="0"/>
    <n v="1200"/>
    <n v="2940"/>
    <n v="3150"/>
    <m/>
    <m/>
    <m/>
    <n v="4"/>
    <n v="4.2"/>
    <n v="4.5"/>
    <m/>
    <m/>
    <m/>
    <m/>
    <m/>
    <m/>
    <m/>
    <m/>
    <m/>
    <m/>
    <m/>
    <m/>
    <m/>
    <m/>
    <m/>
    <m/>
    <m/>
    <m/>
    <m/>
    <m/>
    <n v="1200"/>
    <n v="1200"/>
    <n v="1295.9948566288267"/>
    <n v="1580.6305713895399"/>
    <n v="2465.6305713895399"/>
    <m/>
    <m/>
    <n v="0"/>
    <n v="0"/>
    <n v="314.92284943239997"/>
    <n v="834.45857084310001"/>
    <n v="806.3054588883"/>
    <m/>
    <m/>
    <m/>
    <m/>
    <m/>
    <m/>
    <m/>
    <m/>
    <m/>
    <m/>
    <m/>
    <m/>
    <n v="0"/>
    <n v="450"/>
    <n v="750"/>
    <n v="75"/>
    <n v="20.994856628826664"/>
    <m/>
    <n v="0"/>
    <n v="360"/>
    <n v="1875"/>
    <n v="175"/>
    <n v="55.630571389540009"/>
    <n v="0"/>
    <x v="0"/>
  </r>
  <r>
    <n v="8433"/>
    <n v="843"/>
    <n v="84"/>
    <s v="מע&quot;ר צפון 2 מזרח"/>
    <m/>
    <s v="Jewish"/>
    <s v="yes"/>
    <x v="4"/>
    <s v="no"/>
    <s v="בית שמש"/>
    <m/>
    <m/>
    <m/>
    <n v="500"/>
    <n v="500"/>
    <m/>
    <m/>
    <n v="0"/>
    <n v="0"/>
    <n v="500"/>
    <n v="1000"/>
    <n v="1000"/>
    <m/>
    <n v="0"/>
    <n v="0"/>
    <n v="2000"/>
    <n v="4200"/>
    <n v="4500"/>
    <m/>
    <m/>
    <m/>
    <n v="4"/>
    <n v="4.2"/>
    <n v="4.5"/>
    <m/>
    <m/>
    <m/>
    <m/>
    <m/>
    <m/>
    <m/>
    <m/>
    <m/>
    <m/>
    <m/>
    <m/>
    <m/>
    <m/>
    <m/>
    <m/>
    <m/>
    <m/>
    <m/>
    <m/>
    <n v="0"/>
    <n v="0"/>
    <n v="159.99142771471111"/>
    <n v="329.47224484219998"/>
    <n v="3314.4722448421999"/>
    <m/>
    <m/>
    <n v="0"/>
    <n v="0"/>
    <n v="524.87141572066662"/>
    <n v="1192.0836726329999"/>
    <n v="1151.8649412689999"/>
    <m/>
    <m/>
    <m/>
    <m/>
    <m/>
    <m/>
    <m/>
    <m/>
    <m/>
    <m/>
    <m/>
    <m/>
    <n v="0"/>
    <n v="0"/>
    <n v="0"/>
    <n v="125"/>
    <n v="34.991427714711108"/>
    <m/>
    <n v="0"/>
    <n v="360"/>
    <n v="2625"/>
    <n v="250"/>
    <n v="79.472244842199999"/>
    <m/>
    <x v="0"/>
  </r>
  <r>
    <n v="8434"/>
    <n v="843"/>
    <n v="84"/>
    <s v="מע&quot;ר צפון 1 מערב"/>
    <m/>
    <s v="Jewish"/>
    <s v="yes"/>
    <x v="4"/>
    <s v="no"/>
    <s v="בית שמש"/>
    <n v="0"/>
    <n v="0"/>
    <m/>
    <n v="400"/>
    <n v="400"/>
    <m/>
    <m/>
    <n v="0"/>
    <n v="0"/>
    <n v="400"/>
    <n v="800"/>
    <n v="800"/>
    <m/>
    <n v="0"/>
    <n v="0"/>
    <n v="1600"/>
    <n v="3360"/>
    <n v="3600"/>
    <m/>
    <m/>
    <m/>
    <n v="4"/>
    <n v="4.2"/>
    <n v="4.5"/>
    <m/>
    <m/>
    <m/>
    <m/>
    <m/>
    <m/>
    <m/>
    <m/>
    <m/>
    <m/>
    <m/>
    <m/>
    <m/>
    <m/>
    <m/>
    <m/>
    <m/>
    <m/>
    <m/>
    <m/>
    <n v="400"/>
    <n v="500"/>
    <n v="727.99314217176891"/>
    <n v="2123.5777958737599"/>
    <n v="3053.5777958737599"/>
    <m/>
    <m/>
    <n v="0"/>
    <n v="0"/>
    <n v="419.89713257653335"/>
    <n v="953.66693810639981"/>
    <n v="921.49195301520001"/>
    <m/>
    <m/>
    <m/>
    <m/>
    <m/>
    <m/>
    <m/>
    <m/>
    <m/>
    <m/>
    <m/>
    <m/>
    <n v="0"/>
    <n v="0"/>
    <n v="600"/>
    <n v="100"/>
    <n v="27.993142171768891"/>
    <m/>
    <n v="0"/>
    <n v="540"/>
    <n v="2250"/>
    <n v="200"/>
    <n v="63.577795873759996"/>
    <n v="0"/>
    <x v="0"/>
  </r>
  <r>
    <n v="8435"/>
    <n v="843"/>
    <n v="84"/>
    <s v="מע&quot;ר צפון 1 מזרח"/>
    <m/>
    <s v="Jewish"/>
    <s v="yes"/>
    <x v="4"/>
    <s v="no"/>
    <s v="בית שמש"/>
    <m/>
    <m/>
    <m/>
    <n v="500"/>
    <n v="600"/>
    <m/>
    <m/>
    <n v="0"/>
    <n v="0"/>
    <n v="500"/>
    <n v="1100"/>
    <n v="1100"/>
    <m/>
    <n v="0"/>
    <n v="0"/>
    <n v="2000"/>
    <n v="4620"/>
    <n v="4950"/>
    <m/>
    <m/>
    <m/>
    <n v="4"/>
    <n v="4.2"/>
    <n v="4.5"/>
    <m/>
    <m/>
    <m/>
    <m/>
    <m/>
    <m/>
    <m/>
    <m/>
    <m/>
    <m/>
    <m/>
    <m/>
    <m/>
    <m/>
    <m/>
    <m/>
    <m/>
    <m/>
    <m/>
    <m/>
    <n v="200"/>
    <n v="200"/>
    <n v="359.99142771471111"/>
    <n v="1756.9194693264201"/>
    <n v="3080.9194693264199"/>
    <m/>
    <m/>
    <n v="0"/>
    <n v="0"/>
    <n v="524.87141572066662"/>
    <n v="1311.2920398962999"/>
    <n v="1267.0514353958997"/>
    <m/>
    <m/>
    <m/>
    <m/>
    <m/>
    <m/>
    <m/>
    <m/>
    <m/>
    <m/>
    <m/>
    <m/>
    <n v="200"/>
    <n v="0"/>
    <n v="0"/>
    <n v="125"/>
    <n v="34.991427714711108"/>
    <m/>
    <n v="0"/>
    <n v="493.5"/>
    <n v="2225"/>
    <n v="275"/>
    <n v="87.41946932642"/>
    <m/>
    <x v="0"/>
  </r>
  <r>
    <n v="8436"/>
    <n v="843"/>
    <n v="84"/>
    <s v="מע&quot;ר צפון 1 תעשיה"/>
    <m/>
    <s v="Jewish"/>
    <s v="yes"/>
    <x v="4"/>
    <s v="no"/>
    <s v="בית שמש"/>
    <m/>
    <m/>
    <m/>
    <m/>
    <m/>
    <m/>
    <m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445.5"/>
    <n v="891"/>
    <m/>
    <m/>
    <n v="0"/>
    <n v="0"/>
    <n v="0"/>
    <n v="0"/>
    <n v="0"/>
    <m/>
    <m/>
    <m/>
    <m/>
    <m/>
    <m/>
    <m/>
    <m/>
    <m/>
    <m/>
    <m/>
    <m/>
    <n v="0"/>
    <n v="0"/>
    <n v="0"/>
    <n v="0"/>
    <n v="0"/>
    <m/>
    <n v="891"/>
    <n v="0"/>
    <n v="0"/>
    <n v="0"/>
    <n v="0"/>
    <m/>
    <x v="0"/>
  </r>
  <r>
    <n v="8437"/>
    <n v="843"/>
    <n v="84"/>
    <s v="מחצבות שורק-נחם"/>
    <m/>
    <s v="Jewish"/>
    <s v="yes"/>
    <x v="4"/>
    <s v="no"/>
    <s v="בית שמש"/>
    <n v="0"/>
    <m/>
    <m/>
    <m/>
    <m/>
    <m/>
    <m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  <n v="0"/>
    <n v="0"/>
    <n v="0"/>
    <n v="0"/>
    <m/>
    <m/>
    <m/>
    <m/>
    <m/>
    <m/>
    <m/>
    <m/>
    <m/>
    <m/>
    <m/>
    <m/>
    <n v="0"/>
    <n v="0"/>
    <n v="0"/>
    <n v="0"/>
    <n v="0"/>
    <m/>
    <n v="0"/>
    <n v="0"/>
    <n v="0"/>
    <n v="0"/>
    <n v="0"/>
    <m/>
    <x v="0"/>
  </r>
  <r>
    <n v="8438"/>
    <n v="843"/>
    <n v="84"/>
    <s v="מושב מחסיה"/>
    <m/>
    <s v="Jewish"/>
    <s v="yes"/>
    <x v="0"/>
    <s v="no"/>
    <s v="מטה יהודה"/>
    <n v="155"/>
    <n v="22"/>
    <n v="22"/>
    <n v="22"/>
    <n v="22"/>
    <n v="22"/>
    <m/>
    <n v="177"/>
    <n v="199"/>
    <n v="221"/>
    <n v="243"/>
    <n v="265"/>
    <n v="589"/>
    <n v="672.6"/>
    <n v="756.19999999999993"/>
    <n v="839.8"/>
    <n v="923.4"/>
    <n v="1007"/>
    <n v="3.8"/>
    <n v="3.8000000000000003"/>
    <n v="3.8"/>
    <n v="3.8"/>
    <n v="3.8"/>
    <n v="3.8"/>
    <m/>
    <m/>
    <m/>
    <m/>
    <m/>
    <m/>
    <m/>
    <m/>
    <m/>
    <m/>
    <m/>
    <m/>
    <m/>
    <m/>
    <m/>
    <m/>
    <m/>
    <m/>
    <m/>
    <n v="38.700000000000003"/>
    <n v="51.263650366253053"/>
    <n v="57.916576651308048"/>
    <n v="64.946600788346842"/>
    <n v="72.79607046374025"/>
    <n v="81.008115182794754"/>
    <m/>
    <n v="69"/>
    <n v="135.73629578163096"/>
    <n v="154.37616164736374"/>
    <n v="146.5460446429457"/>
    <n v="147.50586168791978"/>
    <n v="145.48643861470578"/>
    <n v="37"/>
    <n v="37"/>
    <n v="37"/>
    <n v="37"/>
    <n v="37"/>
    <n v="37"/>
    <m/>
    <m/>
    <m/>
    <m/>
    <m/>
    <m/>
    <n v="6.4946600788346851"/>
    <n v="16.236650197086714"/>
    <n v="22.731310275921398"/>
    <n v="3.2473300394173426"/>
    <n v="3.2473300394173426"/>
    <n v="12.98932015766937"/>
    <n v="8.7932121618340311"/>
    <n v="21.983030404585076"/>
    <n v="30.7762425664191"/>
    <n v="4.3966060809170155"/>
    <n v="4.3966060809170155"/>
    <n v="10.66241788812253"/>
    <x v="0"/>
  </r>
  <r>
    <n v="8441"/>
    <n v="844"/>
    <n v="84"/>
    <s v="קרית בעלז (מצפה בית שמש)"/>
    <m/>
    <s v="U. Orthodox"/>
    <s v="yes"/>
    <x v="4"/>
    <s v="no"/>
    <s v="בית שמש"/>
    <n v="700"/>
    <n v="134"/>
    <n v="25"/>
    <n v="25"/>
    <n v="25"/>
    <n v="25"/>
    <m/>
    <n v="834"/>
    <n v="859"/>
    <n v="884"/>
    <n v="909"/>
    <n v="934"/>
    <m/>
    <n v="4920.6000000000004"/>
    <n v="4982.2"/>
    <n v="5215.6000000000004"/>
    <n v="5544.9"/>
    <n v="5790.8"/>
    <m/>
    <n v="5.9"/>
    <n v="5.8"/>
    <n v="5.9"/>
    <n v="6.1"/>
    <n v="6.2"/>
    <m/>
    <m/>
    <m/>
    <m/>
    <m/>
    <m/>
    <m/>
    <m/>
    <m/>
    <m/>
    <m/>
    <m/>
    <m/>
    <m/>
    <m/>
    <m/>
    <m/>
    <m/>
    <m/>
    <m/>
    <n v="293.45"/>
    <n v="337.9083333333333"/>
    <n v="388.83184106813962"/>
    <n v="433.66945945902444"/>
    <n v="481.74338227224018"/>
    <m/>
    <m/>
    <n v="1603.6"/>
    <n v="1526.0383802338374"/>
    <n v="1623.0159962559314"/>
    <n v="1628.705272119204"/>
    <n v="1682.9391143174412"/>
    <m/>
    <n v="281.58131930328602"/>
    <n v="319.73926917658798"/>
    <n v="356.75468273161607"/>
    <n v="399.91543707492002"/>
    <n v="425.20278671914406"/>
    <m/>
    <m/>
    <m/>
    <m/>
    <m/>
    <m/>
    <n v="0"/>
    <n v="63"/>
    <n v="81.666666666666671"/>
    <n v="110.5"/>
    <n v="133.66517440147291"/>
    <m/>
    <n v="0"/>
    <n v="98.999999999999986"/>
    <n v="128.33333333333331"/>
    <n v="116.75"/>
    <n v="137.6600489389069"/>
    <n v="0"/>
    <x v="0"/>
  </r>
  <r>
    <n v="8442"/>
    <n v="844"/>
    <n v="84"/>
    <s v="רמת התנאים(רמת בית שמש ב') צפון"/>
    <m/>
    <s v="U. Orthodox"/>
    <s v="yes"/>
    <x v="4"/>
    <s v="no"/>
    <s v="בית שמש"/>
    <n v="1250"/>
    <n v="50"/>
    <m/>
    <n v="100"/>
    <n v="100"/>
    <n v="100"/>
    <m/>
    <n v="1300"/>
    <n v="1300"/>
    <n v="1400"/>
    <n v="1500"/>
    <n v="1600"/>
    <m/>
    <n v="8190"/>
    <n v="8320"/>
    <n v="9100"/>
    <n v="9600"/>
    <n v="10080"/>
    <m/>
    <n v="6.3"/>
    <n v="6.4"/>
    <n v="6.5"/>
    <n v="6.4"/>
    <n v="6.3"/>
    <m/>
    <m/>
    <m/>
    <m/>
    <m/>
    <m/>
    <m/>
    <m/>
    <m/>
    <m/>
    <m/>
    <m/>
    <m/>
    <m/>
    <m/>
    <m/>
    <m/>
    <m/>
    <m/>
    <m/>
    <n v="660.1"/>
    <n v="728.1"/>
    <n v="832.5679057519576"/>
    <n v="918.68432011699201"/>
    <n v="1004.8832791918346"/>
    <m/>
    <m/>
    <n v="2470.8000000000002"/>
    <n v="2170.525151279855"/>
    <n v="2530.0437375592182"/>
    <n v="2614.2899530347349"/>
    <n v="2699.7743391573749"/>
    <m/>
    <n v="452.91574225170001"/>
    <n v="589.63541453440007"/>
    <n v="673.23579013599999"/>
    <n v="689.75221737599998"/>
    <n v="757.43533343520005"/>
    <m/>
    <m/>
    <m/>
    <m/>
    <m/>
    <m/>
    <n v="0"/>
    <n v="198"/>
    <n v="210"/>
    <n v="175"/>
    <n v="249.56790575195757"/>
    <m/>
    <n v="0"/>
    <n v="263.99999999999994"/>
    <n v="280"/>
    <n v="200"/>
    <n v="260.88327919183462"/>
    <m/>
    <x v="0"/>
  </r>
  <r>
    <n v="8443"/>
    <n v="844"/>
    <n v="84"/>
    <s v="רמת התנאים(רמת בית שמש ב') דרום"/>
    <m/>
    <s v="U. Orthodox"/>
    <s v="yes"/>
    <x v="4"/>
    <s v="no"/>
    <s v="בית שמש"/>
    <n v="1150"/>
    <n v="50"/>
    <m/>
    <n v="100"/>
    <n v="100"/>
    <n v="100"/>
    <m/>
    <n v="1200"/>
    <n v="1200"/>
    <n v="1300"/>
    <n v="1400"/>
    <n v="1500"/>
    <m/>
    <n v="7560"/>
    <n v="7680"/>
    <n v="8450"/>
    <n v="8960"/>
    <n v="9450"/>
    <m/>
    <n v="6.3"/>
    <n v="6.4"/>
    <n v="6.5"/>
    <n v="6.4"/>
    <n v="6.3"/>
    <m/>
    <m/>
    <m/>
    <m/>
    <m/>
    <m/>
    <m/>
    <m/>
    <m/>
    <m/>
    <m/>
    <m/>
    <m/>
    <m/>
    <m/>
    <m/>
    <m/>
    <m/>
    <m/>
    <m/>
    <n v="553.13333333333333"/>
    <n v="613.79999999999995"/>
    <n v="719.41351680951095"/>
    <n v="796.45431130028078"/>
    <n v="875.29371278273584"/>
    <m/>
    <m/>
    <n v="2131.4"/>
    <n v="1984.5233747739203"/>
    <n v="2471.2261269165856"/>
    <n v="2529.3380442781336"/>
    <n v="2614.4290665149597"/>
    <m/>
    <n v="490.02214116239998"/>
    <n v="586.28456094720002"/>
    <n v="585.3280151355001"/>
    <n v="621.30414277119996"/>
    <n v="679.07205519299998"/>
    <m/>
    <m/>
    <m/>
    <m/>
    <m/>
    <m/>
    <n v="0"/>
    <n v="131.99999999999997"/>
    <n v="201.66666666666663"/>
    <n v="162.5"/>
    <n v="223.24685014284432"/>
    <m/>
    <n v="0"/>
    <n v="179.99999999999997"/>
    <n v="274.99999999999994"/>
    <n v="187.5"/>
    <n v="232.79371278273595"/>
    <m/>
    <x v="0"/>
  </r>
  <r>
    <n v="8444"/>
    <n v="844"/>
    <n v="84"/>
    <s v="משכנות השמש צפון"/>
    <m/>
    <s v="U. Orthodox"/>
    <s v="yes"/>
    <x v="4"/>
    <s v="no"/>
    <s v="בית שמש"/>
    <n v="0"/>
    <n v="0"/>
    <m/>
    <n v="500"/>
    <n v="500"/>
    <m/>
    <m/>
    <n v="0"/>
    <n v="0"/>
    <n v="500"/>
    <n v="1000"/>
    <n v="1000"/>
    <m/>
    <n v="0"/>
    <n v="0"/>
    <n v="2150"/>
    <n v="5300"/>
    <n v="6300"/>
    <m/>
    <m/>
    <m/>
    <n v="4.3"/>
    <n v="5.3"/>
    <n v="6.3"/>
    <m/>
    <m/>
    <m/>
    <m/>
    <m/>
    <m/>
    <m/>
    <m/>
    <m/>
    <m/>
    <m/>
    <m/>
    <m/>
    <m/>
    <m/>
    <m/>
    <m/>
    <m/>
    <m/>
    <m/>
    <n v="0"/>
    <n v="0"/>
    <n v="601.84734827880106"/>
    <n v="940.81622495721888"/>
    <n v="1075.84971324558"/>
    <m/>
    <m/>
    <n v="0"/>
    <n v="0"/>
    <n v="867.71022418201665"/>
    <n v="2505.9933743582833"/>
    <n v="2960.2456986837001"/>
    <m/>
    <n v="0"/>
    <n v="0"/>
    <n v="210.22470094049999"/>
    <n v="294.28506519999996"/>
    <n v="360.03837611700004"/>
    <m/>
    <m/>
    <m/>
    <m/>
    <m/>
    <m/>
    <n v="0"/>
    <n v="144"/>
    <n v="275"/>
    <n v="125"/>
    <n v="57.847348278801107"/>
    <m/>
    <n v="0"/>
    <n v="216"/>
    <n v="412.5"/>
    <n v="250"/>
    <n v="197.34971324558001"/>
    <n v="0"/>
    <x v="0"/>
  </r>
  <r>
    <n v="8445"/>
    <n v="844"/>
    <n v="84"/>
    <s v="משכנות השמש דרום"/>
    <m/>
    <s v="U. Orthodox"/>
    <s v="yes"/>
    <x v="4"/>
    <s v="no"/>
    <s v="בית שמש"/>
    <m/>
    <m/>
    <m/>
    <n v="500"/>
    <n v="500"/>
    <m/>
    <m/>
    <n v="0"/>
    <n v="0"/>
    <n v="500"/>
    <n v="1000"/>
    <n v="1000"/>
    <m/>
    <n v="0"/>
    <n v="0"/>
    <n v="2150"/>
    <n v="5300"/>
    <n v="6300"/>
    <m/>
    <m/>
    <m/>
    <n v="4.3"/>
    <n v="5.3"/>
    <n v="6.3"/>
    <m/>
    <m/>
    <m/>
    <m/>
    <m/>
    <m/>
    <m/>
    <m/>
    <m/>
    <m/>
    <m/>
    <m/>
    <m/>
    <m/>
    <m/>
    <m/>
    <m/>
    <m/>
    <m/>
    <m/>
    <n v="0"/>
    <n v="0"/>
    <n v="601.84734827880106"/>
    <n v="940.81622495721888"/>
    <n v="1075.84971324558"/>
    <m/>
    <m/>
    <n v="0"/>
    <n v="0"/>
    <n v="867.71022418201665"/>
    <n v="2505.9933743582833"/>
    <n v="2960.2456986837001"/>
    <m/>
    <n v="0"/>
    <n v="0"/>
    <n v="210.22470094049999"/>
    <n v="294.28506519999996"/>
    <n v="360.03837611700004"/>
    <m/>
    <m/>
    <m/>
    <m/>
    <m/>
    <m/>
    <n v="0"/>
    <n v="144"/>
    <n v="275"/>
    <n v="125"/>
    <n v="57.847348278801107"/>
    <m/>
    <n v="0"/>
    <n v="216"/>
    <n v="412.5"/>
    <n v="250"/>
    <n v="197.34971324558001"/>
    <m/>
    <x v="0"/>
  </r>
  <r>
    <n v="8446"/>
    <n v="844"/>
    <n v="84"/>
    <s v="בית ג'מאל"/>
    <m/>
    <s v="U. Orthodox"/>
    <s v="yes"/>
    <x v="4"/>
    <s v="no"/>
    <s v="בית שמש"/>
    <m/>
    <m/>
    <m/>
    <m/>
    <m/>
    <m/>
    <m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  <n v="0"/>
    <n v="0"/>
    <n v="0"/>
    <n v="0"/>
    <m/>
    <n v="0"/>
    <n v="0"/>
    <n v="0"/>
    <n v="0"/>
    <n v="0"/>
    <m/>
    <m/>
    <m/>
    <m/>
    <m/>
    <m/>
    <n v="0"/>
    <n v="0"/>
    <n v="0"/>
    <n v="0"/>
    <n v="0"/>
    <m/>
    <n v="0"/>
    <n v="0"/>
    <n v="0"/>
    <n v="0"/>
    <n v="0"/>
    <m/>
    <x v="0"/>
  </r>
  <r>
    <n v="8447"/>
    <n v="844"/>
    <n v="84"/>
    <s v="רמת אברהם צפון"/>
    <m/>
    <s v="U. Orthodox"/>
    <s v="yes"/>
    <x v="4"/>
    <s v="no"/>
    <s v="בית שמש"/>
    <n v="0"/>
    <n v="0"/>
    <n v="500"/>
    <n v="500"/>
    <m/>
    <m/>
    <m/>
    <n v="0"/>
    <n v="500"/>
    <n v="1000"/>
    <n v="1000"/>
    <n v="1000"/>
    <m/>
    <n v="0"/>
    <n v="0"/>
    <n v="4300"/>
    <n v="5300"/>
    <n v="6100"/>
    <m/>
    <m/>
    <m/>
    <n v="4.3"/>
    <n v="5.3"/>
    <n v="6.1"/>
    <m/>
    <m/>
    <m/>
    <m/>
    <m/>
    <m/>
    <m/>
    <m/>
    <m/>
    <m/>
    <m/>
    <m/>
    <m/>
    <m/>
    <m/>
    <m/>
    <m/>
    <m/>
    <m/>
    <m/>
    <n v="0"/>
    <n v="145"/>
    <n v="417.25526133099777"/>
    <n v="453.22479017989781"/>
    <n v="424.67265722386446"/>
    <m/>
    <m/>
    <n v="0"/>
    <n v="0"/>
    <n v="2058.8289199649666"/>
    <n v="2448.3718526984667"/>
    <n v="2620.0898583579665"/>
    <m/>
    <n v="0"/>
    <n v="0"/>
    <n v="238.75958119999999"/>
    <n v="302.88942752700001"/>
    <n v="418.22710877100008"/>
    <m/>
    <m/>
    <m/>
    <m/>
    <m/>
    <m/>
    <n v="0"/>
    <n v="30"/>
    <n v="0"/>
    <n v="250"/>
    <n v="137.25526133099777"/>
    <m/>
    <n v="0"/>
    <n v="0"/>
    <n v="0"/>
    <n v="250"/>
    <n v="174.67265722386443"/>
    <n v="0"/>
    <x v="0"/>
  </r>
  <r>
    <n v="8448"/>
    <n v="844"/>
    <n v="84"/>
    <s v="רמת אברהם מערב"/>
    <m/>
    <s v="U. Orthodox"/>
    <s v="yes"/>
    <x v="4"/>
    <s v="no"/>
    <s v="בית שמש"/>
    <n v="0"/>
    <n v="0"/>
    <n v="600"/>
    <n v="600"/>
    <m/>
    <m/>
    <m/>
    <n v="0"/>
    <n v="600"/>
    <n v="1200"/>
    <n v="1200"/>
    <n v="1200"/>
    <m/>
    <n v="0"/>
    <n v="0"/>
    <n v="5160"/>
    <n v="6360"/>
    <n v="7320"/>
    <m/>
    <m/>
    <m/>
    <n v="4.3"/>
    <n v="5.3"/>
    <n v="6.1"/>
    <m/>
    <m/>
    <m/>
    <m/>
    <m/>
    <m/>
    <m/>
    <m/>
    <m/>
    <m/>
    <m/>
    <m/>
    <m/>
    <m/>
    <m/>
    <m/>
    <m/>
    <m/>
    <m/>
    <m/>
    <n v="0"/>
    <n v="326"/>
    <n v="728.70631359719732"/>
    <n v="847.86974821587728"/>
    <n v="509.60718866863732"/>
    <m/>
    <m/>
    <n v="0"/>
    <n v="0"/>
    <n v="2470.5947039579601"/>
    <n v="2938.0462232381601"/>
    <n v="3144.1078300295599"/>
    <m/>
    <n v="0"/>
    <n v="0"/>
    <n v="286.51149743999997"/>
    <n v="363.4673130324"/>
    <n v="501.87253052520009"/>
    <m/>
    <m/>
    <m/>
    <m/>
    <m/>
    <m/>
    <n v="0"/>
    <n v="264"/>
    <n v="0"/>
    <n v="300"/>
    <n v="164.70631359719735"/>
    <m/>
    <n v="0"/>
    <n v="0"/>
    <n v="0"/>
    <n v="300"/>
    <n v="209.60718866863732"/>
    <n v="0"/>
    <x v="0"/>
  </r>
  <r>
    <n v="8449"/>
    <n v="844"/>
    <n v="84"/>
    <s v="רמת אברהם מזרח"/>
    <m/>
    <s v="U. Orthodox"/>
    <s v="yes"/>
    <x v="4"/>
    <s v="no"/>
    <s v="בית שמש"/>
    <n v="0"/>
    <n v="850"/>
    <m/>
    <m/>
    <m/>
    <m/>
    <m/>
    <n v="850"/>
    <n v="850"/>
    <n v="850"/>
    <n v="850"/>
    <n v="850"/>
    <m/>
    <n v="3655"/>
    <n v="4505"/>
    <n v="5185"/>
    <n v="5270"/>
    <n v="5355"/>
    <m/>
    <n v="4.3"/>
    <n v="5.3"/>
    <n v="6.1"/>
    <n v="6.2"/>
    <n v="6.3"/>
    <m/>
    <m/>
    <m/>
    <m/>
    <m/>
    <m/>
    <m/>
    <m/>
    <m/>
    <m/>
    <m/>
    <m/>
    <m/>
    <m/>
    <m/>
    <m/>
    <m/>
    <m/>
    <m/>
    <m/>
    <n v="266"/>
    <n v="327.58409294963423"/>
    <n v="386.29882611538255"/>
    <n v="412.18312020429619"/>
    <n v="372.18312020429619"/>
    <m/>
    <m/>
    <n v="1426.2613942445132"/>
    <n v="2156.9823917307385"/>
    <n v="2395.2468030644432"/>
    <n v="2395.2468030644432"/>
    <n v="2395.2468030644432"/>
    <m/>
    <n v="357.38199159884999"/>
    <n v="250.14230542000001"/>
    <n v="296.31729843915002"/>
    <n v="361.32079724970009"/>
    <n v="361.32079724970009"/>
    <m/>
    <m/>
    <m/>
    <m/>
    <m/>
    <m/>
    <n v="0"/>
    <n v="30"/>
    <n v="0"/>
    <n v="212.5"/>
    <n v="143.79882611538258"/>
    <m/>
    <n v="0"/>
    <n v="0"/>
    <n v="0"/>
    <n v="212.5"/>
    <n v="159.68312020429622"/>
    <n v="0"/>
    <x v="0"/>
  </r>
  <r>
    <n v="8451"/>
    <n v="845"/>
    <n v="84"/>
    <s v="רמת הנחלים (רמת בית שמש א)מזרח"/>
    <m/>
    <s v="Jewish"/>
    <s v="yes"/>
    <x v="4"/>
    <s v="no"/>
    <s v="בית שמש"/>
    <n v="1300"/>
    <n v="150"/>
    <n v="20"/>
    <n v="20"/>
    <n v="20"/>
    <n v="20"/>
    <m/>
    <n v="1450"/>
    <n v="1470"/>
    <n v="1490"/>
    <n v="1510"/>
    <n v="1530"/>
    <m/>
    <n v="8555"/>
    <n v="8673"/>
    <n v="9238"/>
    <n v="9362"/>
    <n v="9486"/>
    <m/>
    <n v="5.9"/>
    <n v="5.9"/>
    <n v="6.2"/>
    <n v="6.2"/>
    <n v="6.2"/>
    <m/>
    <m/>
    <m/>
    <m/>
    <m/>
    <m/>
    <m/>
    <m/>
    <m/>
    <m/>
    <m/>
    <m/>
    <m/>
    <m/>
    <m/>
    <m/>
    <m/>
    <m/>
    <m/>
    <m/>
    <n v="475.51666666666665"/>
    <n v="507.35"/>
    <n v="562.18089542002485"/>
    <n v="575.79377477766775"/>
    <n v="578.29377477766775"/>
    <m/>
    <m/>
    <n v="1932.7"/>
    <n v="1864.8622525118378"/>
    <n v="2429.8256838122097"/>
    <n v="2376.5188741768534"/>
    <n v="2306.1431510311086"/>
    <m/>
    <m/>
    <m/>
    <m/>
    <m/>
    <m/>
    <m/>
    <m/>
    <m/>
    <m/>
    <m/>
    <m/>
    <n v="0"/>
    <n v="104"/>
    <n v="86.666666666666671"/>
    <n v="186.25"/>
    <n v="185.26422875335814"/>
    <m/>
    <n v="0"/>
    <n v="112"/>
    <n v="93.333333333333329"/>
    <n v="191.25"/>
    <n v="181.71044144433438"/>
    <n v="0"/>
    <x v="0"/>
  </r>
  <r>
    <n v="8452"/>
    <n v="845"/>
    <n v="84"/>
    <s v="רמת הנחלים (רמת בית שמש א)דרום"/>
    <m/>
    <s v="Jewish"/>
    <s v="yes"/>
    <x v="4"/>
    <s v="no"/>
    <s v="בית שמש"/>
    <n v="673"/>
    <n v="200"/>
    <n v="20"/>
    <n v="20"/>
    <n v="20"/>
    <n v="20"/>
    <m/>
    <n v="873"/>
    <n v="893"/>
    <n v="913"/>
    <n v="933"/>
    <n v="953"/>
    <m/>
    <n v="5150.7000000000007"/>
    <n v="5268.7000000000007"/>
    <n v="5660.6"/>
    <n v="5784.6"/>
    <n v="5908.6"/>
    <m/>
    <n v="5.9"/>
    <n v="5.9"/>
    <n v="6.2"/>
    <n v="6.2"/>
    <n v="6.2"/>
    <m/>
    <m/>
    <m/>
    <m/>
    <m/>
    <m/>
    <m/>
    <m/>
    <m/>
    <m/>
    <m/>
    <m/>
    <m/>
    <m/>
    <m/>
    <m/>
    <m/>
    <m/>
    <m/>
    <m/>
    <n v="555.52499999999998"/>
    <n v="594.02499999999998"/>
    <n v="656.76754790380983"/>
    <n v="694.39781650151349"/>
    <n v="732.89781650151349"/>
    <m/>
    <m/>
    <n v="3950"/>
    <n v="3927.0944684936167"/>
    <n v="4290.7326870507641"/>
    <n v="4277.6867160163183"/>
    <n v="4252.9563605900839"/>
    <m/>
    <m/>
    <m/>
    <m/>
    <m/>
    <m/>
    <m/>
    <m/>
    <m/>
    <m/>
    <m/>
    <m/>
    <n v="0"/>
    <n v="96"/>
    <n v="120"/>
    <n v="114.125"/>
    <n v="326.64254790380983"/>
    <m/>
    <n v="0"/>
    <n v="127.99999999999999"/>
    <n v="160"/>
    <n v="119.125"/>
    <n v="325.77281650151343"/>
    <m/>
    <x v="0"/>
  </r>
  <r>
    <n v="8453"/>
    <n v="845"/>
    <n v="84"/>
    <s v="רמת הנחלים (רמת בית שמש א)מערב"/>
    <m/>
    <s v="Jewish"/>
    <s v="yes"/>
    <x v="4"/>
    <s v="no"/>
    <s v="בית שמש"/>
    <n v="583"/>
    <n v="0"/>
    <n v="20"/>
    <n v="20"/>
    <n v="20"/>
    <n v="20"/>
    <m/>
    <n v="583"/>
    <n v="603"/>
    <n v="623"/>
    <n v="643"/>
    <n v="663"/>
    <m/>
    <n v="3439.7000000000003"/>
    <n v="3557.7000000000003"/>
    <n v="3862.6"/>
    <n v="3986.6"/>
    <n v="4110.6000000000004"/>
    <m/>
    <n v="5.9"/>
    <n v="5.9"/>
    <n v="6.2"/>
    <n v="6.2"/>
    <n v="6.2"/>
    <m/>
    <m/>
    <m/>
    <m/>
    <m/>
    <m/>
    <m/>
    <m/>
    <m/>
    <m/>
    <m/>
    <m/>
    <m/>
    <m/>
    <m/>
    <m/>
    <m/>
    <m/>
    <m/>
    <m/>
    <n v="509.67500000000001"/>
    <n v="548.17499999999995"/>
    <n v="604.17181576105588"/>
    <n v="643.15108992713203"/>
    <n v="681.65108992713203"/>
    <m/>
    <m/>
    <n v="3821.8"/>
    <n v="3821.4773846716344"/>
    <n v="4083.9296210874727"/>
    <n v="4091.1187335786144"/>
    <n v="4089.3297241465889"/>
    <m/>
    <m/>
    <m/>
    <m/>
    <m/>
    <m/>
    <m/>
    <m/>
    <m/>
    <m/>
    <m/>
    <m/>
    <n v="0"/>
    <n v="96"/>
    <n v="120"/>
    <n v="77.875"/>
    <n v="310.29681576105588"/>
    <m/>
    <n v="0"/>
    <n v="127.99999999999999"/>
    <n v="160"/>
    <n v="82.875"/>
    <n v="310.77608992713203"/>
    <n v="0"/>
    <x v="0"/>
  </r>
  <r>
    <n v="8454"/>
    <n v="845"/>
    <n v="84"/>
    <s v="רמת הנחלים (רמת בית שמש א)צפון"/>
    <m/>
    <s v="Jewish"/>
    <s v="yes"/>
    <x v="4"/>
    <s v="no"/>
    <s v="בית שמש"/>
    <n v="855"/>
    <m/>
    <n v="20"/>
    <n v="20"/>
    <n v="20"/>
    <n v="20"/>
    <m/>
    <n v="855"/>
    <n v="875"/>
    <n v="895"/>
    <n v="915"/>
    <n v="935"/>
    <m/>
    <n v="5044.5"/>
    <n v="5162.5"/>
    <n v="5549"/>
    <n v="5673"/>
    <n v="5797"/>
    <m/>
    <n v="5.9"/>
    <n v="5.9"/>
    <n v="6.2"/>
    <n v="6.2"/>
    <n v="6.2"/>
    <m/>
    <m/>
    <m/>
    <m/>
    <m/>
    <m/>
    <m/>
    <m/>
    <m/>
    <m/>
    <m/>
    <m/>
    <m/>
    <m/>
    <m/>
    <m/>
    <m/>
    <m/>
    <m/>
    <m/>
    <n v="324.07499999999999"/>
    <n v="362.57499999999999"/>
    <n v="424.89884728805265"/>
    <n v="462.61284726586217"/>
    <n v="501.11284726586217"/>
    <m/>
    <m/>
    <n v="1007.7"/>
    <n v="986.19616673914879"/>
    <n v="1343.5538760599391"/>
    <n v="1331.7638757270818"/>
    <n v="1308.4574659142811"/>
    <m/>
    <m/>
    <m/>
    <m/>
    <m/>
    <m/>
    <m/>
    <m/>
    <m/>
    <m/>
    <m/>
    <m/>
    <n v="0"/>
    <n v="96"/>
    <n v="120"/>
    <n v="111.875"/>
    <n v="97.023847288052664"/>
    <m/>
    <n v="0"/>
    <n v="127.99999999999999"/>
    <n v="160"/>
    <n v="116.875"/>
    <n v="96.237847265862186"/>
    <m/>
    <x v="0"/>
  </r>
  <r>
    <n v="8455"/>
    <n v="845"/>
    <n v="84"/>
    <s v="שז&quot;ר"/>
    <m/>
    <s v="U. Orthodox"/>
    <s v="yes"/>
    <x v="4"/>
    <s v="no"/>
    <s v="בית שמש"/>
    <n v="814"/>
    <n v="0"/>
    <n v="10"/>
    <n v="10"/>
    <n v="10"/>
    <n v="10"/>
    <m/>
    <n v="814"/>
    <n v="824"/>
    <n v="834"/>
    <n v="844"/>
    <n v="854"/>
    <m/>
    <n v="5128.2"/>
    <n v="5191.2"/>
    <n v="5254.2"/>
    <n v="5317.2"/>
    <n v="5380.2"/>
    <m/>
    <n v="6.3"/>
    <n v="6.3"/>
    <n v="6.3"/>
    <n v="6.3"/>
    <n v="6.3"/>
    <m/>
    <m/>
    <m/>
    <m/>
    <m/>
    <m/>
    <m/>
    <m/>
    <m/>
    <m/>
    <m/>
    <m/>
    <m/>
    <m/>
    <m/>
    <m/>
    <m/>
    <m/>
    <m/>
    <m/>
    <n v="866.55"/>
    <n v="913.63333333333333"/>
    <n v="975.55914142041252"/>
    <n v="1020.4162388644357"/>
    <n v="1067.4995721977691"/>
    <m/>
    <m/>
    <n v="2881.8"/>
    <n v="2838.1810500108422"/>
    <n v="3060.8181713170288"/>
    <n v="3027.4246329773764"/>
    <n v="2984.5150468858355"/>
    <m/>
    <n v="391.18486343013001"/>
    <n v="436.11414856077596"/>
    <n v="353.313217731978"/>
    <n v="345.430925324604"/>
    <n v="378.27950670984598"/>
    <m/>
    <m/>
    <m/>
    <m/>
    <m/>
    <m/>
    <n v="0"/>
    <n v="420.00000000000006"/>
    <n v="221.66666666666669"/>
    <n v="104.25"/>
    <n v="229.64247475374577"/>
    <m/>
    <n v="0"/>
    <n v="480.00000000000006"/>
    <n v="253.3333333333334"/>
    <n v="106.75"/>
    <n v="227.4162388644356"/>
    <n v="0"/>
    <x v="0"/>
  </r>
  <r>
    <n v="8456"/>
    <n v="845"/>
    <n v="84"/>
    <s v="מע&quot;ר דרום"/>
    <m/>
    <s v="Jewish"/>
    <s v="yes"/>
    <x v="4"/>
    <s v="no"/>
    <s v="בית שמש"/>
    <n v="0"/>
    <n v="0"/>
    <n v="450"/>
    <n v="450"/>
    <m/>
    <m/>
    <m/>
    <n v="0"/>
    <n v="450"/>
    <n v="900"/>
    <n v="900"/>
    <n v="900"/>
    <m/>
    <n v="0"/>
    <n v="2025"/>
    <n v="4050"/>
    <n v="4050"/>
    <n v="4050"/>
    <m/>
    <n v="4.5"/>
    <n v="4.5"/>
    <n v="4.5"/>
    <n v="4.5"/>
    <n v="4.5"/>
    <m/>
    <m/>
    <m/>
    <m/>
    <m/>
    <m/>
    <m/>
    <m/>
    <m/>
    <m/>
    <m/>
    <m/>
    <m/>
    <m/>
    <m/>
    <m/>
    <m/>
    <m/>
    <m/>
    <m/>
    <n v="0"/>
    <n v="896.72249605750494"/>
    <n v="2252.7838600680752"/>
    <n v="3152.7838600680752"/>
    <n v="3152.7838600680752"/>
    <m/>
    <m/>
    <n v="0"/>
    <n v="513.33744086257491"/>
    <n v="1166.757901021125"/>
    <n v="1015.22316382515"/>
    <n v="882.97127340930001"/>
    <m/>
    <m/>
    <m/>
    <m/>
    <m/>
    <m/>
    <m/>
    <m/>
    <m/>
    <m/>
    <m/>
    <m/>
    <n v="0"/>
    <n v="600"/>
    <n v="1350"/>
    <n v="225"/>
    <n v="77.783860068075001"/>
    <m/>
    <n v="0"/>
    <n v="600"/>
    <n v="2250"/>
    <n v="225"/>
    <n v="77.783860068075001"/>
    <n v="0"/>
    <x v="0"/>
  </r>
  <r>
    <n v="8457"/>
    <n v="845"/>
    <n v="84"/>
    <s v="רמת הנביאים (ג'1)מזרח"/>
    <m/>
    <s v="U. Orthodox"/>
    <s v="yes"/>
    <x v="4"/>
    <s v="no"/>
    <s v="בית שמש"/>
    <m/>
    <n v="850"/>
    <n v="100"/>
    <m/>
    <m/>
    <m/>
    <m/>
    <n v="850"/>
    <n v="950"/>
    <n v="950"/>
    <n v="950"/>
    <n v="950"/>
    <m/>
    <n v="4504.9999999999991"/>
    <n v="5795"/>
    <n v="6175"/>
    <n v="5795"/>
    <n v="5700"/>
    <m/>
    <n v="5.2999999999999989"/>
    <n v="6.1"/>
    <n v="6.5"/>
    <n v="6.1"/>
    <n v="6"/>
    <m/>
    <m/>
    <m/>
    <m/>
    <m/>
    <m/>
    <m/>
    <m/>
    <m/>
    <m/>
    <m/>
    <m/>
    <m/>
    <m/>
    <m/>
    <m/>
    <m/>
    <m/>
    <m/>
    <m/>
    <n v="342.5"/>
    <n v="409.38860827590167"/>
    <n v="447.62413667734154"/>
    <n v="460.62413667734154"/>
    <n v="473.62413667734165"/>
    <m/>
    <m/>
    <n v="421.2"/>
    <n v="854.52912413852459"/>
    <n v="1233.0620501601236"/>
    <n v="1008.3199287535178"/>
    <n v="896.77969207574847"/>
    <m/>
    <n v="343.64646654824992"/>
    <n v="486.83955365035007"/>
    <n v="415.23145664325"/>
    <n v="376.47111492065005"/>
    <n v="400.76450471099997"/>
    <m/>
    <m/>
    <m/>
    <m/>
    <m/>
    <m/>
    <n v="0"/>
    <n v="96.000000000000014"/>
    <n v="60.000000000000007"/>
    <n v="237.5"/>
    <n v="54.124136677341568"/>
    <m/>
    <n v="0"/>
    <n v="112.00000000000004"/>
    <n v="70.000000000000014"/>
    <n v="237.5"/>
    <n v="54.124136677341568"/>
    <n v="0"/>
    <x v="0"/>
  </r>
  <r>
    <n v="8458"/>
    <n v="845"/>
    <n v="84"/>
    <s v="רמת הנביאים (ג'1)מערב"/>
    <m/>
    <s v="U. Orthodox"/>
    <s v="yes"/>
    <x v="4"/>
    <s v="no"/>
    <s v="בית שמש"/>
    <n v="750"/>
    <m/>
    <m/>
    <m/>
    <m/>
    <m/>
    <m/>
    <n v="750"/>
    <n v="750"/>
    <n v="750"/>
    <n v="750"/>
    <n v="750"/>
    <m/>
    <n v="3974.9999999999991"/>
    <n v="4575"/>
    <n v="4875"/>
    <n v="4575"/>
    <n v="4500"/>
    <m/>
    <n v="5.2999999999999989"/>
    <n v="6.1"/>
    <n v="6.5"/>
    <n v="6.1"/>
    <n v="6"/>
    <m/>
    <m/>
    <m/>
    <m/>
    <m/>
    <m/>
    <m/>
    <m/>
    <m/>
    <m/>
    <m/>
    <m/>
    <m/>
    <m/>
    <m/>
    <m/>
    <m/>
    <m/>
    <m/>
    <m/>
    <n v="260.83333333333337"/>
    <n v="279.94930289456914"/>
    <n v="307.20542180798668"/>
    <n v="314.53875514132005"/>
    <n v="321.87208847465337"/>
    <m/>
    <m/>
    <n v="2002.7"/>
    <n v="2179.4395434185381"/>
    <n v="2478.2813271198006"/>
    <n v="2300.8533365356379"/>
    <n v="2212.7952549479255"/>
    <m/>
    <n v="303.21747048374999"/>
    <n v="384.34701603975003"/>
    <n v="327.81430787625004"/>
    <n v="297.21403809524998"/>
    <n v="316.39303003499992"/>
    <m/>
    <m/>
    <m/>
    <m/>
    <m/>
    <m/>
    <n v="0"/>
    <n v="48.000000000000007"/>
    <n v="40.000000000000007"/>
    <n v="187.5"/>
    <n v="31.705421807986696"/>
    <m/>
    <n v="0"/>
    <n v="56.000000000000021"/>
    <n v="46.666666666666679"/>
    <n v="187.5"/>
    <n v="31.705421807986696"/>
    <m/>
    <x v="0"/>
  </r>
  <r>
    <n v="8459"/>
    <n v="845"/>
    <n v="84"/>
    <s v="רמת הנביאים (ג'1) דרום"/>
    <m/>
    <s v="U. Orthodox"/>
    <s v="yes"/>
    <x v="4"/>
    <s v="no"/>
    <s v="בית שמש"/>
    <n v="877"/>
    <n v="100"/>
    <m/>
    <m/>
    <m/>
    <m/>
    <m/>
    <n v="977"/>
    <n v="977"/>
    <n v="977"/>
    <n v="977"/>
    <n v="977"/>
    <m/>
    <n v="5178.0999999999995"/>
    <n v="5959.7"/>
    <n v="6350.5"/>
    <n v="5959.7"/>
    <n v="5862"/>
    <m/>
    <n v="5.3"/>
    <n v="6.1"/>
    <n v="6.5"/>
    <n v="6.1"/>
    <n v="6"/>
    <m/>
    <m/>
    <m/>
    <m/>
    <m/>
    <m/>
    <m/>
    <m/>
    <m/>
    <m/>
    <m/>
    <m/>
    <m/>
    <m/>
    <m/>
    <m/>
    <m/>
    <m/>
    <m/>
    <m/>
    <n v="317.58333333333337"/>
    <n v="340.26551412621427"/>
    <n v="373.55159614187062"/>
    <n v="380.88492947520399"/>
    <n v="388.21826280853736"/>
    <m/>
    <m/>
    <n v="1025"/>
    <n v="1255.2327118932151"/>
    <n v="1644.5239421280596"/>
    <n v="1413.3944130604239"/>
    <n v="1298.684085445497"/>
    <m/>
    <n v="394.99129155016504"/>
    <n v="500.676046227781"/>
    <n v="427.03277172679509"/>
    <n v="387.17082029207904"/>
    <n v="412.15465379225992"/>
    <m/>
    <m/>
    <m/>
    <m/>
    <m/>
    <m/>
    <n v="0"/>
    <n v="48.000000000000007"/>
    <n v="40.000000000000007"/>
    <n v="244.25"/>
    <n v="41.301596141870647"/>
    <m/>
    <n v="0"/>
    <n v="56.000000000000021"/>
    <n v="46.666666666666679"/>
    <n v="244.25"/>
    <n v="41.301596141870647"/>
    <n v="0"/>
    <x v="0"/>
  </r>
  <r>
    <n v="8461"/>
    <n v="846"/>
    <n v="84"/>
    <s v="ד'1"/>
    <m/>
    <s v="U. Orthodox"/>
    <s v="yes"/>
    <x v="4"/>
    <s v="no"/>
    <s v="בית שמש"/>
    <n v="0"/>
    <n v="0"/>
    <n v="500"/>
    <n v="725"/>
    <n v="0"/>
    <n v="0"/>
    <m/>
    <n v="0"/>
    <n v="500"/>
    <n v="1225"/>
    <n v="1225"/>
    <n v="1225"/>
    <m/>
    <n v="0"/>
    <n v="0"/>
    <n v="5267.5"/>
    <n v="6492.5"/>
    <n v="7472.5000000000009"/>
    <m/>
    <m/>
    <m/>
    <n v="4.3"/>
    <n v="5.3"/>
    <n v="6.1000000000000005"/>
    <m/>
    <m/>
    <m/>
    <m/>
    <m/>
    <m/>
    <m/>
    <m/>
    <m/>
    <m/>
    <m/>
    <m/>
    <m/>
    <m/>
    <m/>
    <m/>
    <m/>
    <m/>
    <m/>
    <m/>
    <n v="0"/>
    <n v="125"/>
    <n v="744.38769513047225"/>
    <n v="911.20036797037483"/>
    <n v="1060.2240050992339"/>
    <m/>
    <m/>
    <n v="0"/>
    <n v="0"/>
    <n v="2522.0654269570841"/>
    <n v="2999.2555195556215"/>
    <n v="3209.6100764885091"/>
    <m/>
    <n v="0"/>
    <n v="0"/>
    <n v="292.48048696999996"/>
    <n v="371.039548720575"/>
    <n v="512.32820824447515"/>
    <m/>
    <m/>
    <m/>
    <m/>
    <m/>
    <m/>
    <n v="0"/>
    <n v="20"/>
    <n v="250"/>
    <n v="306.25"/>
    <n v="168.13769513047228"/>
    <m/>
    <n v="0"/>
    <n v="40"/>
    <n v="500"/>
    <n v="306.25"/>
    <n v="213.97400509923395"/>
    <n v="0"/>
    <x v="0"/>
  </r>
  <r>
    <n v="8462"/>
    <n v="846"/>
    <n v="84"/>
    <s v="ד'2"/>
    <m/>
    <s v="U. Orthodox"/>
    <s v="yes"/>
    <x v="4"/>
    <s v="no"/>
    <s v="בית שמש"/>
    <n v="0"/>
    <m/>
    <n v="1100"/>
    <n v="670"/>
    <n v="0"/>
    <n v="0"/>
    <m/>
    <n v="0"/>
    <n v="1100"/>
    <n v="1770"/>
    <n v="1770"/>
    <n v="1770"/>
    <m/>
    <n v="0"/>
    <n v="5830"/>
    <n v="10797"/>
    <n v="11151"/>
    <n v="11151"/>
    <m/>
    <n v="4.3"/>
    <n v="5.3"/>
    <n v="6.1"/>
    <n v="6.3"/>
    <n v="6.3"/>
    <m/>
    <m/>
    <m/>
    <m/>
    <m/>
    <m/>
    <m/>
    <m/>
    <m/>
    <m/>
    <m/>
    <m/>
    <m/>
    <m/>
    <m/>
    <m/>
    <m/>
    <m/>
    <m/>
    <m/>
    <n v="0"/>
    <n v="426.66628232458754"/>
    <n v="787.13838525367044"/>
    <n v="785.91879911246031"/>
    <n v="785.91879911246031"/>
    <m/>
    <m/>
    <n v="0"/>
    <n v="2274.9942348688132"/>
    <n v="5169.5757788050569"/>
    <n v="5151.2819866869049"/>
    <n v="4789.610165663883"/>
    <m/>
    <n v="0"/>
    <n v="570.05116580610002"/>
    <n v="599.50865074799992"/>
    <n v="637.26792572708996"/>
    <n v="764.53286719761013"/>
    <m/>
    <m/>
    <m/>
    <m/>
    <m/>
    <m/>
    <n v="0"/>
    <n v="0"/>
    <n v="0"/>
    <n v="442.5"/>
    <n v="344.63838525367044"/>
    <m/>
    <n v="0"/>
    <n v="0"/>
    <n v="0"/>
    <n v="442.5"/>
    <n v="343.41879911246031"/>
    <n v="0"/>
    <x v="0"/>
  </r>
  <r>
    <n v="8463"/>
    <n v="846"/>
    <n v="84"/>
    <s v="ד'3"/>
    <m/>
    <s v="U. Orthodox"/>
    <s v="yes"/>
    <x v="4"/>
    <s v="no"/>
    <s v="בית שמש"/>
    <n v="0"/>
    <n v="0"/>
    <n v="1000"/>
    <n v="1200"/>
    <n v="0"/>
    <n v="0"/>
    <m/>
    <n v="0"/>
    <n v="1000"/>
    <n v="2200"/>
    <n v="2200"/>
    <n v="2200"/>
    <m/>
    <n v="0"/>
    <n v="0"/>
    <n v="9460"/>
    <n v="11660"/>
    <n v="13420"/>
    <m/>
    <m/>
    <m/>
    <n v="4.3"/>
    <n v="5.3"/>
    <n v="6.1"/>
    <m/>
    <m/>
    <m/>
    <m/>
    <m/>
    <m/>
    <m/>
    <m/>
    <m/>
    <m/>
    <m/>
    <m/>
    <m/>
    <m/>
    <m/>
    <m/>
    <m/>
    <m/>
    <m/>
    <m/>
    <n v="0"/>
    <n v="250"/>
    <n v="851.96157492819509"/>
    <n v="909.09453839577509"/>
    <n v="934.27984589250173"/>
    <m/>
    <m/>
    <n v="0"/>
    <n v="0"/>
    <n v="4529.4236239229267"/>
    <n v="5386.4180759366263"/>
    <n v="5764.1976883875259"/>
    <m/>
    <n v="0"/>
    <n v="0"/>
    <n v="525.27107864000004"/>
    <n v="666.35674055940001"/>
    <n v="920.09963929620005"/>
    <m/>
    <m/>
    <m/>
    <m/>
    <m/>
    <m/>
    <n v="0"/>
    <n v="0"/>
    <n v="0"/>
    <n v="550"/>
    <n v="301.96157492819509"/>
    <m/>
    <n v="0"/>
    <n v="0"/>
    <n v="0"/>
    <n v="550"/>
    <n v="384.27984589250173"/>
    <n v="0"/>
    <x v="0"/>
  </r>
  <r>
    <n v="8464"/>
    <n v="846"/>
    <n v="84"/>
    <s v="ד'4"/>
    <m/>
    <s v="U. Orthodox"/>
    <s v="yes"/>
    <x v="4"/>
    <s v="no"/>
    <s v="בית שמש"/>
    <n v="0"/>
    <n v="0"/>
    <m/>
    <n v="830"/>
    <n v="1000"/>
    <n v="0"/>
    <m/>
    <n v="0"/>
    <n v="0"/>
    <n v="830"/>
    <n v="1830"/>
    <n v="1830"/>
    <m/>
    <n v="0"/>
    <n v="0"/>
    <n v="4399"/>
    <n v="11163"/>
    <n v="11895"/>
    <m/>
    <m/>
    <n v="4.3"/>
    <n v="5.3"/>
    <n v="6.1"/>
    <n v="6.5"/>
    <m/>
    <m/>
    <m/>
    <m/>
    <m/>
    <m/>
    <m/>
    <m/>
    <m/>
    <m/>
    <m/>
    <m/>
    <m/>
    <m/>
    <m/>
    <m/>
    <m/>
    <m/>
    <m/>
    <m/>
    <n v="0"/>
    <n v="0"/>
    <n v="325.8583651527656"/>
    <n v="809.37929607498768"/>
    <n v="830.11505381844029"/>
    <m/>
    <m/>
    <n v="0"/>
    <n v="0"/>
    <n v="1775.3754772914845"/>
    <n v="5278.189441124814"/>
    <n v="5589.2258072766044"/>
    <m/>
    <n v="0"/>
    <n v="0"/>
    <n v="430.12951601732999"/>
    <n v="619.83097789199996"/>
    <n v="679.78674347804986"/>
    <m/>
    <m/>
    <m/>
    <m/>
    <m/>
    <m/>
    <n v="0"/>
    <n v="0"/>
    <n v="0"/>
    <n v="207.5"/>
    <n v="118.35836515276563"/>
    <m/>
    <n v="0"/>
    <n v="0"/>
    <n v="0"/>
    <n v="457.5"/>
    <n v="372.61505381844029"/>
    <n v="0"/>
    <x v="0"/>
  </r>
  <r>
    <n v="8465"/>
    <n v="846"/>
    <n v="84"/>
    <s v="ד'5"/>
    <m/>
    <s v="U. Orthodox"/>
    <s v="yes"/>
    <x v="4"/>
    <s v="no"/>
    <s v="בית שמש"/>
    <n v="0"/>
    <n v="0"/>
    <m/>
    <n v="400"/>
    <n v="630"/>
    <n v="0"/>
    <m/>
    <n v="0"/>
    <n v="0"/>
    <n v="400"/>
    <n v="1030"/>
    <n v="1030"/>
    <m/>
    <n v="0"/>
    <n v="0"/>
    <n v="1720"/>
    <n v="5459"/>
    <n v="6283"/>
    <m/>
    <m/>
    <m/>
    <n v="4.3"/>
    <n v="5.3"/>
    <n v="6.1"/>
    <m/>
    <m/>
    <m/>
    <m/>
    <m/>
    <m/>
    <m/>
    <m/>
    <m/>
    <m/>
    <m/>
    <m/>
    <m/>
    <m/>
    <m/>
    <m/>
    <m/>
    <m/>
    <m/>
    <m/>
    <n v="0"/>
    <n v="0"/>
    <n v="146.27787862304089"/>
    <n v="429.57821170593547"/>
    <n v="454.31718227333005"/>
    <m/>
    <m/>
    <n v="0"/>
    <n v="0"/>
    <n v="694.16817934561334"/>
    <n v="2581.1731755890319"/>
    <n v="2952.2577340999505"/>
    <m/>
    <n v="0"/>
    <n v="0"/>
    <n v="168.1797607524"/>
    <n v="303.11361715599998"/>
    <n v="359.06684399096997"/>
    <m/>
    <m/>
    <m/>
    <m/>
    <m/>
    <m/>
    <n v="0"/>
    <n v="0"/>
    <n v="0"/>
    <n v="100"/>
    <n v="46.277878623040891"/>
    <m/>
    <n v="0"/>
    <n v="0"/>
    <n v="0"/>
    <n v="257.5"/>
    <n v="196.81718227333005"/>
    <n v="0"/>
    <x v="0"/>
  </r>
  <r>
    <n v="8466"/>
    <n v="846"/>
    <n v="84"/>
    <s v="ד'6"/>
    <m/>
    <s v="U. Orthodox"/>
    <s v="yes"/>
    <x v="4"/>
    <s v="no"/>
    <s v="בית שמש"/>
    <n v="0"/>
    <n v="0"/>
    <n v="0"/>
    <n v="0"/>
    <n v="0"/>
    <n v="0"/>
    <m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  <n v="0"/>
    <n v="0"/>
    <n v="0"/>
    <n v="0"/>
    <m/>
    <n v="0"/>
    <n v="0"/>
    <n v="0"/>
    <n v="0"/>
    <n v="0"/>
    <m/>
    <m/>
    <m/>
    <m/>
    <m/>
    <m/>
    <n v="0"/>
    <n v="0"/>
    <n v="0"/>
    <n v="0"/>
    <n v="0"/>
    <m/>
    <n v="0"/>
    <n v="0"/>
    <n v="0"/>
    <n v="0"/>
    <n v="0"/>
    <n v="0"/>
    <x v="0"/>
  </r>
  <r>
    <n v="8467"/>
    <n v="846"/>
    <n v="84"/>
    <s v="נחל האלה"/>
    <m/>
    <s v="Jewish"/>
    <s v="yes"/>
    <x v="4"/>
    <s v="no"/>
    <s v="בית שמש"/>
    <n v="0"/>
    <n v="0"/>
    <n v="0"/>
    <n v="0"/>
    <n v="0"/>
    <n v="0"/>
    <m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  <n v="0"/>
    <n v="0"/>
    <n v="0"/>
    <n v="0"/>
    <m/>
    <m/>
    <m/>
    <m/>
    <m/>
    <m/>
    <m/>
    <m/>
    <m/>
    <m/>
    <m/>
    <m/>
    <n v="0"/>
    <n v="0"/>
    <n v="0"/>
    <n v="0"/>
    <n v="0"/>
    <m/>
    <n v="0"/>
    <n v="0"/>
    <n v="0"/>
    <n v="0"/>
    <n v="0"/>
    <n v="0"/>
    <x v="0"/>
  </r>
  <r>
    <n v="8471"/>
    <n v="847"/>
    <n v="84"/>
    <s v="גבעת המשקפיים"/>
    <m/>
    <s v="U. Orthodox"/>
    <s v="yes"/>
    <x v="4"/>
    <s v="no"/>
    <s v="בית שמש"/>
    <n v="0"/>
    <n v="638"/>
    <n v="0"/>
    <n v="0"/>
    <n v="0"/>
    <n v="0"/>
    <m/>
    <n v="638"/>
    <n v="638"/>
    <n v="638"/>
    <n v="638"/>
    <n v="638"/>
    <m/>
    <n v="2743.4"/>
    <n v="3381.4"/>
    <n v="3891.7999999999997"/>
    <n v="3955.6"/>
    <n v="3955.6"/>
    <m/>
    <n v="4.3"/>
    <n v="5.3"/>
    <n v="6.1"/>
    <n v="6.2"/>
    <n v="6.2"/>
    <m/>
    <m/>
    <m/>
    <m/>
    <m/>
    <m/>
    <m/>
    <m/>
    <m/>
    <m/>
    <m/>
    <m/>
    <m/>
    <m/>
    <m/>
    <m/>
    <m/>
    <m/>
    <m/>
    <m/>
    <n v="159.5"/>
    <n v="511.48500057589501"/>
    <n v="918.04300069206647"/>
    <n v="1137.0430006920665"/>
    <n v="1356.0430006920665"/>
    <m/>
    <m/>
    <n v="0"/>
    <n v="487.27500863842579"/>
    <n v="758.14501038099752"/>
    <n v="596.01827193224563"/>
    <n v="520.33326466829749"/>
    <m/>
    <n v="268.24671840007795"/>
    <n v="187.75387159760001"/>
    <n v="222.41227812256199"/>
    <n v="271.20313958271601"/>
    <n v="308.86608866872001"/>
    <m/>
    <m/>
    <m/>
    <m/>
    <m/>
    <m/>
    <n v="0"/>
    <n v="483"/>
    <n v="225"/>
    <n v="159.5"/>
    <n v="50.543000692066499"/>
    <m/>
    <n v="0"/>
    <n v="621"/>
    <n v="524.99999999999989"/>
    <n v="159.5"/>
    <n v="50.543000692066499"/>
    <n v="0"/>
    <x v="0"/>
  </r>
  <r>
    <n v="8472"/>
    <n v="847"/>
    <n v="84"/>
    <s v="ג'2"/>
    <m/>
    <s v="U. Orthodox"/>
    <s v="yes"/>
    <x v="4"/>
    <s v="no"/>
    <s v="בית שמש"/>
    <n v="0"/>
    <n v="1110"/>
    <n v="780.19999999999993"/>
    <n v="0"/>
    <n v="0"/>
    <n v="0"/>
    <m/>
    <n v="1110"/>
    <n v="1890.1999999999998"/>
    <n v="1890.1999999999998"/>
    <n v="1890.1999999999998"/>
    <n v="1890.1999999999998"/>
    <m/>
    <n v="4773"/>
    <n v="10018.06"/>
    <n v="11530.219999999998"/>
    <n v="11719.24"/>
    <n v="11719.24"/>
    <m/>
    <n v="4.3"/>
    <n v="5.3"/>
    <n v="6.1"/>
    <n v="6.2"/>
    <n v="6.2"/>
    <m/>
    <m/>
    <m/>
    <m/>
    <m/>
    <m/>
    <m/>
    <m/>
    <m/>
    <m/>
    <m/>
    <m/>
    <m/>
    <m/>
    <m/>
    <m/>
    <m/>
    <m/>
    <m/>
    <m/>
    <n v="407.5"/>
    <n v="678.44582000066112"/>
    <n v="794.31677520302833"/>
    <n v="818.90257075945192"/>
    <n v="844.90257075945192"/>
    <m/>
    <m/>
    <n v="507.6"/>
    <n v="2426.0373000099171"/>
    <n v="3384.101628045426"/>
    <n v="3362.8885613917782"/>
    <n v="3208.626201930203"/>
    <m/>
    <n v="320.67260746560004"/>
    <n v="859.68363642714019"/>
    <n v="824.04915117906933"/>
    <n v="785.45074754229722"/>
    <n v="816.6237976166193"/>
    <m/>
    <m/>
    <m/>
    <m/>
    <m/>
    <m/>
    <n v="0"/>
    <n v="80"/>
    <n v="50"/>
    <n v="472.54999999999995"/>
    <n v="191.76677520302843"/>
    <m/>
    <n v="0"/>
    <n v="112"/>
    <n v="70"/>
    <n v="472.54999999999995"/>
    <n v="190.35257075945191"/>
    <n v="0"/>
    <x v="0"/>
  </r>
  <r>
    <n v="8473"/>
    <n v="847"/>
    <n v="84"/>
    <s v="ה'1 צפון"/>
    <m/>
    <s v="U. Orthodox"/>
    <s v="yes"/>
    <x v="4"/>
    <s v="no"/>
    <s v="בית שמש"/>
    <n v="0"/>
    <n v="0"/>
    <n v="500"/>
    <n v="1100"/>
    <n v="550"/>
    <n v="0"/>
    <m/>
    <n v="0"/>
    <n v="500"/>
    <n v="1600"/>
    <n v="2150"/>
    <n v="2150"/>
    <m/>
    <n v="0"/>
    <n v="2150"/>
    <n v="8480"/>
    <n v="13115"/>
    <n v="13330"/>
    <m/>
    <m/>
    <n v="4.3"/>
    <n v="5.3"/>
    <n v="6.1"/>
    <n v="6.2"/>
    <m/>
    <m/>
    <m/>
    <m/>
    <m/>
    <m/>
    <m/>
    <m/>
    <m/>
    <m/>
    <m/>
    <m/>
    <m/>
    <m/>
    <m/>
    <m/>
    <m/>
    <m/>
    <m/>
    <m/>
    <n v="0"/>
    <n v="180.93181938213777"/>
    <n v="670.68014327601418"/>
    <n v="941.40436286969043"/>
    <n v="941.40436286969043"/>
    <m/>
    <m/>
    <n v="0"/>
    <n v="838.97729073206654"/>
    <n v="4060.2021491402138"/>
    <n v="6058.5654430453569"/>
    <n v="5725.5406249035568"/>
    <m/>
    <n v="0"/>
    <n v="210.22470094049999"/>
    <n v="470.85610431999999"/>
    <n v="749.50846075785012"/>
    <n v="913.92907539629994"/>
    <m/>
    <m/>
    <m/>
    <m/>
    <m/>
    <m/>
    <n v="0"/>
    <n v="0"/>
    <n v="0"/>
    <n v="400"/>
    <n v="270.68014327601423"/>
    <m/>
    <n v="0"/>
    <n v="0"/>
    <n v="0"/>
    <n v="537.5"/>
    <n v="403.90436286969049"/>
    <n v="0"/>
    <x v="0"/>
  </r>
  <r>
    <n v="8474"/>
    <n v="847"/>
    <n v="84"/>
    <s v="ה'1 דרום"/>
    <m/>
    <s v="U. Orthodox"/>
    <s v="yes"/>
    <x v="4"/>
    <s v="no"/>
    <s v="בית שמש"/>
    <n v="0"/>
    <n v="0"/>
    <m/>
    <n v="730"/>
    <n v="0"/>
    <n v="0"/>
    <m/>
    <n v="0"/>
    <n v="0"/>
    <n v="730"/>
    <n v="730"/>
    <n v="730"/>
    <m/>
    <n v="0"/>
    <n v="0"/>
    <n v="3869"/>
    <n v="4453"/>
    <n v="4526"/>
    <m/>
    <m/>
    <n v="4.3"/>
    <n v="5.3"/>
    <n v="6.1"/>
    <n v="6.2"/>
    <m/>
    <m/>
    <m/>
    <m/>
    <m/>
    <m/>
    <m/>
    <m/>
    <m/>
    <m/>
    <m/>
    <m/>
    <m/>
    <m/>
    <m/>
    <m/>
    <m/>
    <m/>
    <m/>
    <m/>
    <n v="0"/>
    <n v="0"/>
    <n v="286.59832115845649"/>
    <n v="322.86715089330107"/>
    <n v="324.27854002372936"/>
    <m/>
    <m/>
    <n v="0"/>
    <n v="0"/>
    <n v="1561.4748173768476"/>
    <n v="2105.507263399516"/>
    <n v="2126.6781003559404"/>
    <m/>
    <n v="0"/>
    <n v="0"/>
    <n v="378.30668276223003"/>
    <n v="247.254980252"/>
    <n v="258.65614131834002"/>
    <m/>
    <m/>
    <m/>
    <m/>
    <m/>
    <m/>
    <n v="0"/>
    <n v="0"/>
    <n v="0"/>
    <n v="182.5"/>
    <n v="104.0983211584565"/>
    <m/>
    <n v="0"/>
    <n v="0"/>
    <n v="0"/>
    <n v="182.5"/>
    <n v="141.77854002372936"/>
    <n v="0"/>
    <x v="0"/>
  </r>
  <r>
    <n v="8475"/>
    <n v="847"/>
    <n v="84"/>
    <s v="ה'2 צפון"/>
    <m/>
    <s v="U. Orthodox"/>
    <s v="yes"/>
    <x v="4"/>
    <s v="no"/>
    <s v="בית שמש"/>
    <n v="0"/>
    <n v="0"/>
    <m/>
    <n v="1100"/>
    <n v="1160"/>
    <n v="0"/>
    <m/>
    <n v="0"/>
    <n v="0"/>
    <n v="1100"/>
    <n v="2260"/>
    <n v="2260"/>
    <m/>
    <n v="0"/>
    <n v="0"/>
    <n v="5830"/>
    <n v="13786.000000000002"/>
    <n v="14012"/>
    <m/>
    <m/>
    <n v="4.3"/>
    <n v="5.3"/>
    <n v="6.1000000000000005"/>
    <n v="6.2"/>
    <m/>
    <m/>
    <m/>
    <m/>
    <m/>
    <m/>
    <m/>
    <m/>
    <m/>
    <m/>
    <m/>
    <m/>
    <m/>
    <m/>
    <m/>
    <m/>
    <m/>
    <m/>
    <m/>
    <m/>
    <n v="0"/>
    <n v="0"/>
    <n v="431.8604839374002"/>
    <n v="999.56131646419249"/>
    <n v="1003.9308225392169"/>
    <m/>
    <m/>
    <n v="0"/>
    <n v="0"/>
    <n v="2352.9072590610031"/>
    <n v="6518.4197469628862"/>
    <n v="6583.962338088254"/>
    <m/>
    <n v="0"/>
    <n v="0"/>
    <n v="570.05116580610002"/>
    <n v="765.47432242399998"/>
    <n v="800.77106764308007"/>
    <m/>
    <m/>
    <m/>
    <m/>
    <m/>
    <m/>
    <n v="0"/>
    <n v="0"/>
    <n v="0"/>
    <n v="275"/>
    <n v="156.8604839374002"/>
    <m/>
    <n v="0"/>
    <n v="0"/>
    <n v="0"/>
    <n v="565"/>
    <n v="438.93082253921693"/>
    <n v="0"/>
    <x v="0"/>
  </r>
  <r>
    <n v="8476"/>
    <n v="847"/>
    <n v="84"/>
    <s v="ה'2 דרום"/>
    <m/>
    <s v="U. Orthodox"/>
    <s v="yes"/>
    <x v="4"/>
    <s v="no"/>
    <s v="בית שמש"/>
    <n v="0"/>
    <n v="0"/>
    <m/>
    <n v="687.24"/>
    <n v="670"/>
    <n v="0"/>
    <m/>
    <n v="0"/>
    <n v="0"/>
    <n v="687.24"/>
    <n v="1357.24"/>
    <n v="1357.24"/>
    <m/>
    <n v="0"/>
    <n v="0"/>
    <n v="3642.3719999999998"/>
    <n v="8279.1639999999989"/>
    <n v="8414.8880000000008"/>
    <m/>
    <m/>
    <n v="4.3"/>
    <n v="5.3"/>
    <n v="6.1"/>
    <n v="6.2"/>
    <m/>
    <m/>
    <m/>
    <m/>
    <m/>
    <m/>
    <m/>
    <m/>
    <m/>
    <m/>
    <m/>
    <m/>
    <m/>
    <m/>
    <m/>
    <m/>
    <m/>
    <m/>
    <m/>
    <m/>
    <n v="0"/>
    <n v="0"/>
    <n v="269.8107263464899"/>
    <n v="600.28522175126568"/>
    <n v="602.90932282439246"/>
    <m/>
    <m/>
    <n v="0"/>
    <n v="0"/>
    <n v="1470.0108951973489"/>
    <n v="3914.6283262689849"/>
    <n v="3953.9898423658865"/>
    <m/>
    <n v="0"/>
    <n v="0"/>
    <n v="356.14723926234922"/>
    <n v="459.70458821537591"/>
    <n v="480.90200170260795"/>
    <m/>
    <m/>
    <m/>
    <m/>
    <m/>
    <m/>
    <n v="0"/>
    <n v="0"/>
    <n v="0"/>
    <n v="171.81"/>
    <n v="98.000726346489927"/>
    <m/>
    <n v="0"/>
    <n v="0"/>
    <n v="0"/>
    <n v="339.31"/>
    <n v="263.59932282439246"/>
    <n v="0"/>
    <x v="0"/>
  </r>
  <r>
    <n v="8477"/>
    <n v="847"/>
    <n v="84"/>
    <s v="ח'"/>
    <m/>
    <s v="U. Orthodox"/>
    <s v="yes"/>
    <x v="4"/>
    <s v="no"/>
    <s v="בית שמש"/>
    <n v="0"/>
    <m/>
    <m/>
    <m/>
    <n v="650"/>
    <n v="700"/>
    <m/>
    <n v="0"/>
    <n v="0"/>
    <n v="0"/>
    <n v="650"/>
    <n v="1350"/>
    <m/>
    <n v="0"/>
    <n v="0"/>
    <n v="0"/>
    <n v="3120"/>
    <n v="7155"/>
    <m/>
    <m/>
    <m/>
    <m/>
    <n v="4.8"/>
    <n v="5.3"/>
    <m/>
    <m/>
    <m/>
    <m/>
    <m/>
    <m/>
    <m/>
    <m/>
    <m/>
    <m/>
    <m/>
    <m/>
    <m/>
    <m/>
    <m/>
    <m/>
    <m/>
    <m/>
    <m/>
    <m/>
    <n v="0"/>
    <n v="0"/>
    <n v="0"/>
    <n v="245.58926160378132"/>
    <n v="565.88637088913697"/>
    <m/>
    <m/>
    <n v="0"/>
    <n v="0"/>
    <n v="0"/>
    <n v="1246.3389240567201"/>
    <n v="3425.7955633370548"/>
    <m/>
    <n v="0"/>
    <n v="0"/>
    <n v="0"/>
    <n v="305.0702636904"/>
    <n v="397.28483802"/>
    <m/>
    <m/>
    <m/>
    <m/>
    <m/>
    <m/>
    <n v="0"/>
    <n v="0"/>
    <n v="0"/>
    <n v="0"/>
    <n v="0"/>
    <m/>
    <n v="0"/>
    <n v="0"/>
    <n v="0"/>
    <n v="337.5"/>
    <n v="228.38637088913697"/>
    <n v="0"/>
    <x v="0"/>
  </r>
  <r>
    <n v="8481"/>
    <n v="848"/>
    <n v="84"/>
    <s v="ו' צפון"/>
    <m/>
    <s v="U. Orthodox"/>
    <s v="yes"/>
    <x v="4"/>
    <s v="no"/>
    <s v="בית שמש"/>
    <n v="0"/>
    <n v="0"/>
    <m/>
    <m/>
    <n v="1000"/>
    <n v="1000"/>
    <m/>
    <n v="0"/>
    <n v="0"/>
    <n v="0"/>
    <n v="1000"/>
    <n v="2000"/>
    <m/>
    <n v="0"/>
    <n v="0"/>
    <n v="0"/>
    <n v="4800"/>
    <n v="10600"/>
    <m/>
    <m/>
    <m/>
    <m/>
    <n v="4.8"/>
    <n v="5.3"/>
    <m/>
    <m/>
    <m/>
    <m/>
    <m/>
    <m/>
    <m/>
    <m/>
    <m/>
    <m/>
    <m/>
    <m/>
    <m/>
    <m/>
    <m/>
    <m/>
    <m/>
    <m/>
    <m/>
    <m/>
    <n v="0"/>
    <n v="0"/>
    <n v="0"/>
    <n v="810.32963323658669"/>
    <n v="1703.3501790950177"/>
    <m/>
    <m/>
    <n v="0"/>
    <n v="0"/>
    <n v="0"/>
    <n v="1917.4444985487999"/>
    <n v="5075.2526864252668"/>
    <m/>
    <n v="0"/>
    <n v="0"/>
    <n v="0"/>
    <n v="469.33886721599998"/>
    <n v="588.57013039999993"/>
    <m/>
    <m/>
    <m/>
    <m/>
    <m/>
    <m/>
    <n v="0"/>
    <n v="0"/>
    <n v="0"/>
    <n v="0"/>
    <n v="0"/>
    <m/>
    <n v="0"/>
    <n v="240"/>
    <n v="625"/>
    <n v="500"/>
    <n v="338.35017909501778"/>
    <n v="0"/>
    <x v="0"/>
  </r>
  <r>
    <n v="8482"/>
    <n v="848"/>
    <n v="84"/>
    <s v="ו' מרכז"/>
    <m/>
    <s v="U. Orthodox"/>
    <s v="yes"/>
    <x v="4"/>
    <s v="no"/>
    <s v="בית שמש"/>
    <m/>
    <m/>
    <m/>
    <m/>
    <n v="900"/>
    <n v="1000"/>
    <m/>
    <n v="0"/>
    <n v="0"/>
    <n v="0"/>
    <n v="900"/>
    <n v="1900"/>
    <m/>
    <n v="0"/>
    <n v="0"/>
    <n v="0"/>
    <n v="4320"/>
    <n v="10070"/>
    <m/>
    <m/>
    <m/>
    <m/>
    <n v="4.8"/>
    <n v="5.3"/>
    <m/>
    <m/>
    <m/>
    <m/>
    <m/>
    <m/>
    <m/>
    <m/>
    <m/>
    <m/>
    <m/>
    <m/>
    <m/>
    <m/>
    <m/>
    <m/>
    <m/>
    <m/>
    <m/>
    <m/>
    <n v="0"/>
    <n v="0"/>
    <n v="0"/>
    <n v="608.546669912928"/>
    <n v="1333.432670140267"/>
    <m/>
    <m/>
    <n v="0"/>
    <n v="0"/>
    <n v="0"/>
    <n v="1725.7000486939201"/>
    <n v="4821.4900521040036"/>
    <m/>
    <n v="0"/>
    <n v="0"/>
    <n v="0"/>
    <n v="422.40498049440004"/>
    <n v="559.14162388"/>
    <m/>
    <m/>
    <m/>
    <m/>
    <m/>
    <m/>
    <n v="0"/>
    <n v="0"/>
    <n v="0"/>
    <n v="0"/>
    <n v="0"/>
    <m/>
    <n v="0"/>
    <n v="162"/>
    <n v="375"/>
    <n v="475"/>
    <n v="321.43267014026691"/>
    <n v="0"/>
    <x v="0"/>
  </r>
  <r>
    <n v="8483"/>
    <n v="848"/>
    <n v="84"/>
    <s v="ו' דרום"/>
    <m/>
    <s v="U. Orthodox"/>
    <s v="yes"/>
    <x v="4"/>
    <s v="no"/>
    <s v="בית שמש"/>
    <n v="0"/>
    <n v="0"/>
    <m/>
    <m/>
    <n v="700"/>
    <n v="800"/>
    <m/>
    <n v="0"/>
    <n v="0"/>
    <n v="0"/>
    <n v="700"/>
    <n v="1500"/>
    <m/>
    <n v="0"/>
    <n v="0"/>
    <n v="0"/>
    <n v="3360"/>
    <n v="7950"/>
    <m/>
    <m/>
    <m/>
    <m/>
    <n v="4.8"/>
    <n v="5.3"/>
    <m/>
    <m/>
    <m/>
    <m/>
    <m/>
    <m/>
    <m/>
    <m/>
    <m/>
    <m/>
    <m/>
    <m/>
    <m/>
    <m/>
    <m/>
    <m/>
    <m/>
    <m/>
    <m/>
    <m/>
    <n v="0"/>
    <n v="0"/>
    <n v="0"/>
    <n v="523.98074326561061"/>
    <n v="1147.7626343212632"/>
    <m/>
    <m/>
    <n v="0"/>
    <n v="0"/>
    <n v="0"/>
    <n v="1342.2111489841598"/>
    <n v="3806.4395148189506"/>
    <m/>
    <n v="0"/>
    <n v="0"/>
    <n v="0"/>
    <n v="328.53720705119997"/>
    <n v="441.42759779999994"/>
    <m/>
    <m/>
    <m/>
    <m/>
    <m/>
    <m/>
    <n v="0"/>
    <n v="0"/>
    <n v="0"/>
    <n v="0"/>
    <n v="0"/>
    <m/>
    <n v="0"/>
    <n v="144"/>
    <n v="375"/>
    <n v="375"/>
    <n v="253.76263432126336"/>
    <n v="0"/>
    <x v="0"/>
  </r>
  <r>
    <n v="8484"/>
    <n v="848"/>
    <n v="84"/>
    <s v="ט' צפון"/>
    <m/>
    <s v="U. Orthodox"/>
    <s v="yes"/>
    <x v="4"/>
    <s v="no"/>
    <s v="בית שמש"/>
    <m/>
    <m/>
    <m/>
    <n v="750"/>
    <n v="1000"/>
    <m/>
    <m/>
    <n v="0"/>
    <n v="0"/>
    <n v="750"/>
    <n v="1750"/>
    <n v="1750"/>
    <m/>
    <n v="0"/>
    <n v="0"/>
    <n v="3225"/>
    <n v="9275"/>
    <n v="10675"/>
    <m/>
    <m/>
    <m/>
    <n v="4.3"/>
    <n v="5.3"/>
    <n v="6.1"/>
    <m/>
    <m/>
    <m/>
    <m/>
    <m/>
    <m/>
    <m/>
    <m/>
    <m/>
    <m/>
    <m/>
    <m/>
    <m/>
    <m/>
    <m/>
    <m/>
    <m/>
    <m/>
    <m/>
    <m/>
    <n v="0"/>
    <n v="0"/>
    <n v="274.27102241820165"/>
    <n v="729.86589367513307"/>
    <n v="771.89812522167722"/>
    <m/>
    <m/>
    <n v="0"/>
    <n v="0"/>
    <n v="1301.565336273025"/>
    <n v="4385.4884051269964"/>
    <n v="5015.9718783251583"/>
    <m/>
    <n v="0"/>
    <n v="0"/>
    <n v="315.33705141075001"/>
    <n v="514.99886409999999"/>
    <n v="610.06502619825005"/>
    <m/>
    <m/>
    <m/>
    <m/>
    <m/>
    <m/>
    <n v="0"/>
    <n v="0"/>
    <n v="0"/>
    <n v="187.5"/>
    <n v="86.771022418201667"/>
    <m/>
    <n v="0"/>
    <n v="0"/>
    <n v="0"/>
    <n v="437.5"/>
    <n v="334.39812522167722"/>
    <n v="0"/>
    <x v="0"/>
  </r>
  <r>
    <n v="8485"/>
    <n v="848"/>
    <n v="84"/>
    <s v="ט' דרום"/>
    <m/>
    <s v="Jewish"/>
    <s v="yes"/>
    <x v="4"/>
    <s v="no"/>
    <s v="בית שמש"/>
    <m/>
    <m/>
    <m/>
    <n v="500"/>
    <n v="500"/>
    <m/>
    <m/>
    <n v="0"/>
    <n v="0"/>
    <n v="500"/>
    <n v="1000"/>
    <n v="1000"/>
    <m/>
    <n v="0"/>
    <n v="0"/>
    <n v="1750"/>
    <n v="4300"/>
    <n v="4800"/>
    <m/>
    <m/>
    <m/>
    <n v="3.5"/>
    <n v="4.3"/>
    <n v="4.8"/>
    <m/>
    <m/>
    <m/>
    <m/>
    <m/>
    <m/>
    <m/>
    <m/>
    <m/>
    <m/>
    <m/>
    <m/>
    <m/>
    <m/>
    <m/>
    <m/>
    <m/>
    <m/>
    <m/>
    <m/>
    <n v="0"/>
    <n v="0"/>
    <n v="155.61749925037222"/>
    <n v="331.36444114796666"/>
    <n v="331.36444114796666"/>
    <m/>
    <m/>
    <n v="1140"/>
    <n v="1140"/>
    <n v="1599.2624887555833"/>
    <n v="2360.4666172195002"/>
    <n v="2368.6559373536002"/>
    <m/>
    <m/>
    <m/>
    <m/>
    <m/>
    <m/>
    <m/>
    <m/>
    <m/>
    <m/>
    <m/>
    <m/>
    <n v="0"/>
    <n v="0"/>
    <n v="0"/>
    <n v="125"/>
    <n v="30.617499250372216"/>
    <m/>
    <n v="0"/>
    <n v="0"/>
    <n v="0"/>
    <n v="250"/>
    <n v="81.364441147966687"/>
    <n v="0"/>
    <x v="0"/>
  </r>
  <r>
    <n v="8501"/>
    <n v="850"/>
    <n v="85"/>
    <s v="נווה שלום"/>
    <m/>
    <s v="Jewish"/>
    <s v="yes"/>
    <x v="0"/>
    <s v="no"/>
    <s v="מטה יהודה"/>
    <n v="556"/>
    <n v="63"/>
    <n v="84"/>
    <n v="46"/>
    <n v="46"/>
    <n v="18"/>
    <n v="257"/>
    <n v="619"/>
    <n v="703"/>
    <n v="749"/>
    <n v="795"/>
    <n v="813"/>
    <n v="1982"/>
    <n v="2228.4"/>
    <n v="2530.8000000000002"/>
    <n v="2696.4"/>
    <n v="2862"/>
    <n v="2926.8"/>
    <n v="3.564748201438849"/>
    <n v="3.6"/>
    <n v="3.6"/>
    <n v="3.6"/>
    <n v="3.6"/>
    <n v="3.6"/>
    <m/>
    <m/>
    <m/>
    <m/>
    <m/>
    <m/>
    <m/>
    <m/>
    <m/>
    <m/>
    <m/>
    <m/>
    <m/>
    <m/>
    <m/>
    <m/>
    <m/>
    <m/>
    <m/>
    <n v="223.84"/>
    <n v="285.43576869361664"/>
    <n v="314.63881658417858"/>
    <n v="346.30553428052161"/>
    <n v="381.34027370645435"/>
    <n v="415.92697183412474"/>
    <m/>
    <n v="232"/>
    <n v="397.07108670208049"/>
    <n v="409.13923738304402"/>
    <n v="397.5935001068807"/>
    <n v="379.62523107230686"/>
    <n v="346.11277199652989"/>
    <n v="0"/>
    <n v="0"/>
    <n v="0"/>
    <n v="0"/>
    <n v="0"/>
    <n v="0"/>
    <m/>
    <m/>
    <m/>
    <m/>
    <m/>
    <m/>
    <n v="26.388657745474664"/>
    <n v="94.386098554608239"/>
    <n v="99.463916075545129"/>
    <n v="16.74613568846787"/>
    <n v="56.543410390553746"/>
    <n v="52.77731582587203"/>
    <n v="31.693846676881538"/>
    <n v="113.36152694358934"/>
    <n v="119.46019143475147"/>
    <n v="20.112787170145928"/>
    <n v="67.910925852737648"/>
    <n v="63.387693756018827"/>
    <x v="0"/>
  </r>
  <r>
    <n v="8502"/>
    <n v="850"/>
    <n v="85"/>
    <s v="מסילת ציון"/>
    <m/>
    <s v="Jewish"/>
    <s v="yes"/>
    <x v="0"/>
    <s v="no"/>
    <s v="מטה יהודה"/>
    <n v="626"/>
    <n v="29"/>
    <n v="29"/>
    <n v="29"/>
    <n v="29"/>
    <n v="29"/>
    <n v="145"/>
    <n v="655"/>
    <n v="684"/>
    <n v="713"/>
    <n v="742"/>
    <n v="771"/>
    <n v="2496"/>
    <n v="2489"/>
    <n v="2530.8000000000002"/>
    <n v="2709.4"/>
    <n v="2745.4"/>
    <n v="2775.6"/>
    <n v="3.9872204472843449"/>
    <n v="3.8"/>
    <n v="3.7"/>
    <n v="3.8000000000000003"/>
    <n v="3.7"/>
    <n v="3.6"/>
    <m/>
    <m/>
    <m/>
    <m/>
    <m/>
    <m/>
    <m/>
    <m/>
    <m/>
    <m/>
    <m/>
    <m/>
    <m/>
    <m/>
    <m/>
    <m/>
    <m/>
    <m/>
    <m/>
    <n v="366.1"/>
    <n v="449.05040000000002"/>
    <n v="485.82800000000003"/>
    <n v="536.45983200000001"/>
    <n v="586.28595920000009"/>
    <n v="641.35651512000004"/>
    <m/>
    <n v="118"/>
    <n v="118"/>
    <n v="118"/>
    <n v="118"/>
    <n v="118"/>
    <n v="118"/>
    <n v="0"/>
    <n v="0"/>
    <n v="0"/>
    <n v="0"/>
    <n v="0"/>
    <n v="0"/>
    <m/>
    <m/>
    <m/>
    <m/>
    <m/>
    <m/>
    <n v="53.645983200000003"/>
    <n v="80.468974799999998"/>
    <n v="187.76094119999999"/>
    <n v="26.822991600000002"/>
    <n v="53.645983200000003"/>
    <n v="134.114958"/>
    <n v="64.13565151200001"/>
    <n v="96.203477268"/>
    <n v="224.47478029199999"/>
    <n v="32.067825756000005"/>
    <n v="64.13565151200001"/>
    <n v="160.33912878000001"/>
    <x v="0"/>
  </r>
  <r>
    <n v="8503"/>
    <n v="850"/>
    <n v="85"/>
    <s v="הרטוב 3 וא&quot;ת צרעה"/>
    <m/>
    <s v="Jewish"/>
    <s v="yes"/>
    <x v="4"/>
    <s v="no"/>
    <s v="מטה יהודה"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1245"/>
    <n v="1245"/>
    <n v="1536"/>
    <n v="1827"/>
    <n v="2088"/>
    <m/>
    <m/>
    <m/>
    <m/>
    <m/>
    <m/>
    <m/>
    <m/>
    <m/>
    <m/>
    <m/>
    <m/>
    <m/>
    <m/>
    <m/>
    <m/>
    <m/>
    <m/>
    <m/>
    <n v="1386"/>
    <n v="150"/>
    <n v="0"/>
    <n v="0"/>
    <n v="0"/>
    <m/>
    <n v="1848"/>
    <n v="240"/>
    <n v="0"/>
    <n v="0"/>
    <n v="0"/>
    <n v="0"/>
    <x v="0"/>
  </r>
  <r>
    <n v="8504"/>
    <n v="850"/>
    <n v="85"/>
    <s v="א&quot;ת הר טוב 1"/>
    <m/>
    <s v="Jewish"/>
    <s v="yes"/>
    <x v="4"/>
    <s v="no"/>
    <s v="מטה יהודה"/>
    <n v="0"/>
    <m/>
    <m/>
    <m/>
    <m/>
    <m/>
    <m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2527.5"/>
    <n v="2932.5"/>
    <n v="3114"/>
    <n v="3295.5"/>
    <n v="3477"/>
    <m/>
    <m/>
    <m/>
    <m/>
    <m/>
    <m/>
    <m/>
    <m/>
    <m/>
    <m/>
    <m/>
    <m/>
    <m/>
    <m/>
    <m/>
    <m/>
    <m/>
    <m/>
    <m/>
    <n v="2904"/>
    <n v="210"/>
    <n v="0"/>
    <n v="0"/>
    <n v="0"/>
    <m/>
    <n v="3267"/>
    <n v="210"/>
    <n v="0"/>
    <n v="0"/>
    <n v="0"/>
    <n v="0"/>
    <x v="0"/>
  </r>
  <r>
    <n v="8505"/>
    <n v="850"/>
    <n v="85"/>
    <s v="נחם"/>
    <m/>
    <s v="Jewish"/>
    <s v="yes"/>
    <x v="0"/>
    <s v="no"/>
    <s v="מטה יהודה"/>
    <n v="215"/>
    <n v="19"/>
    <n v="19"/>
    <n v="19"/>
    <n v="19"/>
    <n v="19"/>
    <n v="95"/>
    <n v="234"/>
    <n v="253"/>
    <n v="272"/>
    <n v="291"/>
    <n v="310"/>
    <n v="776"/>
    <n v="819"/>
    <n v="860.19999999999993"/>
    <n v="897.59999999999991"/>
    <n v="931.2"/>
    <n v="992"/>
    <n v="3.6093023255813952"/>
    <n v="3.5"/>
    <n v="3.4"/>
    <n v="3.3"/>
    <n v="3.2"/>
    <n v="3.2"/>
    <m/>
    <m/>
    <m/>
    <m/>
    <m/>
    <m/>
    <m/>
    <m/>
    <m/>
    <m/>
    <m/>
    <m/>
    <m/>
    <m/>
    <m/>
    <m/>
    <m/>
    <m/>
    <m/>
    <n v="210.25"/>
    <n v="263.07080000000002"/>
    <n v="307.38378666666665"/>
    <n v="368.70321999999999"/>
    <n v="431.32043133333337"/>
    <n v="460.36086513333339"/>
    <m/>
    <n v="535"/>
    <n v="535"/>
    <n v="890"/>
    <n v="1390"/>
    <n v="1890"/>
    <n v="1890"/>
    <n v="0"/>
    <n v="0"/>
    <n v="0"/>
    <n v="0"/>
    <n v="0"/>
    <n v="0"/>
    <m/>
    <m/>
    <m/>
    <m/>
    <m/>
    <m/>
    <n v="18.435160999999997"/>
    <n v="18.435160999999997"/>
    <n v="18.435160999999997"/>
    <n v="92.175804999999983"/>
    <n v="202.78677099999996"/>
    <n v="18.435160999999997"/>
    <n v="23.018043256666672"/>
    <n v="23.018043256666672"/>
    <n v="23.018043256666672"/>
    <n v="115.09021628333338"/>
    <n v="253.19847582333338"/>
    <n v="23.018043256666672"/>
    <x v="0"/>
  </r>
  <r>
    <n v="8506"/>
    <n v="850"/>
    <n v="85"/>
    <s v="א&quot;ת צפון מערב"/>
    <m/>
    <s v="Jewish"/>
    <s v="yes"/>
    <x v="4"/>
    <s v="no"/>
    <s v="מטה יהודה"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510"/>
    <n v="1332"/>
    <n v="2154"/>
    <n v="2664"/>
    <n v="3174"/>
    <m/>
    <m/>
    <m/>
    <m/>
    <m/>
    <m/>
    <m/>
    <m/>
    <m/>
    <m/>
    <m/>
    <m/>
    <m/>
    <m/>
    <m/>
    <m/>
    <m/>
    <m/>
    <m/>
    <n v="1584"/>
    <n v="570"/>
    <n v="0"/>
    <n v="0"/>
    <n v="0"/>
    <m/>
    <n v="2376"/>
    <n v="798"/>
    <n v="0"/>
    <n v="0"/>
    <n v="0"/>
    <n v="0"/>
    <x v="0"/>
  </r>
  <r>
    <n v="8507"/>
    <n v="850"/>
    <n v="85"/>
    <s v="צרעה"/>
    <m/>
    <s v="Jewish"/>
    <s v="yes"/>
    <x v="0"/>
    <s v="no"/>
    <s v="מטה יהודה"/>
    <n v="609"/>
    <n v="38"/>
    <n v="38"/>
    <n v="38"/>
    <n v="38"/>
    <n v="38"/>
    <n v="190"/>
    <n v="647"/>
    <n v="685"/>
    <n v="723"/>
    <n v="761"/>
    <n v="799"/>
    <n v="2079"/>
    <n v="2135.1"/>
    <n v="2192"/>
    <n v="2313.6"/>
    <n v="2359.1"/>
    <n v="2476.9"/>
    <n v="3.4137931034482758"/>
    <n v="3.3"/>
    <n v="3.2"/>
    <n v="3.1999999999999997"/>
    <n v="3.1"/>
    <n v="3.1"/>
    <m/>
    <m/>
    <m/>
    <m/>
    <m/>
    <m/>
    <m/>
    <m/>
    <m/>
    <m/>
    <m/>
    <m/>
    <m/>
    <m/>
    <m/>
    <m/>
    <m/>
    <m/>
    <m/>
    <n v="450"/>
    <n v="564.76495999999997"/>
    <n v="636.36817333333329"/>
    <n v="721.15976000000001"/>
    <n v="809.46586666666667"/>
    <n v="876.66338666666672"/>
    <m/>
    <n v="1510"/>
    <n v="1510"/>
    <n v="2010"/>
    <n v="2410"/>
    <n v="2810"/>
    <n v="2810"/>
    <n v="17"/>
    <n v="17"/>
    <n v="17"/>
    <n v="17"/>
    <n v="17"/>
    <n v="17"/>
    <m/>
    <m/>
    <m/>
    <m/>
    <m/>
    <m/>
    <n v="144.23195200000001"/>
    <n v="216.347928"/>
    <n v="108.173964"/>
    <n v="36.057988000000002"/>
    <n v="108.173964"/>
    <n v="108.173964"/>
    <n v="175.33267733333335"/>
    <n v="262.99901599999998"/>
    <n v="131.49950799999999"/>
    <n v="43.833169333333338"/>
    <n v="131.49950799999999"/>
    <n v="131.49950799999999"/>
    <x v="0"/>
  </r>
  <r>
    <n v="8508"/>
    <n v="850"/>
    <n v="85"/>
    <s v="צומת שמשון"/>
    <m/>
    <s v="Jewish"/>
    <s v="yes"/>
    <x v="0"/>
    <s v="no"/>
    <s v="מטה יהודה"/>
    <n v="1177"/>
    <n v="78"/>
    <n v="106"/>
    <n v="174"/>
    <n v="174"/>
    <n v="98"/>
    <n v="630"/>
    <n v="1255"/>
    <n v="1361"/>
    <n v="1535"/>
    <n v="1709"/>
    <n v="1807"/>
    <n v="4291"/>
    <n v="4392.5"/>
    <n v="4722.5999999999995"/>
    <n v="5504.5999999999995"/>
    <n v="5916.8"/>
    <n v="6230.4000000000005"/>
    <n v="3.6457094307561597"/>
    <n v="3.5"/>
    <n v="3.4699485672299777"/>
    <n v="3.5860586319218237"/>
    <n v="3.4621416032767702"/>
    <n v="3.4479247371333703"/>
    <m/>
    <m/>
    <m/>
    <m/>
    <m/>
    <m/>
    <m/>
    <m/>
    <m/>
    <m/>
    <m/>
    <m/>
    <m/>
    <m/>
    <m/>
    <m/>
    <m/>
    <m/>
    <m/>
    <n v="354.59"/>
    <n v="442.63803538699051"/>
    <n v="485.08846786163724"/>
    <n v="555.98524637745675"/>
    <n v="615.13248435001901"/>
    <n v="676.19521707684783"/>
    <m/>
    <n v="429"/>
    <n v="651.18442337381612"/>
    <n v="674.73736794931563"/>
    <n v="709.89245641927312"/>
    <n v="719.03930910215627"/>
    <n v="669.16362163863107"/>
    <n v="0"/>
    <n v="0"/>
    <n v="0"/>
    <n v="0"/>
    <n v="0"/>
    <n v="0"/>
    <m/>
    <m/>
    <m/>
    <m/>
    <m/>
    <m/>
    <n v="26.598263010039549"/>
    <n v="53.196526020079098"/>
    <n v="159.58957806023733"/>
    <n v="26.598263010039549"/>
    <n v="103.81477520678443"/>
    <n v="186.18784107027685"/>
    <n v="32.349092619141913"/>
    <n v="64.698185238283827"/>
    <n v="194.09455571485151"/>
    <n v="32.349092619141913"/>
    <n v="126.26064255143531"/>
    <n v="226.44364833399339"/>
    <x v="0"/>
  </r>
  <r>
    <n v="8511"/>
    <n v="851"/>
    <n v="85"/>
    <s v="מבוא חורון"/>
    <m/>
    <s v="Jewish"/>
    <s v="yes"/>
    <x v="2"/>
    <s v="no"/>
    <s v="מטה בנימין"/>
    <n v="480.8595144958972"/>
    <n v="79.197387942510659"/>
    <n v="39.94309756159214"/>
    <n v="40"/>
    <n v="60"/>
    <n v="60"/>
    <n v="279.1404855041028"/>
    <n v="560.05690243840786"/>
    <n v="600"/>
    <n v="640"/>
    <n v="700"/>
    <n v="760"/>
    <n v="2404.297572479486"/>
    <n v="2800.2845121920391"/>
    <n v="3000"/>
    <n v="3200"/>
    <n v="3500"/>
    <n v="3800"/>
    <n v="5"/>
    <n v="5"/>
    <n v="5"/>
    <n v="5"/>
    <n v="5"/>
    <n v="5"/>
    <n v="4"/>
    <n v="120.2148786239743"/>
    <n v="140.01422560960197"/>
    <n v="150"/>
    <n v="160"/>
    <n v="175"/>
    <n v="190"/>
    <n v="200"/>
    <n v="250"/>
    <n v="312.5"/>
    <n v="390.625"/>
    <n v="488.28125"/>
    <n v="610.3515625"/>
    <n v="84.775232518391903"/>
    <n v="79.4730275664472"/>
    <n v="67.272727257"/>
    <n v="67.172104603733331"/>
    <n v="77.402215279666677"/>
    <n v="83.934016731999989"/>
    <n v="404.99011114236623"/>
    <n v="469.48725317604914"/>
    <n v="529.77272725700004"/>
    <n v="617.79710460373326"/>
    <n v="740.68346527966673"/>
    <n v="884.28557923200003"/>
    <n v="8511"/>
    <n v="1271.6284877758785"/>
    <n v="1192.095413496708"/>
    <n v="1009.090908855"/>
    <n v="1007.5815690559999"/>
    <n v="1161.0332291950001"/>
    <n v="1259.0102509799999"/>
    <m/>
    <m/>
    <m/>
    <m/>
    <m/>
    <m/>
    <m/>
    <m/>
    <m/>
    <m/>
    <m/>
    <m/>
    <n v="123.55942092074666"/>
    <n v="154.44927615093331"/>
    <n v="92.669565690559992"/>
    <n v="123.55942092074666"/>
    <n v="67.172104603733331"/>
    <n v="55.601739414335988"/>
    <n v="176.85711584640001"/>
    <n v="221.07139480800001"/>
    <n v="150.32854846944002"/>
    <n v="176.85711584640001"/>
    <n v="83.934016731999989"/>
    <n v="79.585702130879994"/>
    <x v="1"/>
  </r>
  <r>
    <n v="8512"/>
    <n v="851"/>
    <n v="85"/>
    <s v="לטרון"/>
    <m/>
    <s v="Jewish"/>
    <s v="yes"/>
    <x v="0"/>
    <s v="no"/>
    <s v="מטה יהודה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8512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9">
  <r>
    <n v="1"/>
    <n v="0"/>
    <n v="0"/>
    <s v="המשולש"/>
    <m/>
    <s v="Jewish"/>
    <s v="yes"/>
    <x v="0"/>
    <s v="yes"/>
    <s v="ירושלים"/>
    <n v="421.14565466580666"/>
    <n v="54"/>
    <n v="112.70000000000002"/>
    <n v="161.60000000000002"/>
    <n v="37.5"/>
    <n v="63.9"/>
    <n v="429.70000000000005"/>
    <n v="475.14565466580666"/>
    <n v="587.84565466580671"/>
    <n v="749.44565466580673"/>
    <n v="786.94565466580673"/>
    <n v="850.84565466580671"/>
    <n v="775.21515688527427"/>
    <n v="864.1462599012267"/>
    <n v="1116.2698104454371"/>
    <n v="1505.2043765500662"/>
    <n v="1556.081013345625"/>
    <n v="1684.0605834234336"/>
  </r>
  <r>
    <n v="2"/>
    <n v="0"/>
    <n v="0"/>
    <s v="נחלת שבעה"/>
    <m/>
    <s v="Jewish"/>
    <s v="yes"/>
    <x v="0"/>
    <s v="yes"/>
    <s v="ירושלים"/>
    <n v="151.57760439109489"/>
    <n v="66.599999999999994"/>
    <n v="12.5"/>
    <n v="12.5"/>
    <n v="12.5"/>
    <n v="12.5"/>
    <n v="116.6"/>
    <n v="218.17760439109489"/>
    <n v="230.67760439109489"/>
    <n v="243.17760439109489"/>
    <n v="255.67760439109489"/>
    <n v="268.17760439109486"/>
    <n v="266.71836818560348"/>
    <n v="375.29917096998219"/>
    <n v="387.902360561759"/>
    <n v="405.42746342633603"/>
    <n v="426.25940101493984"/>
    <n v="446.06520055659223"/>
  </r>
  <r>
    <n v="3"/>
    <n v="0"/>
    <n v="0"/>
    <s v="בית אגרון"/>
    <m/>
    <s v="Jewish"/>
    <s v="yes"/>
    <x v="0"/>
    <s v="yes"/>
    <s v="ירושלים"/>
    <n v="138.57043959847709"/>
    <n v="154.80000000000001"/>
    <n v="0"/>
    <n v="10.799999999999999"/>
    <n v="0"/>
    <n v="0"/>
    <n v="165.60000000000002"/>
    <n v="293.37043959847711"/>
    <n v="293.37043959847711"/>
    <n v="304.17043959847712"/>
    <n v="304.17043959847712"/>
    <n v="304.17043959847712"/>
    <n v="330.86927626474255"/>
    <n v="747.29624557232046"/>
    <n v="729.92287697534948"/>
    <n v="743.66261198292671"/>
    <n v="730.56738611108096"/>
    <n v="709.25107369346063"/>
  </r>
  <r>
    <n v="4"/>
    <n v="0"/>
    <n v="0"/>
    <s v="גן העצמאות"/>
    <m/>
    <s v="Jewish"/>
    <s v="yes"/>
    <x v="0"/>
    <s v="yes"/>
    <s v="ירושלים"/>
    <n v="88.321440789473868"/>
    <n v="0"/>
    <n v="58.4"/>
    <n v="0"/>
    <n v="0"/>
    <n v="0"/>
    <n v="58.4"/>
    <n v="88.321440789473868"/>
    <n v="146.72144078947386"/>
    <n v="146.72144078947386"/>
    <n v="146.72144078947386"/>
    <n v="146.72144078947386"/>
    <n v="191.37998736400019"/>
    <n v="178.67540298981152"/>
    <n v="324.72319319971183"/>
    <n v="312.14532429178456"/>
    <n v="301.62541496349718"/>
    <n v="293.97392404934783"/>
  </r>
  <r>
    <n v="5"/>
    <n v="0"/>
    <n v="0"/>
    <s v="בה'ס ניסויי"/>
    <m/>
    <s v="Jewish"/>
    <s v="yes"/>
    <x v="0"/>
    <s v="yes"/>
    <s v="ירושלים"/>
    <n v="200.35882401315726"/>
    <n v="180"/>
    <n v="168"/>
    <n v="0"/>
    <n v="0"/>
    <n v="0"/>
    <n v="348"/>
    <n v="380.35882401315723"/>
    <n v="548.35882401315723"/>
    <n v="548.35882401315723"/>
    <n v="548.35882401315723"/>
    <n v="548.35882401315723"/>
    <n v="437.17941088008752"/>
    <n v="891.08615114825784"/>
    <n v="1228.5539420805039"/>
    <n v="1187.4600292264763"/>
    <n v="1155.9316305148789"/>
    <n v="1119.0383472460901"/>
  </r>
  <r>
    <n v="6"/>
    <n v="0"/>
    <n v="0"/>
    <s v="המעלות"/>
    <m/>
    <s v="Jewish"/>
    <s v="yes"/>
    <x v="0"/>
    <s v="yes"/>
    <s v="ירושלים"/>
    <n v="208.53673519736768"/>
    <n v="0"/>
    <n v="12"/>
    <n v="58.199999999999996"/>
    <n v="0"/>
    <n v="86.1"/>
    <n v="156.29999999999998"/>
    <n v="208.53673519736768"/>
    <n v="220.53673519736768"/>
    <n v="278.73673519736769"/>
    <n v="278.73673519736769"/>
    <n v="364.83673519736772"/>
    <n v="448.25889141417628"/>
    <n v="418.24877333953799"/>
    <n v="415.82797677884008"/>
    <n v="522.59688268191189"/>
    <n v="500.59694785837439"/>
    <n v="729.49414650136771"/>
  </r>
  <r>
    <n v="7"/>
    <n v="0"/>
    <n v="0"/>
    <s v="המשביר לצרכן"/>
    <m/>
    <s v="Jewish"/>
    <s v="yes"/>
    <x v="0"/>
    <s v="yes"/>
    <s v="ירושלים"/>
    <n v="388.84539796577428"/>
    <n v="0"/>
    <n v="253.4"/>
    <n v="136.1"/>
    <n v="50.4"/>
    <n v="13.5"/>
    <n v="453.4"/>
    <n v="388.84539796577428"/>
    <n v="642.24539796577426"/>
    <n v="778.34539796577428"/>
    <n v="828.74539796577426"/>
    <n v="842.24539796577426"/>
    <n v="715.7591271536603"/>
    <n v="664.88326526716776"/>
    <n v="1280.9757877383017"/>
    <n v="1493.4238857406319"/>
    <n v="1585.6419827608117"/>
    <n v="1581.3702271097529"/>
  </r>
  <r>
    <n v="8"/>
    <n v="0"/>
    <n v="0"/>
    <s v="מרכז כלל"/>
    <m/>
    <s v="Jewish"/>
    <s v="yes"/>
    <x v="0"/>
    <s v="yes"/>
    <s v="ירושלים"/>
    <n v="136.28278125000054"/>
    <n v="42"/>
    <n v="73.599999999999994"/>
    <n v="47.8"/>
    <n v="16"/>
    <n v="8"/>
    <n v="187.39999999999998"/>
    <n v="178.28278125000054"/>
    <n v="251.88278125000053"/>
    <n v="299.68278125000052"/>
    <n v="315.68278125000052"/>
    <n v="323.68278125000052"/>
    <n v="326.95811592479896"/>
    <n v="419.75022767218348"/>
    <n v="619.99768137764977"/>
    <n v="737.86727388778934"/>
    <n v="770.38359837215239"/>
    <n v="777.26155116018924"/>
  </r>
  <r>
    <n v="9"/>
    <n v="0"/>
    <n v="0"/>
    <s v="בי''ח ביקור חולים"/>
    <m/>
    <s v="Jewish"/>
    <s v="yes"/>
    <x v="0"/>
    <s v="yes"/>
    <s v="ירושלים"/>
    <n v="233.62725450901857"/>
    <n v="0"/>
    <n v="187.8"/>
    <n v="92.399999999999991"/>
    <n v="70"/>
    <n v="0"/>
    <n v="350.2"/>
    <n v="233.62725450901857"/>
    <n v="421.42725450901855"/>
    <n v="513.82725450901853"/>
    <n v="583.82725450901853"/>
    <n v="583.82725450901853"/>
    <n v="334.67805619628223"/>
    <n v="325.98671128849816"/>
    <n v="767.17454247963042"/>
    <n v="969.08613394434985"/>
    <n v="1121.9438017606656"/>
    <n v="1092.7421524315073"/>
  </r>
  <r>
    <n v="10"/>
    <n v="0"/>
    <n v="0"/>
    <s v="גוש 50"/>
    <m/>
    <s v="Jewish"/>
    <s v="yes"/>
    <x v="0"/>
    <s v="yes"/>
    <s v="ירושלים"/>
    <n v="210"/>
    <n v="0"/>
    <n v="0"/>
    <n v="108"/>
    <n v="0"/>
    <n v="0"/>
    <n v="108"/>
    <n v="210"/>
    <n v="210"/>
    <n v="318"/>
    <n v="318"/>
    <n v="318"/>
    <n v="554.4"/>
    <n v="738"/>
    <n v="774.9"/>
    <n v="1232.0909999999999"/>
    <n v="1293.6955499999999"/>
    <n v="1358.3142857142857"/>
  </r>
  <r>
    <n v="11"/>
    <n v="0"/>
    <n v="0"/>
    <s v="מכללת הדסה"/>
    <m/>
    <s v="Jewish"/>
    <s v="yes"/>
    <x v="0"/>
    <s v="yes"/>
    <s v="ירושלים"/>
    <n v="241.68336673346752"/>
    <n v="12.6"/>
    <n v="0"/>
    <n v="25"/>
    <n v="29.8"/>
    <n v="75"/>
    <n v="142.4"/>
    <n v="254.28336673346752"/>
    <n v="254.28336673346752"/>
    <n v="279.28336673346752"/>
    <n v="309.08336673346753"/>
    <n v="384.08336673346753"/>
    <n v="377.22864936221663"/>
    <n v="392.98529253743226"/>
    <n v="379.31840446744405"/>
    <n v="428.78141259615728"/>
    <n v="491.74035879981284"/>
    <n v="671.38590664988578"/>
  </r>
  <r>
    <n v="12"/>
    <n v="0"/>
    <n v="0"/>
    <s v="גינות נביאים"/>
    <m/>
    <s v="Jewish"/>
    <s v="yes"/>
    <x v="0"/>
    <s v="yes"/>
    <s v="ירושלים"/>
    <n v="151.84057971014494"/>
    <n v="100"/>
    <n v="0"/>
    <n v="0"/>
    <n v="0"/>
    <n v="0"/>
    <n v="100"/>
    <n v="251.84057971014494"/>
    <n v="251.84057971014494"/>
    <n v="251.84057971014494"/>
    <n v="251.84057971014494"/>
    <n v="251.84057971014494"/>
    <n v="852.10351201478761"/>
    <n v="1288.8059149722737"/>
    <n v="1327.4700924214419"/>
    <n v="1367.2941951940852"/>
    <n v="1408.3130210499078"/>
    <n v="1450.5624116814051"/>
  </r>
  <r>
    <n v="13"/>
    <n v="0"/>
    <n v="0"/>
    <s v="מוסררה"/>
    <m/>
    <s v="Jewish"/>
    <s v="yes"/>
    <x v="0"/>
    <s v="yes"/>
    <s v="ירושלים"/>
    <n v="414"/>
    <n v="0"/>
    <n v="165"/>
    <n v="9"/>
    <n v="9"/>
    <n v="9"/>
    <n v="192"/>
    <n v="414"/>
    <n v="579"/>
    <n v="588"/>
    <n v="597"/>
    <n v="606"/>
    <n v="1392.3545858578498"/>
    <n v="1479.6212279771544"/>
    <n v="2047.2759755602656"/>
    <n v="2199.905463054286"/>
    <n v="2326.1171001232124"/>
    <n v="2429.180228732811"/>
  </r>
  <r>
    <n v="14"/>
    <n v="0"/>
    <n v="0"/>
    <s v="מגרש הרוסים"/>
    <m/>
    <s v="Jewish"/>
    <s v="yes"/>
    <x v="0"/>
    <s v="yes"/>
    <s v="ירושלים"/>
    <n v="16.112841813776392"/>
    <n v="10.8"/>
    <n v="45"/>
    <n v="0"/>
    <n v="0"/>
    <n v="0"/>
    <n v="55.8"/>
    <n v="26.912841813776392"/>
    <n v="71.912841813776396"/>
    <n v="71.912841813776396"/>
    <n v="71.912841813776396"/>
    <n v="71.912841813776396"/>
    <n v="38.473171658690966"/>
    <n v="65.717946275016956"/>
    <n v="186.44944015116522"/>
    <n v="184.90682769489274"/>
    <n v="182.17269432538305"/>
    <n v="178.85340396542398"/>
  </r>
  <r>
    <n v="15"/>
    <n v="0"/>
    <n v="0"/>
    <s v="כורש"/>
    <m/>
    <s v="Jewish"/>
    <s v="yes"/>
    <x v="0"/>
    <s v="yes"/>
    <s v="ירושלים"/>
    <n v="366.28894080996923"/>
    <n v="3.75"/>
    <n v="3.75"/>
    <n v="39.75"/>
    <n v="3.75"/>
    <n v="3.75"/>
    <n v="54.75"/>
    <n v="370.03894080996923"/>
    <n v="373.78894080996923"/>
    <n v="413.53894080996923"/>
    <n v="417.28894080996923"/>
    <n v="421.03894080996923"/>
    <n v="552.31269893995841"/>
    <n v="531.15877726915596"/>
    <n v="516.23851499632565"/>
    <n v="553.81487703118273"/>
    <n v="543.05534165216886"/>
    <n v="535.11382741277305"/>
  </r>
  <r>
    <n v="101"/>
    <n v="1"/>
    <n v="0"/>
    <s v="גאולה מזרח"/>
    <m/>
    <s v="U. Orthodox"/>
    <s v="yes"/>
    <x v="0"/>
    <s v="yes"/>
    <s v="ירושלים"/>
    <n v="770.75000000000591"/>
    <n v="18"/>
    <n v="55.449999999999996"/>
    <n v="25"/>
    <n v="25"/>
    <n v="31"/>
    <n v="154.44999999999999"/>
    <n v="788.75000000000591"/>
    <n v="844.20000000000596"/>
    <n v="869.20000000000596"/>
    <n v="894.20000000000596"/>
    <n v="925.20000000000596"/>
    <n v="3446.9789977597816"/>
    <n v="3697.0791039722426"/>
    <n v="4112.0304374519401"/>
    <n v="4322.3821295529642"/>
    <n v="4461.5290987107837"/>
    <n v="4564.6070843733896"/>
  </r>
  <r>
    <n v="102"/>
    <n v="1"/>
    <n v="0"/>
    <s v="בית ישראל"/>
    <m/>
    <s v="U. Orthodox"/>
    <s v="yes"/>
    <x v="0"/>
    <s v="yes"/>
    <s v="ירושלים"/>
    <n v="967.00000000000011"/>
    <n v="33.9"/>
    <n v="219.25"/>
    <n v="51.099999999999994"/>
    <n v="37"/>
    <n v="74.5"/>
    <n v="415.75"/>
    <n v="1000.9000000000001"/>
    <n v="1220.1500000000001"/>
    <n v="1271.25"/>
    <n v="1308.25"/>
    <n v="1382.75"/>
    <n v="6134.8018384491315"/>
    <n v="6553.8225299687529"/>
    <n v="7820.4696013458106"/>
    <n v="8245.6282742408894"/>
    <n v="8589.1165476835758"/>
    <n v="8943.4542746735988"/>
  </r>
  <r>
    <n v="103"/>
    <n v="1"/>
    <n v="0"/>
    <s v="מאה שערים מזרח"/>
    <m/>
    <s v="U. Orthodox"/>
    <s v="yes"/>
    <x v="0"/>
    <s v="yes"/>
    <s v="ירושלים"/>
    <n v="732"/>
    <n v="65"/>
    <n v="14"/>
    <n v="73"/>
    <n v="14"/>
    <n v="17"/>
    <n v="183"/>
    <n v="797"/>
    <n v="811"/>
    <n v="884"/>
    <n v="898"/>
    <n v="915"/>
    <n v="4279.7912436868946"/>
    <n v="4786.0250569347854"/>
    <n v="5141.8448503227919"/>
    <n v="5644.5764967325622"/>
    <n v="5873.8653808009431"/>
    <n v="6010.9153450850781"/>
  </r>
  <r>
    <n v="104"/>
    <n v="1"/>
    <n v="0"/>
    <s v="מוסררה צפון"/>
    <m/>
    <s v="U. Orthodox"/>
    <s v="yes"/>
    <x v="0"/>
    <s v="yes"/>
    <s v="ירושלים"/>
    <n v="350.00000000000006"/>
    <n v="28"/>
    <n v="18"/>
    <n v="36"/>
    <n v="18"/>
    <n v="24"/>
    <n v="124"/>
    <n v="378.00000000000006"/>
    <n v="396.00000000000006"/>
    <n v="432.00000000000006"/>
    <n v="450.00000000000006"/>
    <n v="474.00000000000006"/>
    <n v="1571.5997403727658"/>
    <n v="1802.3107885290078"/>
    <n v="1966.2667031867936"/>
    <n v="2210.5249680176626"/>
    <n v="2359.8337422662635"/>
    <n v="2488.9190265736383"/>
  </r>
  <r>
    <n v="105"/>
    <n v="1"/>
    <n v="0"/>
    <s v="חבשים"/>
    <m/>
    <s v="Jewish"/>
    <s v="yes"/>
    <x v="0"/>
    <s v="yes"/>
    <s v="ירושלים"/>
    <n v="80"/>
    <n v="0"/>
    <n v="0"/>
    <n v="56"/>
    <n v="0"/>
    <n v="0"/>
    <n v="56"/>
    <n v="80"/>
    <n v="80"/>
    <n v="136"/>
    <n v="136"/>
    <n v="136"/>
    <n v="405"/>
    <n v="400"/>
    <n v="396"/>
    <n v="680"/>
    <n v="671.80722891566268"/>
    <n v="664.54545454545462"/>
  </r>
  <r>
    <n v="106"/>
    <n v="1"/>
    <n v="0"/>
    <s v="מאה שערים מערב"/>
    <m/>
    <s v="U. Orthodox"/>
    <s v="yes"/>
    <x v="0"/>
    <s v="yes"/>
    <s v="ירושלים"/>
    <n v="495"/>
    <n v="31"/>
    <n v="120.5"/>
    <n v="92"/>
    <n v="29"/>
    <n v="35"/>
    <n v="307.5"/>
    <n v="526"/>
    <n v="646.5"/>
    <n v="738.5"/>
    <n v="767.5"/>
    <n v="802.5"/>
    <n v="2858.6060333408445"/>
    <n v="3220.4182027652409"/>
    <n v="3890.6065635400428"/>
    <n v="4433.2188511817358"/>
    <n v="4716.6086139092686"/>
    <n v="4932.9316445518298"/>
  </r>
  <r>
    <n v="107"/>
    <n v="1"/>
    <n v="0"/>
    <s v="שטראוס מרפאות"/>
    <m/>
    <s v="U. Orthodox"/>
    <s v="yes"/>
    <x v="0"/>
    <s v="yes"/>
    <s v="ירושלים"/>
    <n v="320.63326653306723"/>
    <n v="0"/>
    <n v="23.799999999999997"/>
    <n v="13.299999999999999"/>
    <n v="0"/>
    <n v="0"/>
    <n v="37.099999999999994"/>
    <n v="320.63326653306723"/>
    <n v="344.43326653306724"/>
    <n v="357.73326653306725"/>
    <n v="357.73326653306725"/>
    <n v="357.73326653306725"/>
    <n v="1033.4357717357714"/>
    <n v="1073.1586891829436"/>
    <n v="1198.2033073797263"/>
    <n v="1274.7374082793408"/>
    <n v="1293.7369766846073"/>
    <n v="1299.4134262886814"/>
  </r>
  <r>
    <n v="108"/>
    <n v="1"/>
    <n v="0"/>
    <s v="זכרון משה דרום"/>
    <m/>
    <s v="U. Orthodox"/>
    <s v="yes"/>
    <x v="0"/>
    <s v="yes"/>
    <s v="ירושלים"/>
    <n v="444.45736151279408"/>
    <n v="0"/>
    <n v="81.8"/>
    <n v="49.800000000000004"/>
    <n v="12"/>
    <n v="12"/>
    <n v="155.6"/>
    <n v="444.45736151279408"/>
    <n v="526.25736151279409"/>
    <n v="576.05736151279405"/>
    <n v="588.05736151279405"/>
    <n v="600.05736151279405"/>
    <n v="1215.3368118239714"/>
    <n v="1215.36567572796"/>
    <n v="1498.6674057011344"/>
    <n v="1652.4571847927511"/>
    <n v="1685.293481336452"/>
    <n v="1710.398710242401"/>
  </r>
  <r>
    <n v="109"/>
    <n v="1"/>
    <n v="0"/>
    <s v="זכרון משה מרכז"/>
    <m/>
    <s v="U. Orthodox"/>
    <s v="yes"/>
    <x v="0"/>
    <s v="yes"/>
    <s v="ירושלים"/>
    <n v="744.73063848721495"/>
    <n v="43"/>
    <n v="54"/>
    <n v="32"/>
    <n v="32"/>
    <n v="57.5"/>
    <n v="218.5"/>
    <n v="787.73063848721495"/>
    <n v="841.73063848721495"/>
    <n v="873.73063848721495"/>
    <n v="905.73063848721495"/>
    <n v="963.23063848721495"/>
    <n v="2038.8423120484297"/>
    <n v="2139.0227686009907"/>
    <n v="2323.5654543745886"/>
    <n v="2419.1445144705235"/>
    <n v="2503.3624041095527"/>
    <n v="2669.3474266309977"/>
  </r>
  <r>
    <n v="110"/>
    <n v="1"/>
    <n v="0"/>
    <s v="זכרון משה צפון"/>
    <m/>
    <s v="U. Orthodox"/>
    <s v="yes"/>
    <x v="0"/>
    <s v="yes"/>
    <s v="ירושלים"/>
    <n v="396"/>
    <n v="36"/>
    <n v="36"/>
    <n v="22"/>
    <n v="22"/>
    <n v="28"/>
    <n v="144"/>
    <n v="432"/>
    <n v="468"/>
    <n v="490"/>
    <n v="512"/>
    <n v="540"/>
    <n v="1939.6317353557249"/>
    <n v="2170.4056627202635"/>
    <n v="2415.4718875533181"/>
    <n v="2577.658246242006"/>
    <n v="2710.3492706386355"/>
    <n v="2833.1799758815946"/>
  </r>
  <r>
    <n v="111"/>
    <n v="1"/>
    <n v="0"/>
    <s v="ככר השבת"/>
    <m/>
    <s v="U. Orthodox"/>
    <s v="yes"/>
    <x v="0"/>
    <s v="yes"/>
    <s v="ירושלים"/>
    <n v="405"/>
    <n v="11"/>
    <n v="32"/>
    <n v="21.4"/>
    <n v="36.099999999999994"/>
    <n v="16"/>
    <n v="116.5"/>
    <n v="416"/>
    <n v="448"/>
    <n v="469.4"/>
    <n v="505.5"/>
    <n v="521.5"/>
    <n v="2459.5765831243721"/>
    <n v="2603.5984716829457"/>
    <n v="2883.2096882332689"/>
    <n v="3070.1343278904133"/>
    <n v="3289.4821756551837"/>
    <n v="3419.0576999602672"/>
  </r>
  <r>
    <n v="112"/>
    <n v="1"/>
    <n v="0"/>
    <s v="שכונת הבוכרים"/>
    <m/>
    <s v="U. Orthodox"/>
    <s v="yes"/>
    <x v="0"/>
    <s v="yes"/>
    <s v="ירושלים"/>
    <n v="712"/>
    <n v="62.7"/>
    <n v="93.5"/>
    <n v="85.1"/>
    <n v="24.6"/>
    <n v="22"/>
    <n v="287.89999999999998"/>
    <n v="774.7"/>
    <n v="868.2"/>
    <n v="953.30000000000007"/>
    <n v="977.90000000000009"/>
    <n v="999.90000000000009"/>
    <n v="3365.0967763263643"/>
    <n v="3772.0546249770123"/>
    <n v="4355.2557458941565"/>
    <n v="4830.316676526505"/>
    <n v="5055.234959574399"/>
    <n v="5195.5559285797435"/>
  </r>
  <r>
    <n v="113"/>
    <n v="1"/>
    <n v="0"/>
    <s v="ארזי הבירה"/>
    <m/>
    <s v="U. Orthodox"/>
    <s v="yes"/>
    <x v="0"/>
    <s v="yes"/>
    <s v="ירושלים"/>
    <n v="596.66666666667504"/>
    <n v="0"/>
    <n v="5"/>
    <n v="3"/>
    <n v="3"/>
    <n v="33"/>
    <n v="44"/>
    <n v="596.66666666667504"/>
    <n v="601.66666666667504"/>
    <n v="604.66666666667504"/>
    <n v="607.66666666667504"/>
    <n v="640.66666666667504"/>
    <n v="2645.5942580181272"/>
    <n v="2686.71111767811"/>
    <n v="2760.119592094497"/>
    <n v="2844.2578967347945"/>
    <n v="2901.8115025856687"/>
    <n v="3041.199805910263"/>
  </r>
  <r>
    <n v="201"/>
    <n v="2"/>
    <n v="0"/>
    <s v="משרד המשפטים מזרח ירושלים"/>
    <n v="203"/>
    <s v="Arab"/>
    <s v="yes"/>
    <x v="0"/>
    <s v="yes"/>
    <s v="ירושלים"/>
    <n v="0"/>
    <n v="30"/>
    <n v="60"/>
    <n v="60"/>
    <n v="90"/>
    <n v="135"/>
    <n v="375"/>
    <n v="30"/>
    <n v="90"/>
    <n v="150"/>
    <n v="240"/>
    <n v="375"/>
    <n v="0"/>
    <n v="82.5"/>
    <n v="288"/>
    <n v="510"/>
    <n v="840"/>
    <n v="1312.5"/>
  </r>
  <r>
    <n v="202"/>
    <n v="2"/>
    <n v="0"/>
    <s v="בית משפט מחוזי מזרח ירושלים"/>
    <m/>
    <s v="Arab"/>
    <s v="yes"/>
    <x v="0"/>
    <s v="yes"/>
    <s v="ירושלים"/>
    <n v="11.824457958930802"/>
    <n v="0"/>
    <n v="0"/>
    <n v="0"/>
    <n v="0"/>
    <n v="0"/>
    <n v="0"/>
    <n v="11.824457958930802"/>
    <n v="11.824457958930802"/>
    <n v="11.824457958930802"/>
    <n v="11.824457958930802"/>
    <n v="11.824457958930802"/>
    <n v="62.023423423423424"/>
    <n v="63.263891891891895"/>
    <n v="63.884126126126127"/>
    <n v="64.504360360360366"/>
    <n v="65.124594594594598"/>
    <n v="65.74482882882883"/>
  </r>
  <r>
    <n v="203"/>
    <n v="2"/>
    <n v="0"/>
    <s v="המושבה האמריקאית"/>
    <m/>
    <s v="Arab"/>
    <s v="yes"/>
    <x v="0"/>
    <s v="yes"/>
    <s v="ירושלים"/>
    <n v="126.3338963963968"/>
    <n v="10.708333333333334"/>
    <n v="10.708333333333334"/>
    <n v="20.908333333333331"/>
    <n v="10.708333333333334"/>
    <n v="10.708333333333334"/>
    <n v="63.741666666666674"/>
    <n v="137.04222972973014"/>
    <n v="147.75056306306348"/>
    <n v="168.65889639639681"/>
    <n v="179.36722972973016"/>
    <n v="190.0755630630635"/>
    <n v="606.40270270270241"/>
    <n v="566.10275675675666"/>
    <n v="571.65278378378378"/>
    <n v="626.16281081081058"/>
    <n v="631.71283783783758"/>
    <n v="637.2628648648647"/>
  </r>
  <r>
    <n v="204"/>
    <n v="2"/>
    <n v="0"/>
    <s v="באב א זהרה"/>
    <m/>
    <s v="Arab"/>
    <s v="yes"/>
    <x v="0"/>
    <s v="yes"/>
    <s v="ירושלים"/>
    <n v="186.1088213213207"/>
    <n v="6.7666666666666684"/>
    <n v="6.7666666666666684"/>
    <n v="6.7666666666666684"/>
    <n v="6.7666666666666684"/>
    <n v="6.7666666666666684"/>
    <n v="33.833333333333343"/>
    <n v="192.87548798798738"/>
    <n v="199.64215465465406"/>
    <n v="206.40882132132074"/>
    <n v="213.17548798798742"/>
    <n v="219.9421546546541"/>
    <n v="860.84234234234236"/>
    <n v="878.05918918918928"/>
    <n v="886.66761261261263"/>
    <n v="895.27603603603609"/>
    <n v="903.88445945945944"/>
    <n v="912.4928828828829"/>
  </r>
  <r>
    <n v="205"/>
    <n v="2"/>
    <n v="0"/>
    <s v="מוזיאון רוקפלר"/>
    <m/>
    <s v="Arab"/>
    <s v="yes"/>
    <x v="0"/>
    <s v="yes"/>
    <s v="ירושלים"/>
    <n v="96.166854354354626"/>
    <n v="8.1666666666666661"/>
    <n v="8.1666666666666661"/>
    <n v="8.1666666666666661"/>
    <n v="8.1666666666666661"/>
    <n v="8.1666666666666661"/>
    <n v="40.833333333333329"/>
    <n v="104.3335210210213"/>
    <n v="112.50018768768797"/>
    <n v="120.66685435435464"/>
    <n v="128.83352102102131"/>
    <n v="137.00018768768797"/>
    <n v="422.40090090090087"/>
    <n v="430.84891891891886"/>
    <n v="435.07292792792788"/>
    <n v="439.2969369369369"/>
    <n v="443.52094594594593"/>
    <n v="447.74495495495489"/>
  </r>
  <r>
    <n v="206"/>
    <n v="2"/>
    <n v="0"/>
    <s v="שער שכם"/>
    <m/>
    <s v="Arab"/>
    <s v="yes"/>
    <x v="0"/>
    <s v="yes"/>
    <s v="ירושלים"/>
    <n v="24.028819396542048"/>
    <n v="0.98333333333333328"/>
    <n v="0.98333333333333328"/>
    <n v="0.98333333333333328"/>
    <n v="13.583333333333332"/>
    <n v="0.98333333333333328"/>
    <n v="17.516666666666666"/>
    <n v="25.012152729875382"/>
    <n v="25.995486063208716"/>
    <n v="26.97881939654205"/>
    <n v="40.562152729875379"/>
    <n v="41.545486063208713"/>
    <n v="117.63063063063063"/>
    <n v="119.98324324324325"/>
    <n v="121.15954954954955"/>
    <n v="122.33585585585584"/>
    <n v="123.51216216216216"/>
    <n v="124.68846846846847"/>
  </r>
  <r>
    <n v="207"/>
    <n v="2"/>
    <n v="0"/>
    <s v="משולש שער שכם"/>
    <m/>
    <s v="Arab"/>
    <s v="yes"/>
    <x v="0"/>
    <s v="yes"/>
    <s v="ירושלים"/>
    <n v="39.450747328543763"/>
    <n v="0.39060145869845309"/>
    <n v="0.39060145869845309"/>
    <n v="18.390601458698452"/>
    <n v="0.39060145869845309"/>
    <n v="0.39060145869845309"/>
    <n v="19.953007293492263"/>
    <n v="39.841348787242218"/>
    <n v="40.231950245940673"/>
    <n v="58.622551704639122"/>
    <n v="59.013153163337577"/>
    <n v="59.403754622036033"/>
    <n v="198.90270270270273"/>
    <n v="202.88075675675677"/>
    <n v="204.86978378378384"/>
    <n v="206.85881081081084"/>
    <n v="208.84783783783786"/>
    <n v="210.83686486486488"/>
  </r>
  <r>
    <n v="208"/>
    <n v="2"/>
    <n v="0"/>
    <s v="בה''ס סנט ג'ורג'"/>
    <m/>
    <s v="Arab"/>
    <s v="yes"/>
    <x v="0"/>
    <s v="yes"/>
    <s v="ירושלים"/>
    <n v="9.8626868321359407"/>
    <n v="9.7650364674613271E-2"/>
    <n v="9.7650364674613271E-2"/>
    <n v="9.7650364674613271E-2"/>
    <n v="9.7650364674613271E-2"/>
    <n v="9.7650364674613271E-2"/>
    <n v="0.48825182337306638"/>
    <n v="9.9603371968105545"/>
    <n v="10.057987561485168"/>
    <n v="10.155637926159782"/>
    <n v="10.253288290834396"/>
    <n v="10.35093865550901"/>
    <n v="50.260360360360359"/>
    <n v="51.265567567567565"/>
    <n v="51.768171171171169"/>
    <n v="52.270774774774772"/>
    <n v="52.773378378378375"/>
    <n v="53.275981981981978"/>
  </r>
  <r>
    <n v="209"/>
    <n v="2"/>
    <n v="0"/>
    <s v="שער מנדלבאום - מלונות"/>
    <m/>
    <s v="Arab"/>
    <s v="yes"/>
    <x v="0"/>
    <s v="yes"/>
    <s v="ירושלים"/>
    <n v="21.30340355741362"/>
    <n v="0.21092478769716458"/>
    <n v="0.21092478769716458"/>
    <n v="0.21092478769716458"/>
    <n v="13.010924787697165"/>
    <n v="0.21092478769716458"/>
    <n v="13.854623938485824"/>
    <n v="21.514328345110783"/>
    <n v="21.725253132807946"/>
    <n v="21.936177920505109"/>
    <n v="34.947102708202273"/>
    <n v="35.158027495899439"/>
    <n v="106.93693693693693"/>
    <n v="109.07567567567565"/>
    <n v="110.14504504504504"/>
    <n v="111.21441441441441"/>
    <n v="177.17861230237583"/>
    <n v="178.24798167174521"/>
  </r>
  <r>
    <n v="301"/>
    <n v="3"/>
    <n v="0"/>
    <s v="הרובע המוסלמי"/>
    <m/>
    <s v="Arab"/>
    <s v="yes"/>
    <x v="0"/>
    <s v="yes"/>
    <s v="ירושלים"/>
    <n v="4676.6672727271234"/>
    <n v="58.903636363634888"/>
    <n v="63.303636363634887"/>
    <n v="46.303636363634887"/>
    <n v="46.303636363634887"/>
    <n v="46.303636363634887"/>
    <n v="261.11818181817443"/>
    <n v="4735.5709090907585"/>
    <n v="4798.8745454543932"/>
    <n v="4845.178181818028"/>
    <n v="4891.4818181816627"/>
    <n v="4937.7854545452974"/>
    <n v="25721.67"/>
    <n v="26045.640000000003"/>
    <n v="26393.810000000005"/>
    <n v="26648.480000000007"/>
    <n v="26903.150000000005"/>
    <n v="27157.820000000007"/>
  </r>
  <r>
    <n v="302"/>
    <n v="3"/>
    <n v="0"/>
    <s v="הרובע היהודי"/>
    <m/>
    <s v="Jewish"/>
    <s v="yes"/>
    <x v="0"/>
    <s v="yes"/>
    <s v="ירושלים"/>
    <n v="543.83333333333337"/>
    <n v="3.8333333333333339"/>
    <n v="3.8333333333333339"/>
    <n v="3.8333333333333339"/>
    <n v="3.8333333333333339"/>
    <n v="18.833333333333336"/>
    <n v="34.166666666666671"/>
    <n v="547.66666666666674"/>
    <n v="551.50000000000011"/>
    <n v="555.33333333333348"/>
    <n v="559.16666666666686"/>
    <n v="578.00000000000023"/>
    <n v="3185"/>
    <n v="3154"/>
    <n v="3192"/>
    <n v="3265"/>
    <n v="3403"/>
    <n v="3640"/>
  </r>
  <r>
    <n v="303"/>
    <n v="3"/>
    <n v="0"/>
    <s v="הרובע הארמני"/>
    <m/>
    <s v="Arab"/>
    <s v="yes"/>
    <x v="0"/>
    <s v="yes"/>
    <s v="ירושלים"/>
    <n v="766.34411459307364"/>
    <n v="7.5875654910205315"/>
    <n v="7.5875654910205315"/>
    <n v="7.5875654910205315"/>
    <n v="7.5875654910205315"/>
    <n v="7.5875654910205315"/>
    <n v="37.937827455102656"/>
    <n v="773.93168008409418"/>
    <n v="781.51924557511472"/>
    <n v="789.10681106613526"/>
    <n v="796.69437655715581"/>
    <n v="804.28194204817635"/>
    <n v="3167"/>
    <n v="3230.34"/>
    <n v="3262.01"/>
    <n v="3293.6800000000003"/>
    <n v="3325.35"/>
    <n v="3357.02"/>
  </r>
  <r>
    <n v="304"/>
    <n v="3"/>
    <n v="0"/>
    <s v="הרובע הנוצרי"/>
    <m/>
    <s v="Arab"/>
    <s v="yes"/>
    <x v="0"/>
    <s v="yes"/>
    <s v="ירושלים"/>
    <n v="1148.3972972972972"/>
    <n v="11.37027027027027"/>
    <n v="11.37027027027027"/>
    <n v="11.37027027027027"/>
    <n v="11.37027027027027"/>
    <n v="11.37027027027027"/>
    <n v="56.851351351351347"/>
    <n v="1159.7675675675675"/>
    <n v="1171.1378378378379"/>
    <n v="1182.5081081081082"/>
    <n v="1193.8783783783786"/>
    <n v="1205.2486486486489"/>
    <n v="4249.0700000000006"/>
    <n v="4291.1400000000003"/>
    <n v="4333.21"/>
    <n v="4375.28"/>
    <n v="4417.3500000000004"/>
    <n v="4459.42"/>
  </r>
  <r>
    <n v="401"/>
    <n v="4"/>
    <n v="0"/>
    <s v="הר ציון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02"/>
    <n v="4"/>
    <n v="0"/>
    <s v="סינמטק"/>
    <m/>
    <s v="Jewish"/>
    <s v="yes"/>
    <x v="0"/>
    <s v="yes"/>
    <s v="ירושלים"/>
    <n v="11.470334769638718"/>
    <n v="0"/>
    <n v="0"/>
    <n v="0"/>
    <n v="0"/>
    <n v="0"/>
    <n v="0"/>
    <n v="11.470334769638718"/>
    <n v="11.470334769638718"/>
    <n v="11.470334769638718"/>
    <n v="11.470334769638718"/>
    <n v="11.470334769638718"/>
    <n v="28.059078484135178"/>
    <n v="28.033592605824897"/>
    <n v="28.057128953396173"/>
    <n v="27.951335990173202"/>
    <n v="27.747896342514544"/>
    <n v="27.417229784284963"/>
  </r>
  <r>
    <n v="403"/>
    <n v="4"/>
    <n v="0"/>
    <s v="גבעת התנך&quot;"/>
    <m/>
    <s v="Jewish"/>
    <s v="yes"/>
    <x v="0"/>
    <s v="yes"/>
    <s v="ירושלים"/>
    <n v="6.2565462379847556"/>
    <n v="0"/>
    <n v="0"/>
    <n v="0"/>
    <n v="0"/>
    <n v="0"/>
    <n v="0"/>
    <n v="6.2565462379847556"/>
    <n v="6.2565462379847556"/>
    <n v="6.2565462379847556"/>
    <n v="6.2565462379847556"/>
    <n v="6.2565462379847556"/>
    <n v="15.304951900437363"/>
    <n v="15.291050512268148"/>
    <n v="15.30388852003424"/>
    <n v="15.246183267367222"/>
    <n v="15.135216186826112"/>
    <n v="14.954852609610013"/>
  </r>
  <r>
    <n v="404"/>
    <n v="4"/>
    <n v="0"/>
    <s v="ימין משה"/>
    <m/>
    <s v="Jewish"/>
    <s v="yes"/>
    <x v="0"/>
    <s v="yes"/>
    <s v="ירושלים"/>
    <n v="122.57142857142871"/>
    <n v="0"/>
    <n v="0"/>
    <n v="0"/>
    <n v="0"/>
    <n v="0"/>
    <n v="0"/>
    <n v="122.57142857142871"/>
    <n v="122.57142857142871"/>
    <n v="122.57142857142871"/>
    <n v="122.57142857142871"/>
    <n v="122.57142857142871"/>
    <n v="307.51970001610658"/>
    <n v="310.98834085546093"/>
    <n v="313.81382474535911"/>
    <n v="314.52985760647152"/>
    <n v="313.58032558089172"/>
    <n v="310.43860572461853"/>
  </r>
  <r>
    <n v="405"/>
    <n v="4"/>
    <n v="0"/>
    <s v="מלון המלך דוד"/>
    <m/>
    <s v="Jewish"/>
    <s v="yes"/>
    <x v="0"/>
    <s v="yes"/>
    <s v="ירושלים"/>
    <n v="54.545454545454511"/>
    <n v="0"/>
    <n v="0"/>
    <n v="0"/>
    <n v="0"/>
    <n v="0"/>
    <n v="0"/>
    <n v="54.545454545454511"/>
    <n v="54.545454545454511"/>
    <n v="54.545454545454511"/>
    <n v="54.545454545454511"/>
    <n v="54.545454545454511"/>
    <n v="98.662947082897858"/>
    <n v="97.047576324034097"/>
    <n v="95.133088624870453"/>
    <n v="93.70038700764249"/>
    <n v="90.987964709428681"/>
    <n v="88.550195849792203"/>
  </r>
  <r>
    <n v="406"/>
    <n v="4"/>
    <n v="0"/>
    <s v="ימקא&quot;"/>
    <m/>
    <s v="Jewish"/>
    <s v="yes"/>
    <x v="0"/>
    <s v="yes"/>
    <s v="ירושלים"/>
    <n v="330.62272727272614"/>
    <n v="67.349999999999994"/>
    <n v="3.35"/>
    <n v="3.35"/>
    <n v="3.35"/>
    <n v="3.35"/>
    <n v="80.749999999999972"/>
    <n v="397.97272727272616"/>
    <n v="401.32272727272618"/>
    <n v="404.67272727272621"/>
    <n v="408.02272727272623"/>
    <n v="411.37272727272625"/>
    <n v="627.68524452801512"/>
    <n v="730.52411940212687"/>
    <n v="728.86860338841836"/>
    <n v="730.07172354851889"/>
    <n v="720.7446680168714"/>
    <n v="712.14672545775386"/>
  </r>
  <r>
    <n v="407"/>
    <n v="4"/>
    <n v="0"/>
    <s v="מנזר סנט רוזרי"/>
    <m/>
    <s v="Jewish"/>
    <s v="yes"/>
    <x v="0"/>
    <s v="yes"/>
    <s v="ירושלים"/>
    <n v="275.11631238720571"/>
    <n v="23.3"/>
    <n v="5.3"/>
    <n v="5.3"/>
    <n v="5.3"/>
    <n v="5.3"/>
    <n v="44.499999999999993"/>
    <n v="298.41631238720572"/>
    <n v="303.71631238720573"/>
    <n v="309.01631238720574"/>
    <n v="314.31631238720576"/>
    <n v="319.61631238720577"/>
    <n v="479.48309297603544"/>
    <n v="534.90808176410701"/>
    <n v="539.79218233873212"/>
    <n v="546.59891793815393"/>
    <n v="547.04874137217485"/>
    <n v="546.93576683276672"/>
  </r>
  <r>
    <n v="408"/>
    <n v="4"/>
    <n v="0"/>
    <s v="מלון פאלאס"/>
    <m/>
    <s v="Jewish"/>
    <s v="yes"/>
    <x v="0"/>
    <s v="yes"/>
    <s v="ירושלים"/>
    <n v="82.302460067795238"/>
    <n v="0"/>
    <n v="0"/>
    <n v="0"/>
    <n v="6.6"/>
    <n v="0"/>
    <n v="6.6"/>
    <n v="82.302460067795238"/>
    <n v="82.302460067795238"/>
    <n v="82.302460067795238"/>
    <n v="88.902460067795232"/>
    <n v="88.902460067795232"/>
    <n v="140.73612661394111"/>
    <n v="137.89922889659294"/>
    <n v="134.70272335233437"/>
    <n v="132.27407806867507"/>
    <n v="146.05231596893125"/>
    <n v="141.89648688923114"/>
  </r>
  <r>
    <n v="409"/>
    <n v="4"/>
    <n v="0"/>
    <s v="ממילא"/>
    <m/>
    <s v="Jewish"/>
    <s v="yes"/>
    <x v="0"/>
    <s v="yes"/>
    <s v="ירושלים"/>
    <n v="131.57894736842073"/>
    <n v="67"/>
    <n v="0"/>
    <n v="0"/>
    <n v="0"/>
    <n v="0"/>
    <n v="67"/>
    <n v="198.57894736842073"/>
    <n v="198.57894736842073"/>
    <n v="198.57894736842073"/>
    <n v="198.57894736842073"/>
    <n v="198.57894736842073"/>
    <n v="545"/>
    <n v="799.6000000000007"/>
    <n v="823.58800000000076"/>
    <n v="848.29564000000084"/>
    <n v="873.74450920000083"/>
    <n v="900"/>
  </r>
  <r>
    <n v="501"/>
    <n v="5"/>
    <n v="0"/>
    <s v="רחביה דרום"/>
    <m/>
    <s v="Jewish"/>
    <s v="yes"/>
    <x v="0"/>
    <s v="yes"/>
    <s v="ירושלים"/>
    <n v="590.98134020117732"/>
    <n v="6"/>
    <n v="19.23"/>
    <n v="19.23"/>
    <n v="19.23"/>
    <n v="19.23"/>
    <n v="82.92"/>
    <n v="596.98134020117732"/>
    <n v="616.21134020117734"/>
    <n v="635.44134020117735"/>
    <n v="654.67134020117737"/>
    <n v="673.90134020117739"/>
    <n v="997.0129617623229"/>
    <n v="982.85355296077023"/>
    <n v="987.21131411415695"/>
    <n v="995.10885358424832"/>
    <n v="1001.1090763149714"/>
    <n v="1006.3810677124947"/>
  </r>
  <r>
    <n v="502"/>
    <n v="5"/>
    <n v="0"/>
    <s v="טלביה צפון"/>
    <m/>
    <s v="Jewish"/>
    <s v="yes"/>
    <x v="0"/>
    <s v="yes"/>
    <s v="ירושלים"/>
    <n v="464.48552440607529"/>
    <n v="36.9"/>
    <n v="26.830000000000002"/>
    <n v="10.23"/>
    <n v="10.23"/>
    <n v="10.23"/>
    <n v="94.420000000000016"/>
    <n v="501.38552440607526"/>
    <n v="528.21552440607525"/>
    <n v="538.44552440607526"/>
    <n v="548.67552440607528"/>
    <n v="558.9055244060753"/>
    <n v="933.20513604168252"/>
    <n v="986.72785157519115"/>
    <n v="1008.8756098055189"/>
    <n v="991.66626970150548"/>
    <n v="977.39055893276043"/>
    <n v="965.93550375043753"/>
  </r>
  <r>
    <n v="503"/>
    <n v="5"/>
    <n v="0"/>
    <s v="טלביה דרום"/>
    <m/>
    <s v="Jewish"/>
    <s v="yes"/>
    <x v="0"/>
    <s v="yes"/>
    <s v="ירושלים"/>
    <n v="400.9473684210509"/>
    <n v="0"/>
    <n v="73.23"/>
    <n v="27.029999999999998"/>
    <n v="10.23"/>
    <n v="10.23"/>
    <n v="120.72000000000001"/>
    <n v="400.9473684210509"/>
    <n v="474.17736842105091"/>
    <n v="501.20736842105089"/>
    <n v="511.43736842105091"/>
    <n v="521.66736842105092"/>
    <n v="767.52525068513489"/>
    <n v="691.71840892339549"/>
    <n v="851.80620508999755"/>
    <n v="888.90812541668072"/>
    <n v="878.97078406447133"/>
    <n v="872.87379962312218"/>
  </r>
  <r>
    <n v="504"/>
    <n v="5"/>
    <n v="0"/>
    <s v="תיאטרון ירושלים"/>
    <m/>
    <s v="Jewish"/>
    <s v="yes"/>
    <x v="0"/>
    <s v="yes"/>
    <s v="ירושלים"/>
    <n v="78.46039263616224"/>
    <n v="0"/>
    <n v="0"/>
    <n v="0"/>
    <n v="0"/>
    <n v="0"/>
    <n v="0"/>
    <n v="78.46039263616224"/>
    <n v="78.46039263616224"/>
    <n v="78.46039263616224"/>
    <n v="78.46039263616224"/>
    <n v="78.46039263616224"/>
    <n v="180.20679277775361"/>
    <n v="171.33782995873878"/>
    <n v="163.68629041555744"/>
    <n v="157.4543690172444"/>
    <n v="151.81034164486564"/>
    <n v="147.1536090612594"/>
  </r>
  <r>
    <n v="505"/>
    <n v="5"/>
    <n v="0"/>
    <s v="קרית שמואל"/>
    <m/>
    <s v="Jewish"/>
    <s v="yes"/>
    <x v="0"/>
    <s v="yes"/>
    <s v="ירושלים"/>
    <n v="932.67250595265841"/>
    <n v="16"/>
    <n v="41.5"/>
    <n v="33.5"/>
    <n v="39.5"/>
    <n v="39.5"/>
    <n v="170"/>
    <n v="948.67250595265841"/>
    <n v="990.17250595265841"/>
    <n v="1023.6725059526584"/>
    <n v="1063.1725059526584"/>
    <n v="1102.6725059526584"/>
    <n v="1520.7753197413399"/>
    <n v="1517.3032810432273"/>
    <n v="1558.3169314266813"/>
    <n v="1591.8038092181291"/>
    <n v="1639.6920337866425"/>
    <n v="1685.3375967084403"/>
  </r>
  <r>
    <n v="506"/>
    <n v="5"/>
    <n v="0"/>
    <s v="בהס פולה בן גוריון&quot;"/>
    <m/>
    <s v="Jewish"/>
    <s v="yes"/>
    <x v="0"/>
    <s v="yes"/>
    <s v="ירושלים"/>
    <n v="458.69259682954851"/>
    <n v="18.600000000000001"/>
    <n v="30.400000000000002"/>
    <n v="24.6"/>
    <n v="30.6"/>
    <n v="30.6"/>
    <n v="134.79999999999998"/>
    <n v="477.29259682954853"/>
    <n v="507.69259682954851"/>
    <n v="532.29259682954853"/>
    <n v="562.89259682954855"/>
    <n v="593.49259682954857"/>
    <n v="922.73915259424041"/>
    <n v="922.34899147499107"/>
    <n v="946.85392443424359"/>
    <n v="969.94300836600144"/>
    <n v="1008.0196510107199"/>
    <n v="1048.5932239378531"/>
  </r>
  <r>
    <n v="507"/>
    <n v="5"/>
    <n v="0"/>
    <s v="קרית וולפסון"/>
    <m/>
    <s v="Jewish"/>
    <s v="yes"/>
    <x v="0"/>
    <s v="yes"/>
    <s v="ירושלים"/>
    <n v="566"/>
    <n v="0"/>
    <n v="0"/>
    <n v="0"/>
    <n v="0"/>
    <n v="0"/>
    <n v="0"/>
    <n v="566"/>
    <n v="566"/>
    <n v="566"/>
    <n v="566"/>
    <n v="566"/>
    <n v="798.58046893026074"/>
    <n v="827.67996930656534"/>
    <n v="870.49685985568067"/>
    <n v="915.92970324070041"/>
    <n v="955.97209244302212"/>
    <n v="988.32265348058559"/>
  </r>
  <r>
    <n v="508"/>
    <n v="5"/>
    <n v="0"/>
    <s v="רחביה צפון"/>
    <m/>
    <s v="Jewish"/>
    <s v="yes"/>
    <x v="0"/>
    <s v="yes"/>
    <s v="ירושלים"/>
    <n v="586.78984615383717"/>
    <n v="58"/>
    <n v="44.800000000000004"/>
    <n v="43.2"/>
    <n v="39.200000000000003"/>
    <n v="39.200000000000003"/>
    <n v="224.39999999999998"/>
    <n v="644.78984615383717"/>
    <n v="689.58984615383713"/>
    <n v="732.78984615383717"/>
    <n v="771.98984615383722"/>
    <n v="811.18984615383727"/>
    <n v="1453.8106156859578"/>
    <n v="1611.4184696106245"/>
    <n v="1726.5801932012052"/>
    <n v="1811.8439485299398"/>
    <n v="1882.2408467507094"/>
    <n v="1934.3312044507911"/>
  </r>
  <r>
    <n v="509"/>
    <n v="5"/>
    <n v="0"/>
    <s v="גימנסיה רחביה"/>
    <m/>
    <s v="Jewish"/>
    <s v="yes"/>
    <x v="0"/>
    <s v="yes"/>
    <s v="ירושלים"/>
    <n v="186.6666666666664"/>
    <n v="5"/>
    <n v="5"/>
    <n v="5"/>
    <n v="8"/>
    <n v="5"/>
    <n v="28"/>
    <n v="191.6666666666664"/>
    <n v="196.6666666666664"/>
    <n v="201.6666666666664"/>
    <n v="209.6666666666664"/>
    <n v="214.6666666666664"/>
    <n v="362.60686399289642"/>
    <n v="353.48776546152169"/>
    <n v="346.17180281693425"/>
    <n v="343.26261613358048"/>
    <n v="342.15280188567613"/>
    <n v="342.52856882538612"/>
  </r>
  <r>
    <n v="510"/>
    <n v="5"/>
    <n v="0"/>
    <s v="המוסדות הלאומיים"/>
    <m/>
    <s v="Jewish"/>
    <s v="yes"/>
    <x v="0"/>
    <s v="yes"/>
    <s v="ירושלים"/>
    <n v="61.754385964912196"/>
    <n v="3"/>
    <n v="3"/>
    <n v="3"/>
    <n v="3"/>
    <n v="0"/>
    <n v="12"/>
    <n v="64.754385964912188"/>
    <n v="67.754385964912188"/>
    <n v="70.754385964912188"/>
    <n v="73.754385964912188"/>
    <n v="73.754385964912188"/>
    <n v="121.69964563809593"/>
    <n v="122.13415298453492"/>
    <n v="122.96281990678611"/>
    <n v="125.19204963308079"/>
    <n v="128.0793326405124"/>
    <n v="123.25370279994956"/>
  </r>
  <r>
    <n v="511"/>
    <n v="5"/>
    <n v="0"/>
    <s v="רחביה מרכז"/>
    <m/>
    <s v="Jewish"/>
    <s v="yes"/>
    <x v="0"/>
    <s v="yes"/>
    <s v="ירושלים"/>
    <n v="1080.6177479980418"/>
    <n v="37.200000000000003"/>
    <n v="50.800000000000004"/>
    <n v="51.2"/>
    <n v="51.2"/>
    <n v="51.2"/>
    <n v="241.59999999999997"/>
    <n v="1117.8177479980418"/>
    <n v="1168.6177479980418"/>
    <n v="1219.8177479980418"/>
    <n v="1271.0177479980418"/>
    <n v="1322.2177479980419"/>
    <n v="2213.1037762580645"/>
    <n v="2169.2215246812339"/>
    <n v="2178.3365832294103"/>
    <n v="2222.210414026827"/>
    <n v="2259.5800872984582"/>
    <n v="2304.572086493597"/>
  </r>
  <r>
    <n v="601"/>
    <n v="6"/>
    <n v="0"/>
    <s v="מוזיאון המדע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2"/>
    <n v="6"/>
    <n v="0"/>
    <s v="קרית בן גוריון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3"/>
    <n v="6"/>
    <n v="0"/>
    <s v="גן הורד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4"/>
    <n v="6"/>
    <n v="0"/>
    <s v="מוזיאון ישראל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5"/>
    <n v="6"/>
    <n v="0"/>
    <s v="ניות"/>
    <m/>
    <s v="Jewish"/>
    <s v="yes"/>
    <x v="0"/>
    <s v="yes"/>
    <s v="ירושלים"/>
    <n v="519.6153846153793"/>
    <n v="148"/>
    <n v="9.6"/>
    <n v="0"/>
    <n v="24.2"/>
    <n v="0"/>
    <n v="181.79999999999998"/>
    <n v="667.6153846153793"/>
    <n v="677.21538461537932"/>
    <n v="677.21538461537932"/>
    <n v="701.41538461537937"/>
    <n v="701.41538461537937"/>
    <n v="1154.4289733927408"/>
    <n v="1550.4007942962382"/>
    <n v="1579.670150397355"/>
    <n v="1573.201412687632"/>
    <n v="1614.7140828013682"/>
    <n v="1580.3465739759458"/>
  </r>
  <r>
    <n v="606"/>
    <n v="6"/>
    <n v="0"/>
    <s v="גבעת רם - מעונות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7"/>
    <n v="6"/>
    <n v="0"/>
    <s v="גבעת רם - מטעמ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8"/>
    <n v="6"/>
    <n v="0"/>
    <s v="קמפוס גבעת ר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9"/>
    <n v="6"/>
    <n v="0"/>
    <s v="קרית הממשלה משרד החוץ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10"/>
    <n v="6"/>
    <n v="0"/>
    <s v="משרד ראש הממשלה החדש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11"/>
    <n v="6"/>
    <n v="0"/>
    <s v="חניון הלאו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01"/>
    <n v="7"/>
    <n v="0"/>
    <s v="רשות השידור"/>
    <m/>
    <s v="Jewish"/>
    <s v="yes"/>
    <x v="0"/>
    <s v="yes"/>
    <s v="ירושלים"/>
    <n v="5.482640625000001"/>
    <n v="0"/>
    <n v="60"/>
    <n v="90"/>
    <n v="60"/>
    <n v="60"/>
    <n v="270"/>
    <n v="5.482640625000001"/>
    <n v="65.482640625000002"/>
    <n v="155.48264062499999"/>
    <n v="215.48264062499999"/>
    <n v="275.48264062499999"/>
    <n v="12.484199155918045"/>
    <n v="12.141133119342822"/>
    <n v="141.12083016711992"/>
    <n v="405.46717906804764"/>
    <n v="557.55691891525248"/>
    <n v="697.43369979174258"/>
  </r>
  <r>
    <n v="702"/>
    <n v="7"/>
    <n v="0"/>
    <s v="מתחם משרד החוץ"/>
    <m/>
    <s v="Jewish"/>
    <s v="yes"/>
    <x v="0"/>
    <s v="yes"/>
    <s v="ירושלים"/>
    <n v="750"/>
    <n v="20"/>
    <n v="30"/>
    <n v="50"/>
    <n v="50"/>
    <n v="50"/>
    <n v="200"/>
    <n v="770"/>
    <n v="800"/>
    <n v="850"/>
    <n v="900"/>
    <n v="950"/>
    <n v="1911.7112100956967"/>
    <n v="2081.6506147898599"/>
    <n v="2248.0428051834265"/>
    <n v="2435.3119166656888"/>
    <n v="2583.0007393544088"/>
    <n v="2684.9383200759644"/>
  </r>
  <r>
    <n v="703"/>
    <n v="7"/>
    <n v="0"/>
    <s v="בנייני האומה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04"/>
    <n v="7"/>
    <n v="0"/>
    <s v="קירוי כביש 4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05"/>
    <n v="7"/>
    <n v="0"/>
    <s v="מלונות שדרות הרצל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06"/>
    <n v="7"/>
    <n v="0"/>
    <s v="תחנת רכבת"/>
    <m/>
    <s v="Jewish"/>
    <s v="yes"/>
    <x v="0"/>
    <s v="yes"/>
    <s v="ירושלים"/>
    <n v="0"/>
    <n v="0"/>
    <n v="0"/>
    <n v="0"/>
    <n v="0"/>
    <n v="42"/>
    <n v="42"/>
    <n v="0"/>
    <n v="0"/>
    <n v="0"/>
    <n v="0"/>
    <n v="42"/>
    <n v="0"/>
    <n v="0"/>
    <n v="0"/>
    <n v="0"/>
    <n v="0"/>
    <n v="112.10460100556639"/>
  </r>
  <r>
    <n v="707"/>
    <n v="7"/>
    <n v="0"/>
    <s v="תחנה מרכזית"/>
    <m/>
    <s v="U. Orthodox"/>
    <s v="yes"/>
    <x v="0"/>
    <s v="yes"/>
    <s v="ירושלים"/>
    <n v="32.29448961156276"/>
    <n v="0"/>
    <n v="67.5"/>
    <n v="0"/>
    <n v="0"/>
    <n v="0"/>
    <n v="67.5"/>
    <n v="32.29448961156276"/>
    <n v="99.794489611562767"/>
    <n v="99.794489611562767"/>
    <n v="99.794489611562767"/>
    <n v="99.794489611562767"/>
    <n v="138.91201757197874"/>
    <n v="146.94012018510927"/>
    <n v="390.30903868705235"/>
    <n v="406.64258434776644"/>
    <n v="423.69714578059614"/>
    <n v="430.95045762707042"/>
  </r>
  <r>
    <n v="708"/>
    <n v="7"/>
    <n v="0"/>
    <s v="מתחם הכניסהלעיר דרום מערב"/>
    <m/>
    <s v="Jewish"/>
    <s v="yes"/>
    <x v="0"/>
    <s v="yes"/>
    <s v="ירושלים"/>
    <n v="0"/>
    <n v="0"/>
    <n v="0"/>
    <n v="0"/>
    <n v="0"/>
    <n v="0"/>
    <n v="0"/>
    <n v="0"/>
    <m/>
    <m/>
    <m/>
    <m/>
    <m/>
    <n v="0"/>
    <n v="0"/>
    <n v="0"/>
    <n v="0"/>
    <n v="0"/>
  </r>
  <r>
    <n v="801"/>
    <n v="8"/>
    <n v="0"/>
    <s v="נחלת ציון"/>
    <m/>
    <s v="Jewish"/>
    <s v="yes"/>
    <x v="0"/>
    <s v="yes"/>
    <s v="ירושלים"/>
    <n v="844"/>
    <n v="4"/>
    <n v="37.9"/>
    <n v="23.5"/>
    <n v="23.5"/>
    <n v="23.5"/>
    <n v="112.4"/>
    <n v="848"/>
    <n v="885.9"/>
    <n v="909.4"/>
    <n v="932.9"/>
    <n v="956.4"/>
    <n v="1448.0042226720561"/>
    <n v="1381.6361972895045"/>
    <n v="1414.3821377918061"/>
    <n v="1411.3046328133075"/>
    <n v="1408.7381095215587"/>
    <n v="1410.8046644737851"/>
  </r>
  <r>
    <n v="802"/>
    <n v="8"/>
    <n v="0"/>
    <s v="אוהל משה"/>
    <m/>
    <s v="Jewish"/>
    <s v="yes"/>
    <x v="0"/>
    <s v="yes"/>
    <s v="ירושלים"/>
    <n v="416.85952380952779"/>
    <n v="7.7166666666666659"/>
    <n v="7.7166666666666659"/>
    <n v="7.7166666666666659"/>
    <n v="10.716666666666665"/>
    <n v="7.7166666666666659"/>
    <n v="41.583333333333329"/>
    <n v="424.57619047619443"/>
    <n v="432.29285714286107"/>
    <n v="440.00952380952771"/>
    <n v="450.72619047619435"/>
    <n v="458.44285714286099"/>
    <n v="830.84424473175216"/>
    <n v="817.27087519767997"/>
    <n v="805.86121059400421"/>
    <n v="797.14088664016242"/>
    <n v="787.58147241404129"/>
    <n v="781.46706052368734"/>
  </r>
  <r>
    <n v="803"/>
    <n v="8"/>
    <n v="0"/>
    <s v="משכן המלאכה"/>
    <m/>
    <s v="Jewish"/>
    <s v="yes"/>
    <x v="0"/>
    <s v="yes"/>
    <s v="ירושלים"/>
    <n v="316.54014285714493"/>
    <n v="4.7"/>
    <n v="4.7"/>
    <n v="4.7"/>
    <n v="4.7"/>
    <n v="4.7"/>
    <n v="23.5"/>
    <n v="321.24014285714492"/>
    <n v="325.94014285714491"/>
    <n v="330.64014285714489"/>
    <n v="335.34014285714488"/>
    <n v="340.04014285714487"/>
    <n v="860.88355887110299"/>
    <n v="879.09684157883032"/>
    <n v="893.93603996640979"/>
    <n v="898.44441228082644"/>
    <n v="896.68846049820559"/>
    <n v="885.29406401918345"/>
  </r>
  <r>
    <n v="804"/>
    <n v="8"/>
    <n v="0"/>
    <s v="בצלאל - ארכיטקטורה"/>
    <m/>
    <s v="Jewish"/>
    <s v="yes"/>
    <x v="0"/>
    <s v="yes"/>
    <s v="ירושלים"/>
    <n v="112.90394736842136"/>
    <n v="5.5250000000000004"/>
    <n v="7.3250000000000002"/>
    <n v="7.3250000000000002"/>
    <n v="7.3250000000000002"/>
    <n v="1.325"/>
    <n v="28.824999999999999"/>
    <n v="118.42894736842136"/>
    <n v="125.75394736842136"/>
    <n v="133.07894736842135"/>
    <n v="140.40394736842134"/>
    <n v="141.72894736842133"/>
    <n v="216.55077234574824"/>
    <n v="217.88132696755142"/>
    <n v="224.82294978222254"/>
    <n v="234.11061910547906"/>
    <n v="244.3750674296563"/>
    <n v="239.01379353870641"/>
  </r>
  <r>
    <n v="805"/>
    <n v="8"/>
    <n v="0"/>
    <s v="שערי חסד"/>
    <m/>
    <s v="U. Orthodox"/>
    <s v="yes"/>
    <x v="0"/>
    <s v="yes"/>
    <s v="ירושלים"/>
    <n v="200"/>
    <n v="12"/>
    <n v="18"/>
    <n v="18"/>
    <n v="27"/>
    <n v="0"/>
    <n v="75"/>
    <n v="212"/>
    <n v="230"/>
    <n v="248"/>
    <n v="275"/>
    <n v="275"/>
    <n v="678.85847083114913"/>
    <n v="685.51129796447196"/>
    <n v="721.71992211052884"/>
    <n v="751.11956663458648"/>
    <n v="791.30588315670866"/>
    <n v="741.96471886519885"/>
  </r>
  <r>
    <n v="806"/>
    <n v="8"/>
    <n v="0"/>
    <s v="ג'ראר בכר"/>
    <m/>
    <s v="Jewish"/>
    <s v="yes"/>
    <x v="0"/>
    <s v="yes"/>
    <s v="ירושלים"/>
    <n v="535"/>
    <n v="6.6"/>
    <n v="27"/>
    <n v="91.699999999999989"/>
    <n v="9.6"/>
    <n v="9.6"/>
    <n v="144.49999999999997"/>
    <n v="541.6"/>
    <n v="568.6"/>
    <n v="660.3"/>
    <n v="669.9"/>
    <n v="679.5"/>
    <n v="1083.3817237136914"/>
    <n v="1087.6629647551104"/>
    <n v="1120.8148321324463"/>
    <n v="1341.9991991578686"/>
    <n v="1325.9450507863164"/>
    <n v="1304.0688585538815"/>
  </r>
  <r>
    <n v="807"/>
    <n v="8"/>
    <n v="0"/>
    <s v="נחלת אחים"/>
    <m/>
    <s v="Jewish"/>
    <s v="yes"/>
    <x v="0"/>
    <s v="yes"/>
    <s v="ירושלים"/>
    <n v="695.54545454545973"/>
    <n v="16.399999999999999"/>
    <n v="36"/>
    <n v="27.4"/>
    <n v="27.4"/>
    <n v="12.4"/>
    <n v="119.6"/>
    <n v="711.94545454545971"/>
    <n v="747.94545454545971"/>
    <n v="775.34545454545969"/>
    <n v="802.74545454545967"/>
    <n v="815.14545454545964"/>
    <n v="1006.759248181297"/>
    <n v="987.24075062512622"/>
    <n v="1003.3458329233657"/>
    <n v="1021.7030580617509"/>
    <n v="1039.108259055387"/>
    <n v="1020.2400146782546"/>
  </r>
  <r>
    <n v="808"/>
    <n v="8"/>
    <n v="0"/>
    <s v="זכרון יוסף"/>
    <m/>
    <s v="Jewish"/>
    <s v="yes"/>
    <x v="0"/>
    <s v="yes"/>
    <s v="ירושלים"/>
    <n v="796.61904761903941"/>
    <n v="16.700000000000003"/>
    <n v="24.5"/>
    <n v="24.5"/>
    <n v="24.5"/>
    <n v="24.5"/>
    <n v="114.7"/>
    <n v="813.31904761903945"/>
    <n v="837.81904761903945"/>
    <n v="862.31904761903945"/>
    <n v="886.81904761903945"/>
    <n v="911.31904761903945"/>
    <n v="1706.5003391233463"/>
    <n v="1640.5747320544058"/>
    <n v="1649.6685737171586"/>
    <n v="1658.5160265426944"/>
    <n v="1664.9014039600393"/>
    <n v="1675.5516821024912"/>
  </r>
  <r>
    <n v="809"/>
    <n v="8"/>
    <n v="0"/>
    <s v="שוקניון"/>
    <m/>
    <s v="Jewish"/>
    <s v="yes"/>
    <x v="0"/>
    <s v="yes"/>
    <s v="ירושלים"/>
    <n v="222.23600983391731"/>
    <n v="0"/>
    <n v="0"/>
    <n v="34"/>
    <n v="9.6"/>
    <n v="24"/>
    <n v="67.599999999999994"/>
    <n v="222.23600983391731"/>
    <n v="222.23600983391731"/>
    <n v="256.23600983391731"/>
    <n v="265.83600983391733"/>
    <n v="289.83600983391733"/>
    <n v="511.12496680387062"/>
    <n v="496.24940458949976"/>
    <n v="482.13135975604894"/>
    <n v="560.80588519926027"/>
    <n v="569.82199923244798"/>
    <n v="618.16226021090279"/>
  </r>
  <r>
    <n v="810"/>
    <n v="8"/>
    <n v="0"/>
    <s v="שוק מחנה יהודה"/>
    <m/>
    <s v="Jewish"/>
    <s v="yes"/>
    <x v="0"/>
    <s v="yes"/>
    <s v="ירושלים"/>
    <n v="398.88648437500137"/>
    <n v="120"/>
    <n v="0"/>
    <n v="9"/>
    <n v="0"/>
    <n v="0"/>
    <n v="129"/>
    <n v="518.88648437500137"/>
    <n v="518.88648437500137"/>
    <n v="527.88648437500137"/>
    <n v="527.88648437500137"/>
    <n v="527.88648437500137"/>
    <n v="844.90573680556111"/>
    <n v="839.99999999999989"/>
    <n v="839.99999999999989"/>
    <n v="867"/>
    <n v="867"/>
    <n v="918"/>
  </r>
  <r>
    <n v="901"/>
    <n v="9"/>
    <n v="0"/>
    <s v="מקור ברוך צפון"/>
    <m/>
    <s v="U. Orthodox"/>
    <s v="yes"/>
    <x v="0"/>
    <s v="yes"/>
    <s v="ירושלים"/>
    <n v="1016.9699178372475"/>
    <n v="69"/>
    <n v="60"/>
    <n v="37.799999999999997"/>
    <n v="76.8"/>
    <n v="33"/>
    <n v="276.60000000000002"/>
    <n v="1085.9699178372475"/>
    <n v="1145.9699178372475"/>
    <n v="1183.7699178372475"/>
    <n v="1260.5699178372474"/>
    <n v="1293.5699178372474"/>
    <n v="3713.9079949044008"/>
    <n v="4089.2865456927425"/>
    <n v="4445.1565933640122"/>
    <n v="4674.1585613360121"/>
    <n v="4984.9567897227544"/>
    <n v="5099.0849542101614"/>
  </r>
  <r>
    <n v="902"/>
    <n v="9"/>
    <n v="0"/>
    <s v="מקור ברוך דרום"/>
    <m/>
    <s v="U. Orthodox"/>
    <s v="yes"/>
    <x v="0"/>
    <s v="yes"/>
    <s v="ירושלים"/>
    <n v="441.90881118881032"/>
    <n v="78"/>
    <n v="66"/>
    <n v="54.4"/>
    <n v="14.799999999999999"/>
    <n v="4"/>
    <n v="217.20000000000002"/>
    <n v="519.90881118881032"/>
    <n v="585.90881118881032"/>
    <n v="640.3088111888103"/>
    <n v="655.10881118881025"/>
    <n v="659.10881118881025"/>
    <n v="1593.752334138896"/>
    <n v="1907.3077769549857"/>
    <n v="2196.6233844182775"/>
    <n v="2428.5888708764355"/>
    <n v="2495.339850418452"/>
    <n v="2498.0836214266683"/>
  </r>
  <r>
    <n v="903"/>
    <n v="9"/>
    <n v="0"/>
    <s v="מקור ברוך מערב"/>
    <m/>
    <s v="U. Orthodox"/>
    <s v="yes"/>
    <x v="0"/>
    <s v="yes"/>
    <s v="ירושלים"/>
    <n v="784.61538461539067"/>
    <n v="78"/>
    <n v="66.599999999999994"/>
    <n v="27"/>
    <n v="33"/>
    <n v="33"/>
    <n v="237.6"/>
    <n v="862.61538461539067"/>
    <n v="929.21538461539069"/>
    <n v="956.21538461539069"/>
    <n v="989.21538461539069"/>
    <n v="1022.2153846153907"/>
    <n v="2988.7497083607796"/>
    <n v="3374.8659134699801"/>
    <n v="3717.8861162704175"/>
    <n v="3876.5414728709438"/>
    <n v="4032.6430324286598"/>
    <n v="4159.8787468274822"/>
  </r>
  <r>
    <n v="904"/>
    <n v="9"/>
    <n v="0"/>
    <s v="הטלוויזיה הישראלית"/>
    <m/>
    <s v="U. Orthodox"/>
    <s v="yes"/>
    <x v="0"/>
    <s v="yes"/>
    <s v="ירושלים"/>
    <n v="183.33333333333223"/>
    <n v="29.2"/>
    <n v="526.79999999999995"/>
    <n v="4"/>
    <n v="25.599999999999998"/>
    <n v="4"/>
    <n v="589.6"/>
    <n v="212.53333333333222"/>
    <n v="739.33333333333212"/>
    <n v="743.33333333333212"/>
    <n v="768.93333333333214"/>
    <n v="772.93333333333214"/>
    <n v="794.01171375910906"/>
    <n v="983.13883860184251"/>
    <n v="2915.7291814451828"/>
    <n v="3404.9680948040109"/>
    <n v="3535.7837479976561"/>
    <n v="3628.1008226699528"/>
  </r>
  <r>
    <n v="905"/>
    <n v="9"/>
    <n v="0"/>
    <s v="מחנה שנלר"/>
    <m/>
    <s v="U. Orthodox"/>
    <s v="yes"/>
    <x v="0"/>
    <s v="yes"/>
    <s v="ירושלים"/>
    <n v="379.46527961834033"/>
    <n v="430"/>
    <n v="14.399999999999999"/>
    <n v="0"/>
    <n v="0"/>
    <n v="0"/>
    <n v="444.4"/>
    <n v="809.46527961834033"/>
    <n v="823.86527961834031"/>
    <n v="823.86527961834031"/>
    <n v="823.86527961834031"/>
    <n v="823.86527961834031"/>
    <n v="1384.3095025774564"/>
    <n v="3300.0000000000005"/>
    <n v="3500.0000000000005"/>
    <n v="3699.9999999999995"/>
    <n v="3699.9999999999995"/>
    <n v="3600.0000000000005"/>
  </r>
  <r>
    <n v="906"/>
    <n v="9"/>
    <n v="0"/>
    <s v="כרם אברהם צפון"/>
    <m/>
    <s v="U. Orthodox"/>
    <s v="yes"/>
    <x v="0"/>
    <s v="yes"/>
    <s v="ירושלים"/>
    <n v="531.54443473757351"/>
    <n v="24"/>
    <n v="24"/>
    <n v="24"/>
    <n v="24"/>
    <n v="36"/>
    <n v="132"/>
    <n v="555.54443473757351"/>
    <n v="579.54443473757351"/>
    <n v="603.54443473757351"/>
    <n v="627.54443473757351"/>
    <n v="663.54443473757351"/>
    <n v="2619.067334303656"/>
    <n v="2785.5139117969993"/>
    <n v="2968.093452247273"/>
    <n v="3131.81330724483"/>
    <n v="3267.868459752784"/>
    <n v="3405.8249600552326"/>
  </r>
  <r>
    <n v="907"/>
    <n v="9"/>
    <n v="0"/>
    <s v="שכונת הבוכרים צפון"/>
    <m/>
    <s v="U. Orthodox"/>
    <s v="yes"/>
    <x v="0"/>
    <s v="yes"/>
    <s v="ירושלים"/>
    <n v="1046.8805970148924"/>
    <n v="43.5"/>
    <n v="58.5"/>
    <n v="43"/>
    <n v="36"/>
    <n v="46"/>
    <n v="227"/>
    <n v="1090.3805970148924"/>
    <n v="1148.8805970148924"/>
    <n v="1191.8805970148924"/>
    <n v="1227.8805970148924"/>
    <n v="1273.8805970148924"/>
    <n v="4814.9877989102415"/>
    <n v="5124.5044183271339"/>
    <n v="5629.6043238390084"/>
    <n v="5983.9842777874219"/>
    <n v="6276.4653584711468"/>
    <n v="6498.8867938300345"/>
  </r>
  <r>
    <n v="908"/>
    <n v="9"/>
    <n v="0"/>
    <s v="כרם אברהם"/>
    <m/>
    <s v="U. Orthodox"/>
    <s v="yes"/>
    <x v="0"/>
    <s v="yes"/>
    <s v="ירושלים"/>
    <n v="579.79571109576705"/>
    <n v="31.483333333333334"/>
    <n v="48.483333333333334"/>
    <n v="23.483333333333334"/>
    <n v="26.483333333333334"/>
    <n v="23.483333333333334"/>
    <n v="153.41666666666669"/>
    <n v="611.2790444291004"/>
    <n v="659.76237776243374"/>
    <n v="683.24571109576709"/>
    <n v="709.72904442910044"/>
    <n v="733.21237776243379"/>
    <n v="2826.1348251500635"/>
    <n v="3063.4720536230589"/>
    <n v="3409.6869638827734"/>
    <n v="3606.9503091789593"/>
    <n v="3780.3745769187776"/>
    <n v="3897.5318308179721"/>
  </r>
  <r>
    <n v="1001"/>
    <n v="10"/>
    <n v="1"/>
    <s v="הדסה הר הצופ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2"/>
    <n v="10"/>
    <n v="1"/>
    <s v="קמפוס הר הצופ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3"/>
    <n v="10"/>
    <n v="1"/>
    <s v="מעונות / מרכז ספורט"/>
    <m/>
    <s v="Jewish"/>
    <s v="yes"/>
    <x v="0"/>
    <s v="yes"/>
    <s v="ירושלים"/>
    <n v="592.85714285714289"/>
    <n v="0"/>
    <n v="0"/>
    <n v="0"/>
    <n v="0"/>
    <n v="0"/>
    <n v="0"/>
    <n v="592.85714285714289"/>
    <n v="592.85714285714289"/>
    <n v="592.85714285714289"/>
    <n v="592.85714285714289"/>
    <n v="592.85714285714289"/>
    <n v="1026.0366633125045"/>
    <n v="1011.9649281363213"/>
    <n v="997.22508375811515"/>
    <n v="988.88617818762646"/>
    <n v="963.89037650244074"/>
    <n v="943.02725411337815"/>
  </r>
  <r>
    <n v="1004"/>
    <n v="10"/>
    <n v="1"/>
    <s v="כפר הסטודנטים"/>
    <m/>
    <s v="Jewish"/>
    <s v="yes"/>
    <x v="0"/>
    <s v="yes"/>
    <s v="ירושלים"/>
    <n v="507.5"/>
    <n v="0"/>
    <n v="0"/>
    <n v="0"/>
    <n v="72"/>
    <n v="0"/>
    <n v="72"/>
    <n v="507.5"/>
    <n v="507.5"/>
    <n v="507.5"/>
    <n v="579.5"/>
    <n v="579.5"/>
    <n v="878.3121075705227"/>
    <n v="866.26636318175474"/>
    <n v="1063.9761923349852"/>
    <n v="1061.9771028713094"/>
    <n v="1242.6302118810866"/>
    <n v="1221.0531425120535"/>
  </r>
  <r>
    <n v="1101"/>
    <n v="11"/>
    <n v="1"/>
    <s v="עיסאוויה מזרח"/>
    <m/>
    <s v="Arab"/>
    <s v="yes"/>
    <x v="0"/>
    <s v="yes"/>
    <s v="ירושלים"/>
    <n v="1258.4000000000001"/>
    <n v="48.4"/>
    <n v="168.4"/>
    <n v="174.7"/>
    <n v="168.4"/>
    <n v="168.4"/>
    <n v="728.3"/>
    <n v="1306.8000000000002"/>
    <n v="1475.2000000000003"/>
    <n v="1649.9000000000003"/>
    <n v="1818.3000000000004"/>
    <n v="1986.7000000000005"/>
    <n v="5931.1457920000012"/>
    <n v="6159.2667840000004"/>
    <n v="7330.0365032727268"/>
    <n v="8877.8657134545465"/>
    <n v="10425.694923636363"/>
    <n v="11973.52413381818"/>
  </r>
  <r>
    <n v="1102"/>
    <n v="11"/>
    <n v="1"/>
    <s v="עיסאוויה דרום"/>
    <m/>
    <s v="Arab"/>
    <s v="yes"/>
    <x v="0"/>
    <s v="yes"/>
    <s v="ירושלים"/>
    <n v="514.79999999999995"/>
    <n v="19.8"/>
    <n v="219.8"/>
    <n v="306.40000000000003"/>
    <n v="299.8"/>
    <n v="299.8"/>
    <n v="1145.5999999999999"/>
    <n v="534.59999999999991"/>
    <n v="754.39999999999986"/>
    <n v="1060.8"/>
    <n v="1360.6"/>
    <n v="1660.3999999999999"/>
    <n v="2462.7765759999997"/>
    <n v="2557.498752"/>
    <n v="3600"/>
    <n v="5050"/>
    <n v="6300.0000000000009"/>
    <n v="7600"/>
  </r>
  <r>
    <n v="1103"/>
    <n v="11"/>
    <n v="1"/>
    <s v="ח'רובה"/>
    <m/>
    <s v="Arab"/>
    <s v="yes"/>
    <x v="0"/>
    <s v="yes"/>
    <s v="ירושלים"/>
    <n v="769.6"/>
    <n v="29.6"/>
    <n v="29.6"/>
    <n v="54.8"/>
    <n v="29.6"/>
    <n v="29.6"/>
    <n v="173.2"/>
    <n v="799.2"/>
    <n v="828.80000000000007"/>
    <n v="883.6"/>
    <n v="913.2"/>
    <n v="942.80000000000007"/>
    <n v="3627.5366400000003"/>
    <n v="3767.0572799999995"/>
    <n v="3906.5779200000006"/>
    <n v="4164.8796454054054"/>
    <n v="4304.4002854054052"/>
    <n v="4443.9209254054058"/>
  </r>
  <r>
    <n v="1104"/>
    <n v="11"/>
    <n v="1"/>
    <s v="דהרה"/>
    <m/>
    <s v="Arab"/>
    <s v="yes"/>
    <x v="0"/>
    <s v="yes"/>
    <s v="ירושלים"/>
    <n v="1029.5999999999999"/>
    <n v="39.6"/>
    <n v="39.6"/>
    <n v="439.6"/>
    <n v="39.6"/>
    <n v="39.6"/>
    <n v="598.00000000000011"/>
    <n v="1069.1999999999998"/>
    <n v="1108.7999999999997"/>
    <n v="1548.3999999999996"/>
    <n v="1587.9999999999995"/>
    <n v="1627.5999999999995"/>
    <n v="4944.0609919999988"/>
    <n v="5134.2171839999992"/>
    <n v="5324.3733759999996"/>
    <n v="7150"/>
    <n v="5704.6857599999994"/>
    <n v="5894.8419519999989"/>
  </r>
  <r>
    <n v="1201"/>
    <n v="12"/>
    <n v="1"/>
    <s v="א טור"/>
    <m/>
    <s v="Arab"/>
    <s v="yes"/>
    <x v="0"/>
    <s v="yes"/>
    <s v="ירושלים"/>
    <n v="3093.1618245948525"/>
    <n v="60.650231854801028"/>
    <n v="98.050231854801041"/>
    <n v="78.650231854801035"/>
    <n v="237.65023185480104"/>
    <n v="260.65023185480101"/>
    <n v="735.65115927400507"/>
    <n v="3153.8120564496535"/>
    <n v="3251.8622883044545"/>
    <n v="3330.5125201592555"/>
    <n v="3568.1627520140564"/>
    <n v="3828.8129838688574"/>
    <n v="12602.155828087873"/>
    <n v="12849.256922756264"/>
    <n v="13248.733048120699"/>
    <n v="13569.169719059915"/>
    <n v="14537.403980391426"/>
    <n v="15599.344811402321"/>
  </r>
  <r>
    <n v="1202"/>
    <n v="12"/>
    <n v="1"/>
    <s v="בית פאג'י"/>
    <m/>
    <s v="Arab"/>
    <s v="yes"/>
    <x v="0"/>
    <s v="yes"/>
    <s v="ירושלים"/>
    <n v="887.73249119274328"/>
    <n v="17.406519435151829"/>
    <n v="29.406519435151829"/>
    <n v="39.906519435151829"/>
    <n v="17.406519435151829"/>
    <n v="17.406519435151829"/>
    <n v="121.53259717575915"/>
    <n v="905.13901062789512"/>
    <n v="934.54553006304695"/>
    <n v="974.45204949819879"/>
    <n v="991.85856893335063"/>
    <n v="1009.2650883685025"/>
    <n v="3616.0531977156193"/>
    <n v="3686.9562015923962"/>
    <n v="3806.7395143494819"/>
    <n v="3969.293097376838"/>
    <n v="4040.1961012536149"/>
    <n v="4111.0991051303918"/>
  </r>
  <r>
    <n v="1203"/>
    <n v="12"/>
    <n v="1"/>
    <s v="ואדי עבדאללה"/>
    <m/>
    <s v="Arab"/>
    <s v="yes"/>
    <x v="0"/>
    <s v="yes"/>
    <s v="ירושלים"/>
    <n v="566.6016455330348"/>
    <n v="36.992370982039802"/>
    <n v="31.3923709820398"/>
    <n v="25.692370982039801"/>
    <n v="21.792370982039802"/>
    <n v="21.792370982039802"/>
    <n v="137.66185491019903"/>
    <n v="603.5940165150746"/>
    <n v="634.98638749711438"/>
    <n v="660.67875847915423"/>
    <n v="682.47112946119398"/>
    <n v="704.26350044323374"/>
    <n v="2307.971953812164"/>
    <n v="2458.6551637969201"/>
    <n v="2586.5275629708658"/>
    <n v="2691.1818154266648"/>
    <n v="2779.9499674963631"/>
    <n v="2868.7181195660623"/>
  </r>
  <r>
    <n v="1204"/>
    <n v="12"/>
    <n v="1"/>
    <s v="א שייח'"/>
    <m/>
    <s v="Arab"/>
    <s v="yes"/>
    <x v="0"/>
    <s v="yes"/>
    <s v="ירושלים"/>
    <n v="1177.76"/>
    <n v="78.960000000000008"/>
    <n v="131.16"/>
    <n v="127.76"/>
    <n v="114.76"/>
    <n v="114.76"/>
    <n v="567.4"/>
    <n v="1256.72"/>
    <n v="1387.88"/>
    <n v="1515.64"/>
    <n v="1630.4"/>
    <n v="1745.16"/>
    <n v="5354.5885639288572"/>
    <n v="5713.573682295777"/>
    <n v="6309.8817892487295"/>
    <n v="6890.7320770217484"/>
    <n v="7412.4789385185522"/>
    <n v="7934.2258000153561"/>
  </r>
  <r>
    <n v="1205"/>
    <n v="12"/>
    <n v="1"/>
    <s v="שבע הקשתות"/>
    <m/>
    <s v="Arab"/>
    <s v="yes"/>
    <x v="0"/>
    <s v="yes"/>
    <s v="ירושלים"/>
    <n v="22.88"/>
    <n v="0.88000000000000012"/>
    <n v="0.88000000000000012"/>
    <n v="0.88000000000000012"/>
    <n v="0.88000000000000012"/>
    <n v="0.88000000000000012"/>
    <n v="4.4000000000000004"/>
    <n v="23.759999999999998"/>
    <n v="24.639999999999997"/>
    <n v="25.519999999999996"/>
    <n v="26.399999999999995"/>
    <n v="27.279999999999994"/>
    <n v="101.48117887365042"/>
    <n v="109.59967318354244"/>
    <n v="113.65892033848847"/>
    <n v="117.71816749343449"/>
    <n v="121.7774146483805"/>
    <n v="125.83666180332652"/>
  </r>
  <r>
    <n v="1206"/>
    <n v="12"/>
    <n v="1"/>
    <s v="א סוואנה"/>
    <m/>
    <s v="Arab"/>
    <s v="yes"/>
    <x v="0"/>
    <s v="yes"/>
    <s v="ירושלים"/>
    <n v="890.42908613367103"/>
    <n v="104.8165033128335"/>
    <n v="75.816503312833504"/>
    <n v="76.016503312833507"/>
    <n v="68.816503312833504"/>
    <n v="68.816503312833504"/>
    <n v="394.28251656416751"/>
    <n v="995.24558944650448"/>
    <n v="1071.0620927593379"/>
    <n v="1147.0785960721714"/>
    <n v="1215.8950993850049"/>
    <n v="1284.7116026978383"/>
    <n v="3627.0373971854215"/>
    <n v="3907.351725351597"/>
    <n v="4216.1795670312858"/>
    <n v="4525.8220805256469"/>
    <n v="4806.136408691822"/>
    <n v="5086.450736857998"/>
  </r>
  <r>
    <n v="1207"/>
    <n v="12"/>
    <n v="1"/>
    <s v="אוגוסטה ויקטוריה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m/>
    <n v="0"/>
    <n v="0"/>
    <n v="0"/>
    <n v="0"/>
    <n v="0"/>
  </r>
  <r>
    <n v="1301"/>
    <n v="13"/>
    <n v="1"/>
    <s v="ואדי ג'וז צפון"/>
    <m/>
    <s v="Arab"/>
    <s v="yes"/>
    <x v="0"/>
    <s v="yes"/>
    <s v="ירושלים"/>
    <n v="748.54104366573858"/>
    <n v="48.120809371759179"/>
    <n v="56.520809371759178"/>
    <n v="90.720809371759174"/>
    <n v="49.520809371759178"/>
    <n v="42.520809371759178"/>
    <n v="287.40404685879588"/>
    <n v="796.66185303749774"/>
    <n v="853.18266240925686"/>
    <n v="943.90347178101604"/>
    <n v="993.42428115277517"/>
    <n v="1035.9450905245344"/>
    <n v="3370.36392598979"/>
    <n v="3587.0315908672715"/>
    <n v="3841.5209052292898"/>
    <n v="4249.9983639212032"/>
    <n v="4472.9696370461079"/>
    <n v="4664.4228689338979"/>
  </r>
  <r>
    <n v="1302"/>
    <n v="13"/>
    <n v="1"/>
    <s v="ואדי ג'וז דרום"/>
    <m/>
    <s v="Arab"/>
    <s v="yes"/>
    <x v="0"/>
    <s v="yes"/>
    <s v="ירושלים"/>
    <n v="517.91404098291036"/>
    <n v="19.581309268573477"/>
    <n v="19.581309268573477"/>
    <n v="19.581309268573477"/>
    <n v="19.581309268573477"/>
    <n v="19.581309268573477"/>
    <n v="97.906546342867387"/>
    <n v="537.49535025148384"/>
    <n v="557.07665952005732"/>
    <n v="576.6579687886308"/>
    <n v="596.23927805720427"/>
    <n v="615.82058732577775"/>
    <n v="2331.948014425629"/>
    <n v="2420.1143734261391"/>
    <n v="2508.2807324266491"/>
    <n v="2596.4470914271592"/>
    <n v="2684.6134504276688"/>
    <n v="2772.7798094281784"/>
  </r>
  <r>
    <n v="1303"/>
    <n v="13"/>
    <n v="1"/>
    <s v="ואדי ג'וז - משרד הפנים"/>
    <m/>
    <s v="Arab"/>
    <s v="yes"/>
    <x v="0"/>
    <s v="yes"/>
    <s v="ירושלים"/>
    <n v="153.91999999999999"/>
    <n v="5.92"/>
    <n v="5.92"/>
    <n v="8.32"/>
    <n v="5.92"/>
    <n v="5.92"/>
    <n v="32"/>
    <n v="159.83999999999997"/>
    <n v="165.75999999999996"/>
    <n v="174.07999999999996"/>
    <n v="179.99999999999994"/>
    <n v="185.91999999999993"/>
    <n v="483.86588475267723"/>
    <n v="522.57515553289136"/>
    <n v="541.92979092299845"/>
    <n v="569.13090011990573"/>
    <n v="588.48553551001282"/>
    <n v="607.84017090011992"/>
  </r>
  <r>
    <n v="1304"/>
    <n v="13"/>
    <n v="1"/>
    <s v="שיח ג'ראח"/>
    <m/>
    <s v="Arab"/>
    <s v="yes"/>
    <x v="0"/>
    <s v="yes"/>
    <s v="ירושלים"/>
    <n v="595.9"/>
    <n v="206.20000000000002"/>
    <n v="111.30000000000001"/>
    <n v="106.5"/>
    <n v="101.1"/>
    <n v="149.4"/>
    <n v="674.5"/>
    <n v="802.1"/>
    <n v="913.40000000000009"/>
    <n v="1019.9000000000001"/>
    <n v="1121"/>
    <n v="1270.4000000000001"/>
    <n v="2172.0439826619072"/>
    <n v="2952.8753872764673"/>
    <n v="3362.6185995989595"/>
    <n v="3754.6909456218291"/>
    <n v="4126.8835670576236"/>
    <n v="4406.3041404204014"/>
  </r>
  <r>
    <n v="1305"/>
    <n v="13"/>
    <n v="1"/>
    <s v="שיח ג'ראח - מרכזי בריאות"/>
    <m/>
    <s v="Arab"/>
    <s v="yes"/>
    <x v="0"/>
    <s v="yes"/>
    <s v="ירושלים"/>
    <n v="95.95"/>
    <n v="0.95"/>
    <n v="12.95"/>
    <n v="0.95"/>
    <n v="0.95"/>
    <n v="0.95"/>
    <n v="16.749999999999996"/>
    <n v="96.9"/>
    <n v="109.85000000000001"/>
    <n v="110.80000000000001"/>
    <n v="111.75000000000001"/>
    <n v="112.70000000000002"/>
    <n v="326.50242223355428"/>
    <n v="333.03247067822537"/>
    <n v="377.53990613006249"/>
    <n v="380.80493035239806"/>
    <n v="384.06995457473357"/>
    <n v="387.33497879706914"/>
  </r>
  <r>
    <n v="1401"/>
    <n v="14"/>
    <n v="1"/>
    <s v="צמרת הבירה"/>
    <m/>
    <s v="Jewish"/>
    <s v="yes"/>
    <x v="0"/>
    <s v="yes"/>
    <s v="ירושלים"/>
    <n v="617.64100730256791"/>
    <n v="0"/>
    <n v="0"/>
    <n v="0"/>
    <n v="0"/>
    <n v="0"/>
    <n v="0"/>
    <n v="617.64100730256791"/>
    <n v="617.64100730256791"/>
    <n v="617.64100730256791"/>
    <n v="617.64100730256791"/>
    <n v="617.64100730256791"/>
    <n v="1488.3184406271059"/>
    <n v="1475.437142496334"/>
    <n v="1459.4570969006713"/>
    <n v="1434.2931195734582"/>
    <n v="1400.3272942232998"/>
    <n v="1363.129043331357"/>
  </r>
  <r>
    <n v="1402"/>
    <n v="14"/>
    <n v="1"/>
    <s v="הגבעה הצרפתית"/>
    <m/>
    <s v="Jewish"/>
    <s v="yes"/>
    <x v="0"/>
    <s v="yes"/>
    <s v="ירושלים"/>
    <n v="1152.6833170217546"/>
    <n v="144"/>
    <n v="28.8"/>
    <n v="0"/>
    <n v="29.4"/>
    <n v="0"/>
    <n v="202.20000000000002"/>
    <n v="1296.6833170217546"/>
    <n v="1325.4833170217546"/>
    <n v="1325.4833170217546"/>
    <n v="1354.8833170217547"/>
    <n v="1354.8833170217547"/>
    <n v="2773.7377653680887"/>
    <n v="3180.6194859120105"/>
    <n v="3243.2104812005095"/>
    <n v="3196.8162027074327"/>
    <n v="3228.8590554796278"/>
    <n v="3146.9540402394882"/>
  </r>
  <r>
    <n v="1403"/>
    <n v="14"/>
    <n v="1"/>
    <s v="הגבעה הצרפתית דרום"/>
    <m/>
    <s v="Jewish"/>
    <s v="yes"/>
    <x v="0"/>
    <s v="yes"/>
    <s v="ירושלים"/>
    <n v="703"/>
    <n v="4"/>
    <n v="4"/>
    <n v="4"/>
    <n v="4"/>
    <n v="4"/>
    <n v="20"/>
    <n v="707"/>
    <n v="711"/>
    <n v="715"/>
    <n v="719"/>
    <n v="723"/>
    <n v="2038.7"/>
    <n v="2085.6499999999996"/>
    <n v="2204.1"/>
    <n v="2252.25"/>
    <n v="2300.7999999999997"/>
    <n v="2349.75"/>
  </r>
  <r>
    <n v="1404"/>
    <n v="14"/>
    <n v="1"/>
    <s v="מלון היאט"/>
    <m/>
    <s v="Jewish"/>
    <s v="yes"/>
    <x v="0"/>
    <s v="yes"/>
    <s v="ירושלים"/>
    <n v="52.38095238095238"/>
    <n v="5"/>
    <n v="5"/>
    <n v="5"/>
    <n v="5"/>
    <n v="5"/>
    <n v="25"/>
    <n v="57.38095238095238"/>
    <n v="62.38095238095238"/>
    <n v="67.38095238095238"/>
    <n v="72.38095238095238"/>
    <n v="77.38095238095238"/>
    <n v="218"/>
    <n v="241"/>
    <n v="262"/>
    <n v="283"/>
    <n v="304"/>
    <n v="325"/>
  </r>
  <r>
    <n v="1405"/>
    <n v="14"/>
    <n v="1"/>
    <s v="שיח ג'ראח - קרית הממשלה"/>
    <m/>
    <s v="Jewish"/>
    <s v="yes"/>
    <x v="0"/>
    <s v="yes"/>
    <s v="ירושלים"/>
    <n v="0"/>
    <n v="0"/>
    <n v="9.6"/>
    <n v="0"/>
    <n v="0"/>
    <n v="0"/>
    <n v="9.6"/>
    <n v="0"/>
    <n v="9.6"/>
    <n v="9.6"/>
    <n v="9.6"/>
    <n v="9.6"/>
    <n v="0"/>
    <n v="0"/>
    <n v="25.734313398837468"/>
    <n v="26.163497677125196"/>
    <n v="26.223632948802624"/>
    <n v="25.863209371844203"/>
  </r>
  <r>
    <n v="2001"/>
    <n v="20"/>
    <n v="2"/>
    <s v="נוף ציון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01"/>
    <n v="21"/>
    <n v="2"/>
    <s v="ג'בל מוכבר מערב"/>
    <m/>
    <s v="Arab"/>
    <s v="yes"/>
    <x v="0"/>
    <s v="yes"/>
    <s v="ירושלים"/>
    <n v="1041.7708855286976"/>
    <n v="205.56816333181308"/>
    <n v="171.46816333181306"/>
    <n v="239.76816333181307"/>
    <n v="90.968163331813074"/>
    <n v="82.968163331813074"/>
    <n v="790.74081665906544"/>
    <n v="1247.3390488605107"/>
    <n v="1418.8072121923237"/>
    <n v="1658.5753755241367"/>
    <n v="1749.5435388559497"/>
    <n v="1832.5117021877627"/>
    <n v="5406.4803408874495"/>
    <n v="6473.3178280972734"/>
    <n v="7363.1864806187477"/>
    <n v="8607.5117727066208"/>
    <n v="9079.6094225180659"/>
    <n v="9510.1894571533594"/>
  </r>
  <r>
    <n v="2102"/>
    <n v="21"/>
    <n v="2"/>
    <s v="מורדות אבו תור"/>
    <m/>
    <s v="Arab"/>
    <s v="yes"/>
    <x v="0"/>
    <s v="yes"/>
    <s v="ירושלים"/>
    <n v="1477.6"/>
    <n v="95.2"/>
    <n v="128.6"/>
    <n v="150.9"/>
    <n v="245.6"/>
    <n v="152"/>
    <n v="772.30000000000007"/>
    <n v="1572.8"/>
    <n v="1701.3999999999999"/>
    <n v="1852.3"/>
    <n v="2097.9"/>
    <n v="2249.9"/>
    <n v="7487.842107727256"/>
    <n v="7970.274815263555"/>
    <n v="8621.9643760741437"/>
    <n v="9386.6607580828349"/>
    <n v="10631.25606239917"/>
    <n v="11401.526771910907"/>
  </r>
  <r>
    <n v="2103"/>
    <n v="21"/>
    <n v="2"/>
    <s v="אבו תור"/>
    <m/>
    <s v="Arab"/>
    <s v="yes"/>
    <x v="0"/>
    <s v="yes"/>
    <s v="ירושלים"/>
    <n v="1224"/>
    <n v="24"/>
    <n v="24"/>
    <n v="62.300000000000004"/>
    <n v="24"/>
    <n v="24"/>
    <n v="158.30000000000001"/>
    <n v="1248"/>
    <n v="1272"/>
    <n v="1334.3"/>
    <n v="1358.3"/>
    <n v="1382.3"/>
    <n v="5920.4893869555199"/>
    <n v="6036.5774141507263"/>
    <n v="6152.665441345931"/>
    <n v="6454.0106119401553"/>
    <n v="6570.0986391353617"/>
    <n v="6686.1866663305682"/>
  </r>
  <r>
    <n v="2201"/>
    <n v="22"/>
    <n v="2"/>
    <s v="סילוואן מזרח"/>
    <m/>
    <s v="Arab"/>
    <s v="yes"/>
    <x v="0"/>
    <s v="yes"/>
    <s v="ירושלים"/>
    <n v="1690.2086319940349"/>
    <n v="70.079377630894214"/>
    <n v="90.629377630894211"/>
    <n v="121.22937763089422"/>
    <n v="156.82937763089421"/>
    <n v="199.22937763089422"/>
    <n v="637.99688815447109"/>
    <n v="1760.2880096249291"/>
    <n v="1850.9173872558233"/>
    <n v="1972.1467648867176"/>
    <n v="2128.9761425176121"/>
    <n v="2328.2055201485064"/>
    <n v="8045.2021042654032"/>
    <n v="8378.7720232147167"/>
    <n v="8810.1576201301323"/>
    <n v="9387.1957594184278"/>
    <n v="10133.685876107855"/>
    <n v="11081.995201836831"/>
  </r>
  <r>
    <n v="2202"/>
    <n v="22"/>
    <n v="2"/>
    <s v="סילוואן דרום"/>
    <m/>
    <s v="Arab"/>
    <s v="yes"/>
    <x v="0"/>
    <s v="yes"/>
    <s v="ירושלים"/>
    <n v="1614.1298199614644"/>
    <n v="80.994072426062075"/>
    <n v="205.99407242606208"/>
    <n v="208.99407242606208"/>
    <n v="235.99407242606208"/>
    <n v="205.99407242606208"/>
    <n v="937.97036213031038"/>
    <n v="1695.1238923875264"/>
    <n v="1901.1179648135885"/>
    <n v="2110.1120372396508"/>
    <n v="2346.1061096657131"/>
    <n v="2552.1001820917754"/>
    <n v="7683.0755554663019"/>
    <n v="8068.5981883417689"/>
    <n v="9049.1066969234471"/>
    <n v="10043.89486652208"/>
    <n v="11167.199985273253"/>
    <n v="12147.708493854936"/>
  </r>
  <r>
    <n v="2203"/>
    <n v="22"/>
    <n v="2"/>
    <s v="עיר דוד"/>
    <m/>
    <s v="Arab"/>
    <s v="yes"/>
    <x v="0"/>
    <s v="yes"/>
    <s v="ירושלים"/>
    <n v="1138.993085136485"/>
    <n v="33.174555877761698"/>
    <n v="33.174555877761698"/>
    <n v="58.174555877761698"/>
    <n v="243.17455587776169"/>
    <n v="33.174555877761698"/>
    <n v="400.87277938880845"/>
    <n v="1172.1676410142468"/>
    <n v="1205.3421968920086"/>
    <n v="1263.5167527697704"/>
    <n v="1506.691308647532"/>
    <n v="1539.8658645252938"/>
    <n v="5421.4783854660345"/>
    <n v="5579.3855229067922"/>
    <n v="5737.2926603475498"/>
    <n v="5978.9738090877445"/>
    <n v="7119.3216244946034"/>
    <n v="7277.2287619353629"/>
  </r>
  <r>
    <n v="2301"/>
    <n v="23"/>
    <n v="2"/>
    <s v="ראס אל עמוד"/>
    <m/>
    <s v="Arab"/>
    <s v="yes"/>
    <x v="0"/>
    <s v="yes"/>
    <s v="ירושלים"/>
    <n v="2255.1091487336021"/>
    <n v="103.28279073981366"/>
    <n v="79.482790739813652"/>
    <n v="122.08279073981366"/>
    <n v="76.282790739813649"/>
    <n v="65.682790739813655"/>
    <n v="446.81395369906829"/>
    <n v="2358.3919394734157"/>
    <n v="2437.8747302132292"/>
    <n v="2559.9575209530431"/>
    <n v="2636.2403116928567"/>
    <n v="2701.9231024326705"/>
    <n v="12109.627209637949"/>
    <n v="12664.241647583249"/>
    <n v="13091.05334580252"/>
    <n v="13746.621208405355"/>
    <n v="14156.249344980792"/>
    <n v="14508.956933611023"/>
  </r>
  <r>
    <n v="2302"/>
    <n v="23"/>
    <n v="2"/>
    <s v="ואדי קדום"/>
    <m/>
    <s v="Arab"/>
    <s v="yes"/>
    <x v="0"/>
    <s v="yes"/>
    <s v="ירושלים"/>
    <n v="566.67019810465479"/>
    <n v="27.704957226349173"/>
    <n v="34.104957226349171"/>
    <n v="47.104957226349171"/>
    <n v="154.50495722634918"/>
    <n v="34.50495722634917"/>
    <n v="297.92478613174586"/>
    <n v="594.37515533100395"/>
    <n v="628.4801125573531"/>
    <n v="675.58506978370224"/>
    <n v="830.09002701005147"/>
    <n v="864.59498423640059"/>
    <n v="3042.9413377674587"/>
    <n v="3191.7131628733341"/>
    <n v="3374.8521112668805"/>
    <n v="3627.7992788385081"/>
    <n v="4457.4697340813691"/>
    <n v="4642.7566276803946"/>
  </r>
  <r>
    <n v="2303"/>
    <n v="23"/>
    <n v="2"/>
    <s v="ג'בל בטן אל הווא"/>
    <m/>
    <s v="Arab"/>
    <s v="yes"/>
    <x v="0"/>
    <s v="yes"/>
    <s v="ירושלים"/>
    <n v="2611.5019276104026"/>
    <n v="136.63015323137097"/>
    <n v="101.03015323137096"/>
    <n v="131.03015323137095"/>
    <n v="165.83015323137096"/>
    <n v="75.830153231370957"/>
    <n v="610.35076615685489"/>
    <n v="2748.1320808417736"/>
    <n v="2849.1622340731446"/>
    <n v="2980.1923873045157"/>
    <n v="3146.0225405358865"/>
    <n v="3221.8526937672573"/>
    <n v="14016.709838940769"/>
    <n v="14750.044627189047"/>
    <n v="15292.303596196829"/>
    <n v="15995.581514002781"/>
    <n v="16563.603514818271"/>
    <n v="16970.606566835588"/>
  </r>
  <r>
    <n v="2401"/>
    <n v="24"/>
    <n v="2"/>
    <s v="ג'בל מוכבר מזרח"/>
    <m/>
    <s v="Arab"/>
    <s v="yes"/>
    <x v="0"/>
    <s v="yes"/>
    <s v="ירושלים"/>
    <n v="1539.0699017359557"/>
    <n v="341.30268852830608"/>
    <n v="299.202688528306"/>
    <n v="340.10268852830598"/>
    <n v="251.80268852830599"/>
    <n v="180.90268852830599"/>
    <n v="1413.3134426415302"/>
    <n v="1880.3725902642618"/>
    <n v="2179.5752787925676"/>
    <n v="2519.6779673208734"/>
    <n v="2771.4806558491796"/>
    <n v="2952.3833443774856"/>
    <n v="7987.313988684069"/>
    <n v="8172.0813288783984"/>
    <n v="9724.8540891269586"/>
    <n v="11489.885656963601"/>
    <n v="12796.666547293458"/>
    <n v="13735.49757312466"/>
  </r>
  <r>
    <n v="2402"/>
    <n v="24"/>
    <n v="2"/>
    <s v="צלעה"/>
    <m/>
    <s v="Arab"/>
    <s v="yes"/>
    <x v="0"/>
    <s v="yes"/>
    <s v="ירושלים"/>
    <n v="846.71002194683672"/>
    <n v="82.565770074878344"/>
    <n v="163.26577007487833"/>
    <n v="276.76577007487833"/>
    <n v="720.06577007487829"/>
    <n v="832.56577007487829"/>
    <n v="2075.2288503743916"/>
    <n v="929.27579202171501"/>
    <n v="1092.5415620965932"/>
    <n v="1369.3073321714714"/>
    <n v="2089.3731022463498"/>
    <n v="2921.9388723212282"/>
    <n v="4394.1726071224521"/>
    <n v="4822.6643407088795"/>
    <n v="5669.9650173847349"/>
    <n v="7106.2968593722389"/>
    <n v="10843.223552308245"/>
    <n v="15163.991708658879"/>
  </r>
  <r>
    <n v="2403"/>
    <n v="24"/>
    <n v="2"/>
    <s v="עבידייה"/>
    <m/>
    <s v="Arab"/>
    <s v="yes"/>
    <x v="0"/>
    <s v="yes"/>
    <s v="ירושלים"/>
    <n v="1625.7308535874934"/>
    <n v="67.75887898413437"/>
    <n v="148.35887898413438"/>
    <n v="110.75887898413437"/>
    <n v="121.55887898413437"/>
    <n v="92.158878984134361"/>
    <n v="540.59439492067179"/>
    <n v="1693.4897325716277"/>
    <n v="1841.8486115557621"/>
    <n v="1952.6074905398964"/>
    <n v="2074.1663695240309"/>
    <n v="2166.3252485081653"/>
    <n v="8437.0584949053464"/>
    <n v="8788.7068777091899"/>
    <n v="9558.6452334127662"/>
    <n v="10133.450797788428"/>
    <n v="10639.752297123436"/>
    <n v="11118.029406214544"/>
  </r>
  <r>
    <n v="2404"/>
    <n v="24"/>
    <n v="2"/>
    <s v="אום ליסון"/>
    <m/>
    <s v="Arab"/>
    <s v="yes"/>
    <x v="0"/>
    <s v="yes"/>
    <s v="ירושלים"/>
    <n v="861.43443244756111"/>
    <n v="38.393632017213896"/>
    <n v="88.793632017213895"/>
    <n v="67.193632017213901"/>
    <n v="65.993632017213884"/>
    <n v="47.393632017213896"/>
    <n v="307.76816008606949"/>
    <n v="899.82806446477503"/>
    <n v="988.62169648198892"/>
    <n v="1055.8153284992029"/>
    <n v="1121.8089605164168"/>
    <n v="1169.2025925336306"/>
    <n v="3969.8043046633175"/>
    <n v="4202.0365556323814"/>
    <n v="4721.8307837877592"/>
    <n v="5142.0843275324896"/>
    <n v="5556.8078332544064"/>
    <n v="5913.4659397367795"/>
  </r>
  <r>
    <n v="2501"/>
    <n v="25"/>
    <n v="2"/>
    <s v="זעקוקה"/>
    <m/>
    <s v="Arab"/>
    <s v="yes"/>
    <x v="0"/>
    <s v="yes"/>
    <s v="ירושלים"/>
    <n v="1665.2809155962289"/>
    <n v="79.049265984470338"/>
    <n v="116.24926598447034"/>
    <n v="105.44926598447034"/>
    <n v="94.049265984470338"/>
    <n v="114.04926598447034"/>
    <n v="508.84632992235174"/>
    <n v="1744.3301815806992"/>
    <n v="1860.5794475651696"/>
    <n v="1966.0287135496401"/>
    <n v="2060.0779795341105"/>
    <n v="2174.1272455185808"/>
    <n v="7673.7254255606595"/>
    <n v="8037.9897106886456"/>
    <n v="8573.6740746497871"/>
    <n v="9059.5913189496896"/>
    <n v="9492.9766036071742"/>
    <n v="10018.523220970656"/>
  </r>
  <r>
    <n v="2502"/>
    <n v="25"/>
    <n v="2"/>
    <s v="מנטאר"/>
    <m/>
    <s v="Arab"/>
    <s v="yes"/>
    <x v="0"/>
    <s v="yes"/>
    <s v="ירושלים"/>
    <n v="29.12"/>
    <n v="1.1200000000000001"/>
    <n v="1.1200000000000001"/>
    <n v="101.12"/>
    <n v="101.12"/>
    <n v="176.12"/>
    <n v="380.6"/>
    <n v="30.240000000000002"/>
    <n v="31.360000000000003"/>
    <n v="132.48000000000002"/>
    <n v="233.60000000000002"/>
    <n v="409.72"/>
    <n v="115.75511371763696"/>
    <n v="125.01552281504792"/>
    <n v="129.64572736375339"/>
    <n v="547.68705233259084"/>
    <n v="965.7283773014284"/>
    <n v="1693.8280425853648"/>
  </r>
  <r>
    <n v="2504"/>
    <n v="25"/>
    <n v="2"/>
    <s v="אום טובה"/>
    <m/>
    <s v="Arab"/>
    <s v="yes"/>
    <x v="0"/>
    <s v="yes"/>
    <s v="ירושלים"/>
    <n v="1524.3336264638388"/>
    <n v="192.72821640245536"/>
    <n v="318.42821640245529"/>
    <n v="467.62821640245534"/>
    <n v="641.22821640245536"/>
    <n v="903.02821640245531"/>
    <n v="2523.0410820122765"/>
    <n v="1717.0618428662942"/>
    <n v="2035.4900592687495"/>
    <n v="2503.1182756712051"/>
    <n v="3144.3464920736606"/>
    <n v="4047.3747084761158"/>
    <n v="7011.9346817336582"/>
    <n v="7898.484477184953"/>
    <n v="9363.2542726362462"/>
    <n v="11514.344068087541"/>
    <n v="14463.993863538835"/>
    <n v="18617.923658990127"/>
  </r>
  <r>
    <n v="2505"/>
    <n v="25"/>
    <n v="2"/>
    <s v="צור באהר"/>
    <m/>
    <s v="Arab"/>
    <s v="yes"/>
    <x v="0"/>
    <s v="yes"/>
    <s v="ירושלים"/>
    <n v="1352.7901658012152"/>
    <n v="52.030390992354434"/>
    <n v="60.830390992354438"/>
    <n v="52.030390992354434"/>
    <n v="52.030390992354434"/>
    <n v="52.030390992354434"/>
    <n v="268.95195496177217"/>
    <n v="1404.8205567935695"/>
    <n v="1465.650947785924"/>
    <n v="1517.6813387782784"/>
    <n v="1569.7117297706327"/>
    <n v="1621.742120762987"/>
    <n v="6234.1508781410439"/>
    <n v="6473.9259119156986"/>
    <n v="6754.2545578576555"/>
    <n v="6994.0295916323112"/>
    <n v="7233.8046254069677"/>
    <n v="7473.5796591816224"/>
  </r>
  <r>
    <n v="3001"/>
    <n v="30"/>
    <n v="3"/>
    <s v="את תלפיות-קניון האחים ישראל&quot;"/>
    <m/>
    <s v="Jewish"/>
    <s v="yes"/>
    <x v="0"/>
    <s v="yes"/>
    <s v="ירושלים"/>
    <n v="269.99999999999989"/>
    <n v="34.799999999999997"/>
    <n v="121.6"/>
    <n v="49"/>
    <n v="49"/>
    <n v="74"/>
    <n v="328.4"/>
    <n v="304.7999999999999"/>
    <n v="426.39999999999986"/>
    <n v="475.39999999999986"/>
    <n v="524.39999999999986"/>
    <n v="598.39999999999986"/>
    <n v="966.77148960493014"/>
    <n v="1063.7587032082081"/>
    <n v="1441.0076603410157"/>
    <n v="1551.7549045670412"/>
    <n v="1659.5878468793701"/>
    <n v="1822.7721385723182"/>
  </r>
  <r>
    <n v="3002"/>
    <n v="30"/>
    <n v="3"/>
    <s v="את תלפיות-רח' החרושת&quot;"/>
    <n v="3908"/>
    <s v="Jewish"/>
    <s v="yes"/>
    <x v="0"/>
    <s v="yes"/>
    <s v="ירושלים"/>
    <n v="0"/>
    <n v="0"/>
    <n v="364.5"/>
    <n v="12.5"/>
    <n v="12.5"/>
    <n v="37.5"/>
    <n v="427"/>
    <n v="0"/>
    <n v="364.5"/>
    <n v="377"/>
    <n v="389.5"/>
    <n v="427"/>
    <n v="2.38246437427143"/>
    <n v="0"/>
    <n v="985.71059142900685"/>
    <n v="1043.1150557223993"/>
    <n v="1084.0982602634574"/>
    <n v="1172.6900916534664"/>
  </r>
  <r>
    <n v="3003"/>
    <n v="30"/>
    <n v="3"/>
    <s v="מסוף אגד תלפיות"/>
    <m/>
    <s v="Jewish"/>
    <s v="yes"/>
    <x v="0"/>
    <s v="yes"/>
    <s v="ירושלים"/>
    <n v="4.5784615384615392"/>
    <n v="0"/>
    <n v="142.20000000000002"/>
    <n v="20"/>
    <n v="270"/>
    <n v="418"/>
    <n v="850.2"/>
    <n v="4.5784615384615392"/>
    <n v="146.77846153846156"/>
    <n v="166.77846153846156"/>
    <n v="436.77846153846156"/>
    <n v="854.77846153846156"/>
    <n v="16.49332333733166"/>
    <n v="16.055302015454679"/>
    <n v="399.27377688629923"/>
    <n v="463.95712034388873"/>
    <n v="1203.5896111549214"/>
    <n v="2337.3609045962662"/>
  </r>
  <r>
    <n v="3004"/>
    <n v="30"/>
    <n v="3"/>
    <s v="את תלפיות-רח' האומן&quot;"/>
    <m/>
    <s v="Jewish"/>
    <s v="yes"/>
    <x v="0"/>
    <s v="yes"/>
    <s v="ירושלים"/>
    <n v="11.446153846153848"/>
    <n v="0"/>
    <n v="0"/>
    <n v="0"/>
    <n v="0"/>
    <n v="0"/>
    <n v="0"/>
    <n v="11.446153846153848"/>
    <n v="11.446153846153848"/>
    <n v="11.446153846153848"/>
    <n v="11.446153846153848"/>
    <n v="11.446153846153848"/>
    <n v="41.233308343329178"/>
    <n v="40.138255038636693"/>
    <n v="39.519467961773849"/>
    <n v="38.53719040849132"/>
    <n v="37.564092768666335"/>
    <n v="36.582293258557215"/>
  </r>
  <r>
    <n v="3005"/>
    <n v="30"/>
    <n v="3"/>
    <s v="את תלפיות-רח' הסדנא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006"/>
    <n v="30"/>
    <n v="3"/>
    <s v="את תלפיות-קניון הדר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38.119429988342688"/>
    <n v="0"/>
    <n v="0"/>
    <n v="0"/>
    <n v="0"/>
    <n v="0"/>
  </r>
  <r>
    <n v="3101"/>
    <n v="31"/>
    <n v="3"/>
    <s v="תלפיות"/>
    <m/>
    <s v="Jewish"/>
    <s v="yes"/>
    <x v="0"/>
    <s v="yes"/>
    <s v="ירושלים"/>
    <n v="1794.4779474522729"/>
    <n v="0"/>
    <n v="63.8"/>
    <n v="88.2"/>
    <n v="37.799999999999997"/>
    <n v="0"/>
    <n v="189.8"/>
    <n v="1794.4779474522729"/>
    <n v="1858.2779474522729"/>
    <n v="1946.4779474522729"/>
    <n v="1984.2779474522729"/>
    <n v="1984.2779474522729"/>
    <n v="5109.0871409915671"/>
    <n v="5000.4105450746056"/>
    <n v="5064.2866917866359"/>
    <n v="5178.9632354137339"/>
    <n v="5145.3413111186928"/>
    <n v="4989.5593840642223"/>
  </r>
  <r>
    <n v="3102"/>
    <n v="31"/>
    <n v="3"/>
    <s v="רמת רחל צפון"/>
    <n v="3111"/>
    <s v="Jewish"/>
    <s v="yes"/>
    <x v="0"/>
    <s v="yes"/>
    <s v="ירושלים"/>
    <n v="0"/>
    <n v="0"/>
    <n v="830"/>
    <n v="1000"/>
    <n v="0"/>
    <n v="0"/>
    <n v="1830"/>
    <n v="0"/>
    <n v="830"/>
    <n v="1830"/>
    <n v="1830"/>
    <n v="1830"/>
    <n v="0"/>
    <n v="0"/>
    <n v="2224.945845941153"/>
    <n v="5009.9682492096836"/>
    <n v="5088.6948743429439"/>
    <n v="5049.6890271995708"/>
  </r>
  <r>
    <n v="3103"/>
    <n v="31"/>
    <n v="3"/>
    <s v="קיבוץ רמת רחל"/>
    <m/>
    <s v="Jewish"/>
    <s v="yes"/>
    <x v="0"/>
    <s v="yes"/>
    <s v="מטה יהודה"/>
    <n v="189"/>
    <n v="0"/>
    <n v="0"/>
    <n v="180"/>
    <n v="360"/>
    <n v="0"/>
    <n v="540"/>
    <n v="189"/>
    <n v="189"/>
    <n v="369"/>
    <n v="729"/>
    <n v="729"/>
    <n v="638"/>
    <n v="642.6"/>
    <n v="642.6"/>
    <n v="1254.5999999999999"/>
    <n v="2478.6"/>
    <n v="2478.6"/>
  </r>
  <r>
    <n v="3104"/>
    <n v="31"/>
    <n v="3"/>
    <s v="ארנונה"/>
    <m/>
    <s v="Jewish"/>
    <s v="yes"/>
    <x v="0"/>
    <s v="yes"/>
    <s v="ירושלים"/>
    <n v="699.78442430076916"/>
    <n v="6.7166666666666677"/>
    <n v="18.716666666666669"/>
    <n v="18.716666666666669"/>
    <n v="21.516666666666669"/>
    <n v="18.716666666666669"/>
    <n v="84.38333333333334"/>
    <n v="706.50109096743586"/>
    <n v="725.21775763410255"/>
    <n v="743.93442430076925"/>
    <n v="765.4510909674359"/>
    <n v="784.1677576341026"/>
    <n v="2280.8292359386846"/>
    <n v="2272.281081803822"/>
    <n v="2307.217052107284"/>
    <n v="2332.956634642233"/>
    <n v="2359.4783068204315"/>
    <n v="2380.2465174331128"/>
  </r>
  <r>
    <n v="3105"/>
    <n v="31"/>
    <n v="3"/>
    <s v="תלפיות - פילבוקס"/>
    <m/>
    <s v="Jewish"/>
    <s v="yes"/>
    <x v="0"/>
    <s v="yes"/>
    <s v="ירושלים"/>
    <n v="6.0191988876410507"/>
    <n v="850"/>
    <n v="40.5"/>
    <n v="0"/>
    <n v="0"/>
    <n v="0"/>
    <n v="890.5"/>
    <n v="856.0191988876411"/>
    <n v="896.5191988876411"/>
    <n v="896.5191988876411"/>
    <n v="896.5191988876411"/>
    <n v="896.5191988876411"/>
    <n v="19.871527687130634"/>
    <n v="2308.060935255759"/>
    <n v="2490.5680121804953"/>
    <n v="2535.7094822831991"/>
    <n v="2551.3227364008512"/>
    <n v="2543.4145368495965"/>
  </r>
  <r>
    <n v="3106"/>
    <n v="31"/>
    <n v="3"/>
    <s v="תלפיות - שיכונים"/>
    <m/>
    <s v="Jewish"/>
    <s v="yes"/>
    <x v="0"/>
    <s v="yes"/>
    <s v="ירושלים"/>
    <n v="463.24751420454623"/>
    <n v="11.600000000000001"/>
    <n v="170.2"/>
    <n v="33"/>
    <n v="58"/>
    <n v="58"/>
    <n v="330.79999999999995"/>
    <n v="474.84751420454626"/>
    <n v="645.04751420454625"/>
    <n v="678.04751420454625"/>
    <n v="736.04751420454625"/>
    <n v="794.04751420454625"/>
    <n v="1437.4975932552977"/>
    <n v="1435.2034465671991"/>
    <n v="1862.0655249804624"/>
    <n v="1913.2694571691027"/>
    <n v="2030.03394744671"/>
    <n v="2138.8593320375248"/>
  </r>
  <r>
    <n v="3107"/>
    <n v="31"/>
    <n v="3"/>
    <s v="תלפיות - גשר"/>
    <m/>
    <s v="Jewish"/>
    <s v="yes"/>
    <x v="0"/>
    <s v="yes"/>
    <s v="ירושלים"/>
    <n v="228.7642045454549"/>
    <n v="28"/>
    <n v="0"/>
    <n v="0"/>
    <n v="24.6"/>
    <n v="0"/>
    <n v="52.6"/>
    <n v="256.7642045454549"/>
    <n v="256.7642045454549"/>
    <n v="256.7642045454549"/>
    <n v="281.36420454545492"/>
    <n v="281.36420454545492"/>
    <n v="721.6009743920448"/>
    <n v="779.59069594579614"/>
    <n v="761.38173820885231"/>
    <n v="742.43311228496009"/>
    <n v="792.90074808515783"/>
    <n v="771.46520376304647"/>
  </r>
  <r>
    <n v="3108"/>
    <n v="31"/>
    <n v="3"/>
    <s v="תלפיות - בתי ספר"/>
    <m/>
    <s v="Jewish"/>
    <s v="yes"/>
    <x v="0"/>
    <s v="yes"/>
    <s v="ירושלים"/>
    <n v="314.55078125000051"/>
    <n v="11.600000000000001"/>
    <n v="47.2"/>
    <n v="23"/>
    <n v="253"/>
    <n v="53"/>
    <n v="387.8"/>
    <n v="326.15078125000053"/>
    <n v="373.35078125000052"/>
    <n v="396.35078125000052"/>
    <n v="649.35078125000052"/>
    <n v="702.35078125000052"/>
    <n v="975.44479542323779"/>
    <n v="985.13471175910342"/>
    <n v="1085.8584872547908"/>
    <n v="1119.0244678203362"/>
    <n v="1781.3495195289577"/>
    <n v="1891.0268425159904"/>
  </r>
  <r>
    <n v="3109"/>
    <n v="31"/>
    <n v="3"/>
    <s v="תיכון אליאנס"/>
    <m/>
    <s v="Jewish"/>
    <s v="yes"/>
    <x v="0"/>
    <s v="yes"/>
    <s v="ירושלים"/>
    <n v="92.801948051948258"/>
    <n v="48.6"/>
    <n v="0"/>
    <n v="0"/>
    <n v="0"/>
    <n v="0"/>
    <n v="48.6"/>
    <n v="141.40194805194827"/>
    <n v="141.40194805194827"/>
    <n v="141.40194805194827"/>
    <n v="141.40194805194827"/>
    <n v="141.40194805194827"/>
    <n v="180.77841013501293"/>
    <n v="308.27207567923716"/>
    <n v="305.58817962055593"/>
    <n v="302.41035336910551"/>
    <n v="296.7142320608263"/>
    <n v="289.52430553872972"/>
  </r>
  <r>
    <n v="3110"/>
    <n v="31"/>
    <n v="3"/>
    <s v="מתחם אלנבי"/>
    <m/>
    <s v="Jewish"/>
    <s v="yes"/>
    <x v="0"/>
    <s v="yes"/>
    <s v="ירושלים"/>
    <n v="331.69805194805082"/>
    <n v="0"/>
    <n v="0"/>
    <n v="0"/>
    <n v="0"/>
    <n v="54"/>
    <n v="54"/>
    <n v="331.69805194805082"/>
    <n v="331.69805194805082"/>
    <n v="331.69805194805082"/>
    <n v="331.69805194805082"/>
    <n v="385.69805194805082"/>
    <n v="646.08279667183115"/>
    <n v="634.35911564239973"/>
    <n v="618.05555288131529"/>
    <n v="604.13555126474569"/>
    <n v="587.01904374065555"/>
    <n v="713.92094143079692"/>
  </r>
  <r>
    <n v="3111"/>
    <n v="31"/>
    <n v="3"/>
    <s v="טיילת שרובר"/>
    <m/>
    <s v="Jewish"/>
    <s v="yes"/>
    <x v="0"/>
    <s v="yes"/>
    <s v="ירושלים"/>
    <n v="232.14285714285828"/>
    <n v="47.3"/>
    <n v="284"/>
    <n v="0"/>
    <n v="0"/>
    <n v="0"/>
    <n v="331.3"/>
    <n v="279.44285714285826"/>
    <n v="563.4428571428582"/>
    <n v="563.4428571428582"/>
    <n v="563.4428571428582"/>
    <n v="563.4428571428582"/>
    <n v="570.88770105828758"/>
    <n v="702.02614299755044"/>
    <n v="1489.9360779007675"/>
    <n v="1528.916694789606"/>
    <n v="1547.0587889220519"/>
    <n v="1543.5978248164924"/>
  </r>
  <r>
    <n v="3112"/>
    <n v="31"/>
    <n v="3"/>
    <s v="רמות רחל"/>
    <m/>
    <s v="Jewish"/>
    <s v="yes"/>
    <x v="0"/>
    <s v="yes"/>
    <s v="ירושלים"/>
    <n v="1400"/>
    <n v="133"/>
    <n v="3"/>
    <n v="3.5999999999999996"/>
    <n v="33.599999999999994"/>
    <n v="0"/>
    <n v="173.2"/>
    <n v="1533"/>
    <n v="1536"/>
    <n v="1539.6"/>
    <n v="1573.1999999999998"/>
    <n v="1573.1999999999998"/>
    <n v="3474.7728580192693"/>
    <n v="3913.2141266733233"/>
    <n v="3967.5088609607728"/>
    <n v="3980.3969658505162"/>
    <n v="4025.8274639281394"/>
    <n v="3941.9093162847439"/>
  </r>
  <r>
    <n v="3201"/>
    <n v="32"/>
    <n v="3"/>
    <s v="תלפז - רח' אבשלום חביב&quot;"/>
    <m/>
    <s v="Jewish"/>
    <s v="yes"/>
    <x v="0"/>
    <s v="yes"/>
    <s v="ירושלים"/>
    <n v="968.20587449796994"/>
    <n v="0"/>
    <n v="9.4"/>
    <n v="22"/>
    <n v="44.8"/>
    <n v="18.400000000000002"/>
    <n v="94.6"/>
    <n v="968.20587449796994"/>
    <n v="977.60587449796992"/>
    <n v="999.60587449796992"/>
    <n v="1044.40587449797"/>
    <n v="1062.8058744979701"/>
    <n v="2549.6883126216958"/>
    <n v="2503.9044071145445"/>
    <n v="2479.6145985387634"/>
    <n v="2477.9044859591058"/>
    <n v="2530.9297263252665"/>
    <n v="2501.9022207472908"/>
  </r>
  <r>
    <n v="3202"/>
    <n v="32"/>
    <n v="3"/>
    <s v="תלפז - רח' דב גרונר&quot;"/>
    <m/>
    <s v="Jewish"/>
    <s v="yes"/>
    <x v="0"/>
    <s v="yes"/>
    <s v="ירושלים"/>
    <n v="1120.4237483591919"/>
    <n v="0"/>
    <n v="9.4"/>
    <n v="52.8"/>
    <n v="20.5"/>
    <n v="8.8000000000000007"/>
    <n v="91.499999999999986"/>
    <n v="1120.4237483591919"/>
    <n v="1129.823748359192"/>
    <n v="1182.6237483591919"/>
    <n v="1203.1237483591919"/>
    <n v="1211.9237483591919"/>
    <n v="2882.4021988362347"/>
    <n v="2880.2284187646678"/>
    <n v="2900.5691707337855"/>
    <n v="3010.628528726369"/>
    <n v="3025.5326764591396"/>
    <n v="2997.5040249756307"/>
  </r>
  <r>
    <n v="3203"/>
    <n v="32"/>
    <n v="3"/>
    <s v="תלפז - רח' משה ברזני&quot;"/>
    <m/>
    <s v="Jewish"/>
    <s v="yes"/>
    <x v="0"/>
    <s v="yes"/>
    <s v="ירושלים"/>
    <n v="802.22392158696141"/>
    <n v="180"/>
    <n v="9.4"/>
    <n v="8.8000000000000007"/>
    <n v="8.8000000000000007"/>
    <n v="8.8000000000000007"/>
    <n v="215.80000000000004"/>
    <n v="982.22392158696141"/>
    <n v="991.62392158696139"/>
    <n v="1000.4239215869613"/>
    <n v="1009.2239215869613"/>
    <n v="1018.0239215869613"/>
    <n v="2604.6239719608029"/>
    <n v="3092.0560322421975"/>
    <n v="3128.9334914921619"/>
    <n v="3148.2598027554632"/>
    <n v="3140.8984890957186"/>
    <n v="3126.2444289924388"/>
  </r>
  <r>
    <n v="3204"/>
    <n v="32"/>
    <n v="3"/>
    <s v="תיכון סליסברג"/>
    <m/>
    <s v="Jewish"/>
    <s v="yes"/>
    <x v="0"/>
    <s v="yes"/>
    <s v="ירושלים"/>
    <n v="1240.9090909090908"/>
    <n v="0"/>
    <n v="9.4"/>
    <n v="8.8000000000000007"/>
    <n v="20.8"/>
    <n v="38.799999999999997"/>
    <n v="77.8"/>
    <n v="1240.9090909090908"/>
    <n v="1250.3090909090909"/>
    <n v="1259.1090909090908"/>
    <n v="1279.9090909090908"/>
    <n v="1318.7090909090907"/>
    <n v="2765"/>
    <n v="2765"/>
    <n v="2785.9451282051282"/>
    <n v="2805.5533333333333"/>
    <n v="2851.5542446669574"/>
    <n v="2937.1366865079362"/>
  </r>
  <r>
    <n v="3205"/>
    <n v="32"/>
    <n v="3"/>
    <s v="תלפז - רח' רב החובל&quot;"/>
    <m/>
    <s v="Jewish"/>
    <s v="yes"/>
    <x v="0"/>
    <s v="yes"/>
    <s v="ירושלים"/>
    <n v="1023.806533649386"/>
    <n v="0"/>
    <n v="9.4"/>
    <n v="8.8000000000000007"/>
    <n v="8.8000000000000007"/>
    <n v="8.8000000000000007"/>
    <n v="35.800000000000004"/>
    <n v="1023.806533649386"/>
    <n v="1033.2065336493861"/>
    <n v="1042.006533649386"/>
    <n v="1050.806533649386"/>
    <n v="1059.6065336493859"/>
    <n v="4123.6667576614827"/>
    <n v="3895.4528994335742"/>
    <n v="3876.7229002275349"/>
    <n v="3843.5861326282252"/>
    <n v="3787.7781508456051"/>
    <n v="3711.8623489533525"/>
  </r>
  <r>
    <n v="3206"/>
    <n v="32"/>
    <n v="3"/>
    <s v="קרית מוריה"/>
    <m/>
    <s v="Jewish"/>
    <s v="yes"/>
    <x v="0"/>
    <s v="yes"/>
    <s v="ירושלים"/>
    <n v="28.154458070931405"/>
    <n v="0"/>
    <n v="0"/>
    <n v="0"/>
    <n v="0"/>
    <n v="0"/>
    <n v="0"/>
    <n v="28.154458070931405"/>
    <n v="28.154458070931405"/>
    <n v="28.154458070931405"/>
    <n v="28.154458070931405"/>
    <n v="28.154458070931405"/>
    <n v="68.872283551968096"/>
    <n v="68.809727305206465"/>
    <n v="68.867498340154185"/>
    <n v="68.607824703152389"/>
    <n v="68.108472840717454"/>
    <n v="67.296836743244882"/>
  </r>
  <r>
    <n v="3301"/>
    <n v="33"/>
    <n v="3"/>
    <s v="הר חומה דרום"/>
    <n v="3301"/>
    <s v="Jewish"/>
    <s v="yes"/>
    <x v="0"/>
    <s v="yes"/>
    <s v="ירושלים"/>
    <n v="1258"/>
    <n v="100"/>
    <n v="17.100000000000001"/>
    <n v="0"/>
    <n v="0"/>
    <n v="0"/>
    <n v="117.1"/>
    <n v="1358"/>
    <n v="1375.1"/>
    <n v="1375.1"/>
    <n v="1375.1"/>
    <n v="1375.1"/>
    <n v="4701.947272255381"/>
    <n v="5198.9204624832273"/>
    <n v="5225.3799999999992"/>
    <n v="5087.87"/>
    <n v="5087.87"/>
    <n v="5087.87"/>
  </r>
  <r>
    <n v="3302"/>
    <n v="33"/>
    <n v="3"/>
    <s v="הר חומה א' מרכז"/>
    <n v="3301"/>
    <s v="Jewish"/>
    <s v="yes"/>
    <x v="0"/>
    <s v="yes"/>
    <s v="ירושלים"/>
    <n v="1008"/>
    <n v="0"/>
    <n v="0"/>
    <n v="0"/>
    <n v="0"/>
    <n v="0"/>
    <n v="0"/>
    <n v="1008"/>
    <n v="1008"/>
    <n v="1008"/>
    <n v="1008"/>
    <n v="1008"/>
    <n v="3767.5380369105123"/>
    <n v="3858.9925082349728"/>
    <n v="3830.3999999999996"/>
    <n v="3729.6000000000004"/>
    <n v="3729.6000000000004"/>
    <n v="3729.6000000000004"/>
  </r>
  <r>
    <n v="3303"/>
    <n v="33"/>
    <n v="3"/>
    <s v="הר חומה א' צפון"/>
    <n v="3301"/>
    <s v="Jewish"/>
    <s v="yes"/>
    <x v="0"/>
    <s v="yes"/>
    <s v="ירושלים"/>
    <n v="2533"/>
    <n v="0"/>
    <n v="0"/>
    <n v="0"/>
    <n v="0"/>
    <n v="0"/>
    <n v="0"/>
    <n v="2533"/>
    <n v="2533"/>
    <n v="2533"/>
    <n v="2533"/>
    <n v="2533"/>
    <n v="9467.4343725142135"/>
    <n v="9697.2500231737959"/>
    <n v="9625.4"/>
    <n v="9372.1"/>
    <n v="9372.1"/>
    <n v="9372.1"/>
  </r>
  <r>
    <n v="3304"/>
    <n v="33"/>
    <n v="3"/>
    <s v="הר חומה ב'"/>
    <n v="3302"/>
    <s v="Jewish"/>
    <s v="yes"/>
    <x v="0"/>
    <s v="yes"/>
    <s v="ירושלים"/>
    <n v="1213"/>
    <n v="0"/>
    <n v="0"/>
    <n v="0"/>
    <n v="0"/>
    <n v="0"/>
    <n v="0"/>
    <n v="1213"/>
    <n v="1213"/>
    <n v="1213"/>
    <n v="1213"/>
    <n v="1213"/>
    <n v="4533.7536098933051"/>
    <n v="4643.8074528660927"/>
    <n v="4937.9358983904913"/>
    <n v="4973.2999999999993"/>
    <n v="4852"/>
    <n v="4730.7"/>
  </r>
  <r>
    <n v="3305"/>
    <n v="33"/>
    <n v="3"/>
    <s v="הר חומה ג'"/>
    <n v="3302"/>
    <s v="Jewish"/>
    <s v="yes"/>
    <x v="0"/>
    <s v="yes"/>
    <s v="ירושלים"/>
    <n v="0"/>
    <n v="950"/>
    <n v="0"/>
    <n v="0"/>
    <n v="0"/>
    <n v="0"/>
    <n v="950"/>
    <n v="950"/>
    <n v="950"/>
    <n v="950"/>
    <n v="950"/>
    <n v="950"/>
    <n v="0"/>
    <n v="3515"/>
    <n v="3610"/>
    <n v="3610"/>
    <n v="3610"/>
    <n v="3515"/>
  </r>
  <r>
    <n v="3306"/>
    <n v="33"/>
    <n v="3"/>
    <s v="מנזר מר אליאס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5.1561408805777207"/>
    <n v="0"/>
    <n v="0"/>
    <n v="0"/>
    <n v="0"/>
    <n v="0"/>
  </r>
  <r>
    <n v="3307"/>
    <n v="33"/>
    <n v="3"/>
    <s v="דיר טנטור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m/>
    <n v="0"/>
    <n v="0"/>
    <n v="0"/>
    <n v="0"/>
    <n v="0"/>
  </r>
  <r>
    <n v="3308"/>
    <n v="33"/>
    <n v="3"/>
    <s v="גבעת המטוס"/>
    <n v="3302"/>
    <s v="Jewish"/>
    <s v="yes"/>
    <x v="0"/>
    <s v="yes"/>
    <s v="ירושלים"/>
    <n v="0"/>
    <n v="0"/>
    <n v="665"/>
    <n v="1550"/>
    <n v="1235"/>
    <n v="0"/>
    <n v="3450"/>
    <n v="0"/>
    <n v="665"/>
    <n v="2215"/>
    <n v="3450"/>
    <n v="3450"/>
    <n v="0"/>
    <n v="0"/>
    <n v="1782.6373343986347"/>
    <n v="6057.1704172490572"/>
    <n v="9586.4814324333711"/>
    <n v="9571.5485112108472"/>
  </r>
  <r>
    <n v="3401"/>
    <n v="34"/>
    <n v="3"/>
    <s v="גילה א - אפרסמון"/>
    <m/>
    <s v="Jewish"/>
    <s v="yes"/>
    <x v="0"/>
    <s v="yes"/>
    <s v="ירושלים"/>
    <n v="1240.8122758017382"/>
    <n v="13.450000000000001"/>
    <n v="13.450000000000001"/>
    <n v="65.649999999999991"/>
    <n v="65.649999999999991"/>
    <n v="13.450000000000001"/>
    <n v="171.64999999999998"/>
    <n v="1254.2622758017383"/>
    <n v="1267.7122758017383"/>
    <n v="1333.3622758017384"/>
    <n v="1399.0122758017385"/>
    <n v="1412.4622758017385"/>
    <n v="3248.7047102312627"/>
    <n v="3127.0532987186043"/>
    <n v="3086.7527458173067"/>
    <n v="3150.3440322379583"/>
    <n v="3215.8325221815326"/>
    <n v="3187.564078948008"/>
  </r>
  <r>
    <n v="3402"/>
    <n v="34"/>
    <n v="3"/>
    <s v="גילה - בריכת מים"/>
    <m/>
    <s v="Jewish"/>
    <s v="yes"/>
    <x v="0"/>
    <s v="yes"/>
    <s v="ירושלים"/>
    <n v="554.30535211267829"/>
    <n v="25"/>
    <n v="0"/>
    <n v="0"/>
    <n v="0"/>
    <n v="88.199999999999989"/>
    <n v="113.19999999999999"/>
    <n v="579.30535211267829"/>
    <n v="579.30535211267829"/>
    <n v="579.30535211267829"/>
    <n v="579.30535211267829"/>
    <n v="667.50535211267834"/>
    <n v="1966.1868864189908"/>
    <n v="2017.9990370120063"/>
    <n v="2012.615321187357"/>
    <n v="2041.5536534918172"/>
    <n v="2048.3850346987019"/>
    <n v="2288.4770676848275"/>
  </r>
  <r>
    <n v="3403"/>
    <n v="34"/>
    <n v="3"/>
    <s v="גילה - בהס הרא&quot;ה&quot;"/>
    <m/>
    <s v="Jewish"/>
    <s v="yes"/>
    <x v="0"/>
    <s v="yes"/>
    <s v="ירושלים"/>
    <n v="1117.0146478873171"/>
    <n v="0"/>
    <n v="0"/>
    <n v="0"/>
    <n v="0"/>
    <n v="0"/>
    <n v="0"/>
    <n v="1117.0146478873171"/>
    <n v="1117.0146478873171"/>
    <n v="1117.0146478873171"/>
    <n v="1117.0146478873171"/>
    <n v="1117.0146478873171"/>
    <n v="3963.0037258433586"/>
    <n v="3917.9076516839759"/>
    <n v="3985.533803652092"/>
    <n v="4006.223185279784"/>
    <n v="3995.2991101291937"/>
    <n v="3947.1862539332883"/>
  </r>
  <r>
    <n v="3404"/>
    <n v="34"/>
    <n v="3"/>
    <s v="גילה - רחוב שמיר"/>
    <m/>
    <s v="Jewish"/>
    <s v="yes"/>
    <x v="0"/>
    <s v="yes"/>
    <s v="ירושלים"/>
    <n v="85.180584350353797"/>
    <n v="0"/>
    <n v="0"/>
    <n v="0"/>
    <n v="0"/>
    <n v="0"/>
    <n v="0"/>
    <n v="85.180584350353797"/>
    <n v="85.180584350353797"/>
    <n v="85.180584350353797"/>
    <n v="85.180584350353797"/>
    <n v="85.180584350353797"/>
    <n v="304.44542121896859"/>
    <n v="303.65093913962954"/>
    <n v="301.59553381815982"/>
    <n v="298.05236534110031"/>
    <n v="293.11501174601898"/>
    <n v="288.03218892900622"/>
  </r>
  <r>
    <n v="3405"/>
    <n v="34"/>
    <n v="3"/>
    <s v="גילה א - שבתאי הנגבי"/>
    <m/>
    <s v="Jewish"/>
    <s v="yes"/>
    <x v="0"/>
    <s v="yes"/>
    <s v="ירושלים"/>
    <n v="1746.065000427503"/>
    <n v="12.525"/>
    <n v="12.525"/>
    <n v="350"/>
    <n v="350"/>
    <n v="12.525"/>
    <n v="737.57499999999993"/>
    <n v="1758.5900004275031"/>
    <n v="1771.1150004275032"/>
    <n v="2121.1150004275032"/>
    <n v="2471.1150004275032"/>
    <n v="2483.6400004275033"/>
    <n v="6238.8947281278924"/>
    <n v="6212.9251531679083"/>
    <n v="6207.2232237679336"/>
    <n v="7222.4948188795506"/>
    <n v="8183.1118337009793"/>
    <n v="8103.9421661993383"/>
  </r>
  <r>
    <n v="3501"/>
    <n v="35"/>
    <n v="3"/>
    <s v="גילה ד"/>
    <m/>
    <s v="Jewish"/>
    <s v="yes"/>
    <x v="0"/>
    <s v="yes"/>
    <s v="ירושלים"/>
    <n v="894.66666666665105"/>
    <n v="565"/>
    <n v="566"/>
    <n v="0"/>
    <n v="0"/>
    <n v="0"/>
    <n v="1131"/>
    <n v="1459.6666666666511"/>
    <n v="2025.6666666666511"/>
    <n v="2025.6666666666511"/>
    <n v="2025.6666666666511"/>
    <n v="2025.6666666666511"/>
    <n v="2925.2817856677416"/>
    <n v="4487.5156379240489"/>
    <n v="6129.6735008829828"/>
    <n v="6236.5578350224523"/>
    <n v="6259.540255899592"/>
    <n v="6218.0329912780053"/>
  </r>
  <r>
    <n v="3502"/>
    <n v="35"/>
    <n v="3"/>
    <s v="גילה - מרכז"/>
    <m/>
    <s v="Jewish"/>
    <s v="yes"/>
    <x v="0"/>
    <s v="yes"/>
    <s v="ירושלים"/>
    <n v="570.90171499712187"/>
    <n v="0"/>
    <n v="44.4"/>
    <n v="0"/>
    <n v="67.5"/>
    <n v="0"/>
    <n v="111.9"/>
    <n v="570.90171499712187"/>
    <n v="615.30171499712185"/>
    <n v="615.30171499712185"/>
    <n v="682.80171499712185"/>
    <n v="682.80171499712185"/>
    <n v="1902.2970533294215"/>
    <n v="1901.7709309141001"/>
    <n v="2016.9846638753497"/>
    <n v="1999.2725888386663"/>
    <n v="2167.3126436890602"/>
    <n v="2109.9492994117159"/>
  </r>
  <r>
    <n v="3503"/>
    <n v="35"/>
    <n v="3"/>
    <s v="גילה - דרום"/>
    <m/>
    <s v="Jewish"/>
    <s v="yes"/>
    <x v="0"/>
    <s v="yes"/>
    <s v="ירושלים"/>
    <n v="716.51048574133335"/>
    <n v="0"/>
    <n v="0"/>
    <n v="400"/>
    <n v="600"/>
    <n v="790"/>
    <n v="1790"/>
    <n v="716.51048574133335"/>
    <n v="716.51048574133335"/>
    <n v="1116.5104857413335"/>
    <n v="1716.5104857413335"/>
    <n v="2506.5104857413335"/>
    <n v="1826"/>
    <n v="2000"/>
    <n v="2024.9635326293194"/>
    <n v="3213.6064716070809"/>
    <n v="4997.0997021603862"/>
    <n v="7381.2243844774193"/>
  </r>
  <r>
    <n v="3504"/>
    <n v="35"/>
    <n v="3"/>
    <s v="מורדות גילה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505"/>
    <n v="35"/>
    <n v="3"/>
    <s v="גילה - המחנכת"/>
    <m/>
    <s v="Jewish"/>
    <s v="yes"/>
    <x v="0"/>
    <s v="yes"/>
    <s v="ירושלים"/>
    <n v="512.24296922607698"/>
    <n v="300"/>
    <n v="497"/>
    <n v="200"/>
    <n v="200"/>
    <n v="320"/>
    <n v="1517"/>
    <n v="812.24296922607698"/>
    <n v="1309.2429692260771"/>
    <n v="1509.2429692260771"/>
    <n v="1709.2429692260771"/>
    <n v="2029.2429692260771"/>
    <n v="1839"/>
    <n v="2945.8965980277926"/>
    <n v="4779.6552954271701"/>
    <n v="5518.9031329319623"/>
    <n v="6257.7977201268313"/>
    <n v="7439.9344465353315"/>
  </r>
  <r>
    <n v="3506"/>
    <n v="35"/>
    <n v="3"/>
    <s v="גילה ב"/>
    <m/>
    <s v="Jewish"/>
    <s v="yes"/>
    <x v="0"/>
    <s v="yes"/>
    <s v="ירושלים"/>
    <n v="598.98299999999028"/>
    <n v="0"/>
    <n v="0"/>
    <n v="0"/>
    <n v="189"/>
    <n v="0"/>
    <n v="189"/>
    <n v="598.98299999999028"/>
    <n v="598.98299999999028"/>
    <n v="598.98299999999028"/>
    <n v="787.98299999999028"/>
    <n v="787.98299999999028"/>
    <n v="2846.5572135825"/>
    <n v="2950.1779903733191"/>
    <n v="3029.7371654895269"/>
    <n v="3078.8080222450749"/>
    <n v="4055.5162007136719"/>
    <n v="4010.8147950320677"/>
  </r>
  <r>
    <n v="3507"/>
    <n v="35"/>
    <n v="3"/>
    <s v="גילה - גבעת קנדה"/>
    <m/>
    <s v="Jewish"/>
    <s v="yes"/>
    <x v="0"/>
    <s v="yes"/>
    <s v="ירושלים"/>
    <n v="549.17788252807043"/>
    <n v="0"/>
    <n v="0"/>
    <n v="202.2"/>
    <n v="18"/>
    <n v="0"/>
    <n v="220.2"/>
    <n v="549.17788252807043"/>
    <n v="549.17788252807043"/>
    <n v="751.37788252807036"/>
    <n v="769.37788252807036"/>
    <n v="769.37788252807036"/>
    <n v="1735.691272179771"/>
    <n v="1719.3362306517201"/>
    <n v="1694.6373389567063"/>
    <n v="2211.0242907038091"/>
    <n v="2216.8539749773718"/>
    <n v="2167.0657475864173"/>
  </r>
  <r>
    <n v="3508"/>
    <n v="35"/>
    <n v="3"/>
    <s v="גילה ג"/>
    <m/>
    <s v="Jewish"/>
    <s v="yes"/>
    <x v="0"/>
    <s v="yes"/>
    <s v="ירושלים"/>
    <n v="1049.6482044284689"/>
    <n v="0"/>
    <n v="0"/>
    <n v="0"/>
    <n v="0"/>
    <n v="75"/>
    <n v="75"/>
    <n v="1049.6482044284689"/>
    <n v="1049.6482044284689"/>
    <n v="1049.6482044284689"/>
    <n v="1049.6482044284689"/>
    <n v="1124.6482044284689"/>
    <n v="3317.4410063619762"/>
    <n v="2907.3612652671241"/>
    <n v="2865.5959608845792"/>
    <n v="2812.0478927642021"/>
    <n v="2731.8694143578373"/>
    <n v="2858.689487391177"/>
  </r>
  <r>
    <n v="3601"/>
    <n v="36"/>
    <n v="3"/>
    <s v="בית צפפה מזרח"/>
    <m/>
    <s v="Arab"/>
    <s v="yes"/>
    <x v="0"/>
    <s v="yes"/>
    <s v="ירושלים"/>
    <n v="120.20249683968594"/>
    <n v="1.1901237310859993"/>
    <n v="7.7901237310859992"/>
    <n v="1.1901237310859993"/>
    <n v="1.1901237310859993"/>
    <n v="1.1901237310859993"/>
    <n v="12.550618655429995"/>
    <n v="121.39262057077194"/>
    <n v="129.18274430185795"/>
    <n v="130.37286803294396"/>
    <n v="131.56299176402996"/>
    <n v="132.75311549511596"/>
    <n v="479.60969162995599"/>
    <n v="489.20188546255508"/>
    <n v="520.5954182762905"/>
    <n v="525.39151519259008"/>
    <n v="530.18761210888965"/>
    <n v="534.98370902518923"/>
  </r>
  <r>
    <n v="3602"/>
    <n v="36"/>
    <n v="3"/>
    <s v="בית צפפה מרכז"/>
    <m/>
    <s v="Arab"/>
    <s v="yes"/>
    <x v="0"/>
    <s v="yes"/>
    <s v="ירושלים"/>
    <n v="613.70000000000005"/>
    <n v="38.400000000000006"/>
    <n v="27"/>
    <n v="34"/>
    <n v="48"/>
    <n v="76"/>
    <n v="223.4"/>
    <n v="652.1"/>
    <n v="679.1"/>
    <n v="713.1"/>
    <n v="761.1"/>
    <n v="837.1"/>
    <n v="2540.9090490455214"/>
    <n v="2699.8970032305433"/>
    <n v="2811.6854085168866"/>
    <n v="2952.4559929515417"/>
    <n v="3151.1909356828191"/>
    <n v="3465.8545950073417"/>
  </r>
  <r>
    <n v="3603"/>
    <n v="36"/>
    <n v="3"/>
    <s v="בית צפפה דרום"/>
    <m/>
    <s v="Arab"/>
    <s v="yes"/>
    <x v="0"/>
    <s v="yes"/>
    <s v="ירושלים"/>
    <n v="951.2"/>
    <n v="38.299999999999997"/>
    <n v="77.899999999999991"/>
    <n v="57.400000000000006"/>
    <n v="79.3"/>
    <n v="79.3"/>
    <n v="332.2"/>
    <n v="989.5"/>
    <n v="1067.4000000000001"/>
    <n v="1124.8000000000002"/>
    <n v="1204.1000000000001"/>
    <n v="1283.4000000000001"/>
    <n v="3868.8702655487659"/>
    <n v="4024.6500502107906"/>
    <n v="4341.4971840272847"/>
    <n v="4574.9634931552273"/>
    <n v="4897.5049271943544"/>
    <n v="5220.0463612334806"/>
  </r>
  <r>
    <n v="3604"/>
    <n v="36"/>
    <n v="3"/>
    <s v="בית צפפה מערב"/>
    <m/>
    <s v="Arab"/>
    <s v="yes"/>
    <x v="0"/>
    <s v="yes"/>
    <s v="ירושלים"/>
    <n v="482.81852436455182"/>
    <n v="129.60216360756982"/>
    <n v="78.002163607569827"/>
    <n v="82.902163607569818"/>
    <n v="94.702163607569815"/>
    <n v="99.602163607569821"/>
    <n v="484.81081803784906"/>
    <n v="612.42068797212164"/>
    <n v="690.4228515796915"/>
    <n v="773.32501518726133"/>
    <n v="868.02717879483112"/>
    <n v="967.62934240240088"/>
    <n v="1945.7173866485934"/>
    <n v="2105.3107211867909"/>
    <n v="2419.6527736737057"/>
    <n v="2753.7414073572018"/>
    <n v="3135.3830324936889"/>
    <n v="3536.7712388267573"/>
  </r>
  <r>
    <n v="3605"/>
    <n v="36"/>
    <n v="3"/>
    <s v="בית צפפה צפון"/>
    <m/>
    <s v="Arab"/>
    <s v="yes"/>
    <x v="0"/>
    <s v="yes"/>
    <s v="ירושלים"/>
    <n v="378.75"/>
    <n v="11.75"/>
    <n v="3.75"/>
    <n v="8.85"/>
    <n v="3.75"/>
    <n v="3.75"/>
    <n v="31.85"/>
    <n v="390.5"/>
    <n v="394.25"/>
    <n v="403.1"/>
    <n v="406.85"/>
    <n v="410.6"/>
    <n v="1612.1691629955947"/>
    <n v="1678.8054883994125"/>
    <n v="1694.9271800293684"/>
    <n v="1732.9743722760647"/>
    <n v="1749.0960639060202"/>
    <n v="1765.2177555359765"/>
  </r>
  <r>
    <n v="3606"/>
    <n v="36"/>
    <n v="3"/>
    <s v="שרפת"/>
    <m/>
    <s v="Arab"/>
    <s v="yes"/>
    <x v="0"/>
    <s v="yes"/>
    <s v="ירושלים"/>
    <n v="564.97626618580944"/>
    <n v="36"/>
    <n v="372.8"/>
    <n v="149.19999999999999"/>
    <n v="197"/>
    <n v="237"/>
    <n v="992"/>
    <n v="600.97626618580944"/>
    <n v="973.77626618580939"/>
    <n v="1122.9762661858094"/>
    <n v="1319.9762661858094"/>
    <n v="1556.9762661858094"/>
    <n v="2276.8060641590414"/>
    <n v="2421.8829872359638"/>
    <n v="3924.2351239880941"/>
    <n v="4525.4983718513395"/>
    <n v="5319.3915342444971"/>
    <n v="6274.4812778342357"/>
  </r>
  <r>
    <n v="3607"/>
    <n v="36"/>
    <n v="3"/>
    <s v="יער גילה"/>
    <m/>
    <s v="Arab"/>
    <s v="yes"/>
    <x v="0"/>
    <s v="yes"/>
    <s v="ירושלים"/>
    <n v="4"/>
    <n v="0"/>
    <n v="0"/>
    <n v="0"/>
    <n v="0"/>
    <n v="400"/>
    <n v="400"/>
    <n v="4"/>
    <n v="4"/>
    <n v="4"/>
    <n v="4"/>
    <n v="4"/>
    <n v="18.078414096916301"/>
    <n v="18.078414096916301"/>
    <n v="18.078414096916301"/>
    <n v="18.078414096916301"/>
    <n v="18.078414096916301"/>
    <n v="18.078414096916301"/>
  </r>
  <r>
    <n v="3608"/>
    <n v="36"/>
    <n v="3"/>
    <s v="דיר כרמיזן"/>
    <m/>
    <s v="Arab"/>
    <s v="yes"/>
    <x v="0"/>
    <s v="yes"/>
    <s v="ירושלים"/>
    <n v="217.1777895085979"/>
    <n v="0"/>
    <n v="0"/>
    <n v="40"/>
    <n v="40"/>
    <n v="80"/>
    <n v="160"/>
    <n v="217.1777895085979"/>
    <n v="217.1777895085979"/>
    <n v="257.17778950859793"/>
    <n v="297.17778950859793"/>
    <n v="377.17778950859793"/>
    <n v="875.20792951541853"/>
    <n v="875.20792951541853"/>
    <n v="875.20792951541853"/>
    <n v="1036.4045107119998"/>
    <n v="1197.6010919085811"/>
    <n v="1519.9942543017435"/>
  </r>
  <r>
    <n v="3701"/>
    <n v="37"/>
    <n v="3"/>
    <s v="המושבה היוונית מערב"/>
    <m/>
    <s v="Jewish"/>
    <s v="yes"/>
    <x v="0"/>
    <s v="yes"/>
    <s v="ירושלים"/>
    <n v="1682.139634146286"/>
    <n v="58.9"/>
    <n v="50"/>
    <n v="167"/>
    <n v="50"/>
    <n v="50"/>
    <n v="375.9"/>
    <n v="1741.0396341462861"/>
    <n v="1791.0396341462861"/>
    <n v="1958.0396341462861"/>
    <n v="2008.0396341462861"/>
    <n v="2058.0396341462861"/>
    <n v="4164.0508129568771"/>
    <n v="4260.3508494726593"/>
    <n v="4313.1656908213545"/>
    <n v="4712.5561713262596"/>
    <n v="4742.6621288810893"/>
    <n v="4749.0470947608437"/>
  </r>
  <r>
    <n v="3702"/>
    <n v="37"/>
    <n v="3"/>
    <s v="גונן ו' מערב"/>
    <m/>
    <s v="Jewish"/>
    <s v="yes"/>
    <x v="0"/>
    <s v="yes"/>
    <s v="ירושלים"/>
    <n v="693.33333333333508"/>
    <n v="78.399999999999991"/>
    <n v="38.400000000000006"/>
    <n v="86.199999999999989"/>
    <n v="80.400000000000006"/>
    <n v="64.599999999999994"/>
    <n v="348"/>
    <n v="771.73333333333505"/>
    <n v="810.13333333333503"/>
    <n v="896.33333333333508"/>
    <n v="976.73333333333505"/>
    <n v="1041.3333333333351"/>
    <n v="1938.0505409685873"/>
    <n v="2147.8607525707625"/>
    <n v="2247.7727728535201"/>
    <n v="2460.1233631425475"/>
    <n v="2632.6574352603752"/>
    <n v="2739.4554499443893"/>
  </r>
  <r>
    <n v="3703"/>
    <n v="37"/>
    <n v="3"/>
    <s v="גונן ו' מזרח"/>
    <m/>
    <s v="Jewish"/>
    <s v="yes"/>
    <x v="0"/>
    <s v="yes"/>
    <s v="ירושלים"/>
    <n v="604"/>
    <n v="93.2"/>
    <n v="100.5"/>
    <n v="95.199999999999989"/>
    <n v="199.6"/>
    <n v="224.6"/>
    <n v="713.1"/>
    <n v="697.2"/>
    <n v="797.7"/>
    <n v="892.90000000000009"/>
    <n v="1092.5"/>
    <n v="1317.1"/>
    <n v="1805"/>
    <n v="2064.7104880847151"/>
    <n v="2342.1536168825792"/>
    <n v="2589.0967367720827"/>
    <n v="3092.2303401397721"/>
    <n v="3625.8201208634732"/>
  </r>
  <r>
    <n v="3704"/>
    <n v="37"/>
    <n v="3"/>
    <s v="גונן ב, ד"/>
    <m/>
    <s v="Jewish"/>
    <s v="yes"/>
    <x v="0"/>
    <s v="yes"/>
    <s v="ירושלים"/>
    <n v="381.66666666666424"/>
    <n v="32.200000000000003"/>
    <n v="51.2"/>
    <n v="123.4"/>
    <n v="64.099999999999994"/>
    <n v="70.099999999999994"/>
    <n v="341"/>
    <n v="413.86666666666423"/>
    <n v="465.06666666666422"/>
    <n v="588.4666666666642"/>
    <n v="652.56666666666422"/>
    <n v="722.66666666666424"/>
    <n v="1099.2147454559201"/>
    <n v="1136.9935217127202"/>
    <n v="1264.1654697511206"/>
    <n v="1580.9098356162735"/>
    <n v="1728.1987680432867"/>
    <n v="1876.3253670939403"/>
  </r>
  <r>
    <n v="3705"/>
    <n v="37"/>
    <n v="3"/>
    <s v="פת"/>
    <m/>
    <s v="Jewish"/>
    <s v="yes"/>
    <x v="0"/>
    <s v="yes"/>
    <s v="ירושלים"/>
    <n v="782.94999999999891"/>
    <n v="5.2833333333333332"/>
    <n v="11.283333333333333"/>
    <n v="11.283333333333333"/>
    <n v="32.883333333333333"/>
    <n v="11.283333333333333"/>
    <n v="72.016666666666666"/>
    <n v="788.23333333333221"/>
    <n v="799.51666666666551"/>
    <n v="810.79999999999882"/>
    <n v="843.68333333333214"/>
    <n v="854.96666666666545"/>
    <n v="2564.5278630413691"/>
    <n v="2564.5686956440459"/>
    <n v="2581.0017170731676"/>
    <n v="2563.130755328667"/>
    <n v="2592.2796482491553"/>
    <n v="2546.7622879256955"/>
  </r>
  <r>
    <n v="3706"/>
    <n v="37"/>
    <n v="3"/>
    <s v="גונן ג"/>
    <m/>
    <s v="Jewish"/>
    <s v="yes"/>
    <x v="0"/>
    <s v="yes"/>
    <s v="ירושלים"/>
    <n v="533.33333333332359"/>
    <n v="60.7"/>
    <n v="140.5"/>
    <n v="89.6"/>
    <n v="105"/>
    <n v="144.6"/>
    <n v="540.4"/>
    <n v="594.03333333332364"/>
    <n v="734.53333333332364"/>
    <n v="824.13333333332366"/>
    <n v="929.13333333332366"/>
    <n v="1073.7333333333236"/>
    <n v="1539.6847838724698"/>
    <n v="1645.1783287089602"/>
    <n v="1934.4529718059025"/>
    <n v="2116.2474007671176"/>
    <n v="2333.9455079241884"/>
    <n v="2710.9171459506201"/>
  </r>
  <r>
    <n v="3707"/>
    <n v="37"/>
    <n v="3"/>
    <s v="גונן ה"/>
    <m/>
    <s v="Jewish"/>
    <s v="yes"/>
    <x v="0"/>
    <s v="yes"/>
    <s v="ירושלים"/>
    <n v="519.703963845207"/>
    <n v="32.200000000000003"/>
    <n v="53.400000000000006"/>
    <n v="62.800000000000004"/>
    <n v="44.6"/>
    <n v="89.6"/>
    <n v="282.60000000000002"/>
    <n v="551.90396384520704"/>
    <n v="605.30396384520702"/>
    <n v="668.10396384520698"/>
    <n v="712.703963845207"/>
    <n v="802.30396384520702"/>
    <n v="1741.1586020608402"/>
    <n v="1902.2398658173495"/>
    <n v="2104.3397342227436"/>
    <n v="2318.4842596161466"/>
    <n v="2456.7712906543552"/>
    <n v="2689.0789742881257"/>
  </r>
  <r>
    <n v="3708"/>
    <n v="37"/>
    <n v="3"/>
    <s v="גוננים - הורקניה"/>
    <m/>
    <s v="Jewish"/>
    <s v="yes"/>
    <x v="0"/>
    <s v="yes"/>
    <s v="ירושלים"/>
    <n v="488.52172601449496"/>
    <n v="15"/>
    <n v="34.799999999999997"/>
    <n v="30"/>
    <n v="30"/>
    <n v="30"/>
    <n v="139.80000000000001"/>
    <n v="503.52172601449496"/>
    <n v="538.32172601449497"/>
    <n v="568.32172601449497"/>
    <n v="598.32172601449497"/>
    <n v="628.32172601449497"/>
    <n v="1640.347657663264"/>
    <n v="1717.9216550129811"/>
    <n v="1828.2592371643748"/>
    <n v="1896.1871044180812"/>
    <n v="1938.6895766120847"/>
    <n v="1962.4029109179482"/>
  </r>
  <r>
    <n v="3709"/>
    <n v="37"/>
    <m/>
    <s v="גונן א"/>
    <m/>
    <s v="Jewish"/>
    <s v="yes"/>
    <x v="0"/>
    <s v="yes"/>
    <s v="ירושלים"/>
    <n v="423"/>
    <n v="0"/>
    <n v="0"/>
    <n v="436"/>
    <n v="436"/>
    <n v="0"/>
    <n v="872"/>
    <n v="423"/>
    <n v="423"/>
    <n v="859"/>
    <n v="1295"/>
    <n v="1295"/>
    <n v="1269"/>
    <n v="1252.6857952665441"/>
    <n v="1241.9844301633834"/>
    <n v="3006.5"/>
    <n v="4532.5"/>
    <n v="4662"/>
  </r>
  <r>
    <n v="3801"/>
    <n v="38"/>
    <n v="3"/>
    <s v="הפלמח - מרכז מסחרי&quot;"/>
    <m/>
    <s v="Jewish"/>
    <s v="yes"/>
    <x v="0"/>
    <s v="yes"/>
    <s v="ירושלים"/>
    <n v="870.21038310878362"/>
    <n v="41"/>
    <n v="35"/>
    <n v="28.4"/>
    <n v="17"/>
    <n v="17"/>
    <n v="138.4"/>
    <n v="911.21038310878362"/>
    <n v="946.21038310878362"/>
    <n v="974.61038310878359"/>
    <n v="991.61038310878359"/>
    <n v="1008.6103831087836"/>
    <n v="1560.8459716475472"/>
    <n v="1611.8195250240849"/>
    <n v="1623.4816589861794"/>
    <n v="1634.0346549536089"/>
    <n v="1611.0423119677555"/>
    <n v="1586.3466613549444"/>
  </r>
  <r>
    <n v="3802"/>
    <n v="38"/>
    <n v="3"/>
    <s v="קטמון צפון"/>
    <m/>
    <s v="Jewish"/>
    <s v="yes"/>
    <x v="0"/>
    <s v="yes"/>
    <s v="ירושלים"/>
    <n v="1143.5625000000045"/>
    <n v="31.6"/>
    <n v="22.5"/>
    <n v="14.5"/>
    <n v="14.5"/>
    <n v="14.5"/>
    <n v="97.6"/>
    <n v="1175.1625000000045"/>
    <n v="1197.6625000000045"/>
    <n v="1212.1625000000045"/>
    <n v="1226.6625000000045"/>
    <n v="1241.1625000000045"/>
    <n v="2575.5426927973508"/>
    <n v="2547.7084131688416"/>
    <n v="2563.6271806211057"/>
    <n v="2550.7708671483256"/>
    <n v="2523.0656294637329"/>
    <n v="2485.7419072359589"/>
  </r>
  <r>
    <n v="3803"/>
    <n v="38"/>
    <n v="3"/>
    <s v="קטמון מזרח"/>
    <m/>
    <s v="Jewish"/>
    <s v="yes"/>
    <x v="0"/>
    <s v="yes"/>
    <s v="ירושלים"/>
    <n v="471.92574786324599"/>
    <n v="16"/>
    <n v="16"/>
    <n v="16"/>
    <n v="16"/>
    <n v="25"/>
    <n v="89"/>
    <n v="487.92574786324599"/>
    <n v="503.92574786324599"/>
    <n v="519.92574786324599"/>
    <n v="535.92574786324599"/>
    <n v="560.92574786324599"/>
    <n v="1055.8367385753261"/>
    <n v="1086.8214699943853"/>
    <n v="1109.2711993608207"/>
    <n v="1127.2047323990121"/>
    <n v="1138.6617910669772"/>
    <n v="1169.9461990080233"/>
  </r>
  <r>
    <n v="3804"/>
    <n v="38"/>
    <n v="3"/>
    <s v="קטמון"/>
    <m/>
    <s v="Jewish"/>
    <s v="yes"/>
    <x v="0"/>
    <s v="yes"/>
    <s v="ירושלים"/>
    <n v="998.0230769230559"/>
    <n v="46.8"/>
    <n v="55"/>
    <n v="56.599999999999994"/>
    <n v="37"/>
    <n v="37"/>
    <n v="232.39999999999998"/>
    <n v="1044.8230769230559"/>
    <n v="1099.8230769230559"/>
    <n v="1156.4230769230558"/>
    <n v="1193.4230769230558"/>
    <n v="1230.4230769230558"/>
    <n v="2596.1264745534327"/>
    <n v="2580.7916800843313"/>
    <n v="2649.7438015160051"/>
    <n v="2718.287015771672"/>
    <n v="2727.0926978714429"/>
    <n v="2733.1369031993358"/>
  </r>
  <r>
    <n v="3805"/>
    <n v="38"/>
    <n v="3"/>
    <s v="גבעת אורנים"/>
    <m/>
    <s v="Jewish"/>
    <s v="yes"/>
    <x v="0"/>
    <s v="yes"/>
    <s v="ירושלים"/>
    <n v="450.96111111110838"/>
    <n v="17.516666666666666"/>
    <n v="29.516666666666666"/>
    <n v="17.516666666666666"/>
    <n v="17.516666666666666"/>
    <n v="17.516666666666666"/>
    <n v="99.583333333333329"/>
    <n v="468.47777777777503"/>
    <n v="497.99444444444168"/>
    <n v="515.51111111110833"/>
    <n v="533.02777777777499"/>
    <n v="550.54444444444164"/>
    <n v="1044.0417611281505"/>
    <n v="1071.4091428506504"/>
    <n v="1117.7006096166549"/>
    <n v="1135.1015930145302"/>
    <n v="1147.6318502618703"/>
    <n v="1156.0947742331696"/>
  </r>
  <r>
    <n v="3806"/>
    <n v="38"/>
    <n v="3"/>
    <s v="גוננים - סן סימון"/>
    <m/>
    <s v="Jewish"/>
    <s v="yes"/>
    <x v="0"/>
    <s v="yes"/>
    <s v="ירושלים"/>
    <n v="392.14026362865792"/>
    <n v="6"/>
    <n v="6"/>
    <n v="208"/>
    <n v="6"/>
    <n v="6"/>
    <n v="232"/>
    <n v="398.14026362865792"/>
    <n v="404.14026362865792"/>
    <n v="612.14026362865798"/>
    <n v="618.14026362865798"/>
    <n v="624.14026362865798"/>
    <n v="1313.2642641422062"/>
    <n v="1375.2016185540392"/>
    <n v="1418.2545876890163"/>
    <n v="2169.5898231117094"/>
    <n v="2182.3477022218781"/>
    <n v="2174.8658586224797"/>
  </r>
  <r>
    <n v="3807"/>
    <n v="38"/>
    <n v="3"/>
    <s v="גבעת הורדים"/>
    <m/>
    <s v="Jewish"/>
    <s v="yes"/>
    <x v="0"/>
    <s v="yes"/>
    <s v="ירושלים"/>
    <n v="555.94297472075459"/>
    <n v="4.333333333333333"/>
    <n v="17.933333333333334"/>
    <n v="17.933333333333334"/>
    <n v="17.933333333333334"/>
    <n v="17.933333333333334"/>
    <n v="76.066666666666677"/>
    <n v="560.27630805408796"/>
    <n v="578.20964138742124"/>
    <n v="596.14297472075452"/>
    <n v="614.0763080540878"/>
    <n v="632.00964138742108"/>
    <n v="1286.9101787231491"/>
    <n v="1277.7919054425756"/>
    <n v="1290.1489910326773"/>
    <n v="1301.1835892786664"/>
    <n v="1306.8577264229828"/>
    <n v="1308.671894932359"/>
  </r>
  <r>
    <n v="3808"/>
    <n v="38"/>
    <n v="3"/>
    <s v="שיכון רסקו דרום"/>
    <m/>
    <s v="Jewish"/>
    <s v="yes"/>
    <x v="0"/>
    <s v="yes"/>
    <s v="ירושלים"/>
    <n v="1076.3166666666666"/>
    <n v="16.316666666666666"/>
    <n v="36.716666666666669"/>
    <n v="36.716666666666669"/>
    <n v="58.966666666666669"/>
    <n v="36.716666666666669"/>
    <n v="185.43333333333334"/>
    <n v="1092.6333333333332"/>
    <n v="1129.3499999999999"/>
    <n v="1166.0666666666666"/>
    <n v="1225.0333333333333"/>
    <n v="1261.75"/>
    <n v="2437.8991513479596"/>
    <n v="2405.7417830054383"/>
    <n v="2438.1729822071143"/>
    <n v="2469.0200262165463"/>
    <n v="2536.4748677864873"/>
    <n v="2549.536772450519"/>
  </r>
  <r>
    <n v="3809"/>
    <n v="38"/>
    <n v="3"/>
    <s v="שיכון רסקו צפון"/>
    <m/>
    <s v="Jewish"/>
    <s v="yes"/>
    <x v="0"/>
    <s v="yes"/>
    <s v="ירושלים"/>
    <n v="943.66666666666663"/>
    <n v="24.666666666666664"/>
    <n v="36.666666666666664"/>
    <n v="24.666666666666664"/>
    <n v="24.666666666666664"/>
    <n v="24.666666666666664"/>
    <n v="135.33333333333331"/>
    <n v="968.33333333333326"/>
    <n v="1004.9999999999999"/>
    <n v="1029.6666666666665"/>
    <n v="1054.3333333333333"/>
    <n v="1079"/>
    <n v="1844.3325962616213"/>
    <n v="1827.0162604140949"/>
    <n v="1853.9150780061489"/>
    <n v="1857.525815055943"/>
    <n v="1858.7436359212907"/>
    <n v="1857.3048184016807"/>
  </r>
  <r>
    <n v="3901"/>
    <n v="39"/>
    <n v="3"/>
    <s v="המושבה הגרמנית מזרח"/>
    <m/>
    <s v="Jewish"/>
    <s v="yes"/>
    <x v="0"/>
    <s v="yes"/>
    <s v="ירושלים"/>
    <n v="202.78414952153216"/>
    <n v="23"/>
    <n v="12"/>
    <n v="12"/>
    <n v="12"/>
    <n v="12"/>
    <n v="71"/>
    <n v="225.78414952153216"/>
    <n v="237.78414952153216"/>
    <n v="249.78414952153216"/>
    <n v="261.78414952153219"/>
    <n v="273.78414952153219"/>
    <n v="490.57633879209112"/>
    <n v="530.68881031263595"/>
    <n v="545.05949381051516"/>
    <n v="556.47969034021537"/>
    <n v="568.21360779908696"/>
    <n v="580.44060791968889"/>
  </r>
  <r>
    <n v="3902"/>
    <n v="39"/>
    <n v="3"/>
    <s v="מתחם הרכבת צפון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903"/>
    <n v="39"/>
    <n v="3"/>
    <s v="גבעת חנניה"/>
    <m/>
    <s v="Jewish"/>
    <s v="yes"/>
    <x v="0"/>
    <s v="yes"/>
    <s v="ירושלים"/>
    <n v="616.58498508452601"/>
    <n v="9.7000000000000011"/>
    <n v="9.7000000000000011"/>
    <n v="29.700000000000003"/>
    <n v="9.7000000000000011"/>
    <n v="9.7000000000000011"/>
    <n v="68.500000000000014"/>
    <n v="626.28498508452606"/>
    <n v="635.9849850845261"/>
    <n v="665.68498508452615"/>
    <n v="675.38498508452619"/>
    <n v="685.08498508452624"/>
    <n v="1508.3087665776075"/>
    <n v="1509.9350752521329"/>
    <n v="1538.9484422354103"/>
    <n v="1599.9577930234516"/>
    <n v="1618.3182874162123"/>
    <n v="1628.054096073424"/>
  </r>
  <r>
    <n v="3904"/>
    <n v="39"/>
    <n v="3"/>
    <s v="מתחם הרכבת דרום"/>
    <n v="3110"/>
    <s v="Jewish"/>
    <s v="yes"/>
    <x v="0"/>
    <s v="yes"/>
    <s v="ירושלים"/>
    <n v="0"/>
    <n v="0"/>
    <n v="0"/>
    <n v="0"/>
    <n v="0"/>
    <n v="180"/>
    <n v="180"/>
    <n v="0"/>
    <n v="0"/>
    <n v="0"/>
    <n v="0"/>
    <n v="180"/>
    <n v="0"/>
    <n v="0"/>
    <n v="0"/>
    <n v="0"/>
    <n v="0"/>
    <n v="800.74715003976007"/>
  </r>
  <r>
    <n v="3905"/>
    <n v="39"/>
    <n v="3"/>
    <s v="בקעה מזרח"/>
    <m/>
    <s v="Jewish"/>
    <s v="yes"/>
    <x v="0"/>
    <s v="yes"/>
    <s v="ירושלים"/>
    <n v="490.8812074001911"/>
    <n v="45"/>
    <n v="45"/>
    <n v="49.2"/>
    <n v="45"/>
    <n v="55"/>
    <n v="239.2"/>
    <n v="535.8812074001911"/>
    <n v="580.8812074001911"/>
    <n v="630.08120740019115"/>
    <n v="675.08120740019115"/>
    <n v="730.08120740019115"/>
    <n v="1325.922656930326"/>
    <n v="1376.1947639680354"/>
    <n v="1429.4767246188553"/>
    <n v="1463.6471039907885"/>
    <n v="1488.7813690624396"/>
    <n v="1517.7588588315618"/>
  </r>
  <r>
    <n v="3906"/>
    <n v="39"/>
    <n v="3"/>
    <s v="בקעה דרום מזרח"/>
    <m/>
    <s v="Jewish"/>
    <s v="yes"/>
    <x v="0"/>
    <s v="yes"/>
    <s v="ירושלים"/>
    <n v="487.42882790458441"/>
    <n v="53.7"/>
    <n v="31.7"/>
    <n v="51.7"/>
    <n v="51.7"/>
    <n v="87.9"/>
    <n v="276.70000000000005"/>
    <n v="541.12882790458445"/>
    <n v="572.8288279045845"/>
    <n v="624.52882790458455"/>
    <n v="676.22882790458459"/>
    <n v="764.12882790458457"/>
    <n v="1485.2956892216239"/>
    <n v="1619.9641120374947"/>
    <n v="1695.7767628012493"/>
    <n v="1801.3374868074416"/>
    <n v="1897.8383153473662"/>
    <n v="2084.3636030914704"/>
  </r>
  <r>
    <n v="3907"/>
    <n v="39"/>
    <n v="3"/>
    <s v="בקעה דרום מערב"/>
    <m/>
    <s v="Jewish"/>
    <s v="yes"/>
    <x v="0"/>
    <s v="yes"/>
    <s v="ירושלים"/>
    <n v="385.71428571428606"/>
    <n v="230.2"/>
    <n v="12.600000000000001"/>
    <n v="77.8"/>
    <n v="140.4"/>
    <n v="107.8"/>
    <n v="568.79999999999995"/>
    <n v="615.91428571428605"/>
    <n v="628.51428571428607"/>
    <n v="706.31428571428603"/>
    <n v="846.71428571428601"/>
    <n v="954.51428571428596"/>
    <n v="1234.6036453587101"/>
    <n v="1904.9305507955319"/>
    <n v="1999.5054999562162"/>
    <n v="2307.8008897173559"/>
    <n v="2771.0277933031834"/>
    <n v="3010.969851023176"/>
  </r>
  <r>
    <n v="3908"/>
    <n v="39"/>
    <n v="3"/>
    <s v="מקור חיים"/>
    <m/>
    <s v="Jewish"/>
    <s v="yes"/>
    <x v="0"/>
    <s v="yes"/>
    <s v="ירושלים"/>
    <n v="624.99999999999147"/>
    <n v="46.400000000000006"/>
    <n v="141.30000000000001"/>
    <n v="47.7"/>
    <n v="118"/>
    <n v="61"/>
    <n v="414.40000000000003"/>
    <n v="671.39999999999145"/>
    <n v="812.69999999999141"/>
    <n v="860.39999999999145"/>
    <n v="978.39999999999145"/>
    <n v="1039.3999999999915"/>
    <n v="1603.2065630425266"/>
    <n v="1753.7017370059818"/>
    <n v="1639.2014702246775"/>
    <n v="1729.1284146189739"/>
    <n v="1942.1290711729066"/>
    <n v="2005.3111741769146"/>
  </r>
  <r>
    <n v="3909"/>
    <n v="39"/>
    <n v="3"/>
    <s v="בקעה"/>
    <m/>
    <s v="Jewish"/>
    <s v="yes"/>
    <x v="0"/>
    <s v="yes"/>
    <s v="ירושלים"/>
    <n v="522.96494644595543"/>
    <n v="55.3"/>
    <n v="43.9"/>
    <n v="36.700000000000003"/>
    <n v="89.2"/>
    <n v="49.2"/>
    <n v="274.29999999999995"/>
    <n v="578.26494644595539"/>
    <n v="622.16494644595537"/>
    <n v="658.86494644595541"/>
    <n v="748.06494644595546"/>
    <n v="797.2649464459555"/>
    <n v="1412.5842684944007"/>
    <n v="1481.8953209530114"/>
    <n v="1511.6154426510543"/>
    <n v="1517.8320585158083"/>
    <n v="1631.8829230347585"/>
    <n v="1632.2888045077393"/>
  </r>
  <r>
    <n v="3910"/>
    <n v="39"/>
    <n v="3"/>
    <s v="בקעה צפון"/>
    <m/>
    <s v="Jewish"/>
    <s v="yes"/>
    <x v="0"/>
    <s v="yes"/>
    <s v="ירושלים"/>
    <n v="589.57894736842002"/>
    <n v="86.5"/>
    <n v="50.1"/>
    <n v="65.3"/>
    <n v="97.8"/>
    <n v="110.3"/>
    <n v="410"/>
    <n v="676.07894736842002"/>
    <n v="726.17894736842004"/>
    <n v="791.47894736841999"/>
    <n v="889.27894736841995"/>
    <n v="999.5789473684199"/>
    <n v="2289.4444972722631"/>
    <n v="2566.9828355574887"/>
    <n v="2624.146290702708"/>
    <n v="2707.2848131594519"/>
    <n v="2843.1012453214821"/>
    <n v="2971.2488089529079"/>
  </r>
  <r>
    <n v="3911"/>
    <n v="39"/>
    <n v="3"/>
    <s v="המושבה היוונית"/>
    <m/>
    <s v="Jewish"/>
    <s v="yes"/>
    <x v="0"/>
    <s v="yes"/>
    <s v="ירושלים"/>
    <n v="888.96053468897708"/>
    <n v="71"/>
    <n v="25"/>
    <n v="79"/>
    <n v="25"/>
    <n v="25"/>
    <n v="225"/>
    <n v="959.96053468897708"/>
    <n v="984.96053468897708"/>
    <n v="1063.9605346889771"/>
    <n v="1088.9605346889771"/>
    <n v="1113.9605346889771"/>
    <n v="1881.7718428936398"/>
    <n v="2008.1828692315498"/>
    <n v="2022.9949974507751"/>
    <n v="2137.3935603199252"/>
    <n v="2145.2738769015477"/>
    <n v="2167.6002989494341"/>
  </r>
  <r>
    <n v="3912"/>
    <n v="39"/>
    <n v="3"/>
    <s v="המושבה הגרמנית דרום"/>
    <m/>
    <s v="Jewish"/>
    <s v="yes"/>
    <x v="0"/>
    <s v="yes"/>
    <s v="ירושלים"/>
    <n v="391.69707057416133"/>
    <n v="20"/>
    <n v="29.5"/>
    <n v="29.5"/>
    <n v="29.5"/>
    <n v="29.5"/>
    <n v="138"/>
    <n v="411.69707057416133"/>
    <n v="441.19707057416133"/>
    <n v="470.69707057416133"/>
    <n v="500.19707057416133"/>
    <n v="529.69707057416133"/>
    <n v="1056.1375821414269"/>
    <n v="1041.7305498168278"/>
    <n v="1060.0442907529161"/>
    <n v="1071.6360566259686"/>
    <n v="1084.0016738041327"/>
    <n v="1097.7159021924192"/>
  </r>
  <r>
    <n v="3913"/>
    <n v="39"/>
    <n v="3"/>
    <s v="המושבה הגרמנית צפון"/>
    <m/>
    <s v="Jewish"/>
    <s v="yes"/>
    <x v="0"/>
    <s v="yes"/>
    <s v="ירושלים"/>
    <n v="208.06842703349398"/>
    <n v="30"/>
    <n v="39.5"/>
    <n v="39.5"/>
    <n v="39.5"/>
    <n v="39.5"/>
    <n v="188"/>
    <n v="238.06842703349398"/>
    <n v="277.568427033494"/>
    <n v="317.068427033494"/>
    <n v="356.568427033494"/>
    <n v="396.068427033494"/>
    <n v="554.92868070821919"/>
    <n v="586.77242644294711"/>
    <n v="645.83067657628862"/>
    <n v="706.10985986166463"/>
    <n v="760.14546440041943"/>
    <n v="812.89440644513957"/>
  </r>
  <r>
    <n v="4001"/>
    <n v="40"/>
    <n v="4"/>
    <s v="בית וגן - רח' הפסגה"/>
    <m/>
    <s v="U. Orthodox"/>
    <s v="yes"/>
    <x v="0"/>
    <s v="yes"/>
    <s v="ירושלים"/>
    <n v="551.02040816326451"/>
    <n v="46.9"/>
    <n v="63.900000000000006"/>
    <n v="22.8"/>
    <n v="47.4"/>
    <n v="22.8"/>
    <n v="203.80000000000004"/>
    <n v="597.92040816326448"/>
    <n v="661.82040816326446"/>
    <n v="684.62040816326441"/>
    <n v="732.02040816326439"/>
    <n v="754.82040816326435"/>
    <n v="1949.9360075618279"/>
    <n v="2136.9435964376512"/>
    <n v="2398.6901641650438"/>
    <n v="2507.2798093909814"/>
    <n v="2696.4770629704017"/>
    <n v="2787.2922214836221"/>
  </r>
  <r>
    <n v="4002"/>
    <n v="40"/>
    <n v="4"/>
    <s v="בית וגן - רח' עוזיאל דרום"/>
    <m/>
    <s v="U. Orthodox"/>
    <s v="yes"/>
    <x v="0"/>
    <s v="yes"/>
    <s v="ירושלים"/>
    <n v="972.05359458535349"/>
    <n v="18.849999999999998"/>
    <n v="44.95"/>
    <n v="32.449999999999996"/>
    <n v="24.049999999999997"/>
    <n v="24.049999999999997"/>
    <n v="144.35"/>
    <n v="990.90359458535352"/>
    <n v="1035.8535945853534"/>
    <n v="1068.3035945853535"/>
    <n v="1092.3535945853534"/>
    <n v="1116.4035945853534"/>
    <n v="3670.3610390274816"/>
    <n v="3705.6807236989116"/>
    <n v="3850.1256854070534"/>
    <n v="3975.2258663690009"/>
    <n v="4101.9970112584206"/>
    <n v="4206.7258340276239"/>
  </r>
  <r>
    <n v="4003"/>
    <n v="40"/>
    <n v="4"/>
    <s v="רמת שרת - חרדים"/>
    <m/>
    <s v="U. Orthodox"/>
    <s v="yes"/>
    <x v="0"/>
    <s v="yes"/>
    <s v="ירושלים"/>
    <n v="231.68181818181776"/>
    <n v="338"/>
    <n v="84.7"/>
    <n v="18"/>
    <n v="0"/>
    <n v="0"/>
    <n v="440.7"/>
    <n v="569.68181818181779"/>
    <n v="654.38181818181783"/>
    <n v="672.38181818181783"/>
    <n v="672.38181818181783"/>
    <n v="672.38181818181783"/>
    <n v="857.10617897859368"/>
    <n v="2031.6256453305898"/>
    <n v="2446.6420016579336"/>
    <n v="2643.8091896122364"/>
    <n v="2737.667431065232"/>
    <n v="2771.9045202895363"/>
  </r>
  <r>
    <n v="4004"/>
    <n v="40"/>
    <n v="4"/>
    <s v="קרית נוער"/>
    <m/>
    <s v="U. Orthodox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005"/>
    <n v="40"/>
    <n v="4"/>
    <s v="מורדות בית וגן מערב"/>
    <m/>
    <s v="U. Orthodox"/>
    <s v="yes"/>
    <x v="0"/>
    <s v="yes"/>
    <s v="ירושלים"/>
    <n v="494.34296724469647"/>
    <n v="13.9"/>
    <n v="24.7"/>
    <n v="17.8"/>
    <n v="17.8"/>
    <n v="17.8"/>
    <n v="92"/>
    <n v="508.24296724469644"/>
    <n v="532.94296724469643"/>
    <n v="550.74296724469639"/>
    <n v="568.54296724469634"/>
    <n v="586.3429672446963"/>
    <n v="2273.3169782040704"/>
    <n v="2324.3230828018104"/>
    <n v="2447.1515286358444"/>
    <n v="2560.6855633067362"/>
    <n v="2637.7819290692528"/>
    <n v="2708.074221973121"/>
  </r>
  <r>
    <n v="4006"/>
    <n v="40"/>
    <n v="4"/>
    <s v="בהס בויאר&quot;"/>
    <m/>
    <s v="Jewish"/>
    <s v="yes"/>
    <x v="0"/>
    <s v="yes"/>
    <s v="ירושלים"/>
    <n v="0"/>
    <n v="3.9"/>
    <n v="14.7"/>
    <n v="7.8"/>
    <n v="7.8"/>
    <n v="7.8"/>
    <n v="41.999999999999993"/>
    <n v="3.9"/>
    <n v="18.599999999999998"/>
    <n v="26.4"/>
    <n v="34.199999999999996"/>
    <n v="41.999999999999993"/>
    <n v="0"/>
    <n v="0"/>
    <n v="0"/>
    <n v="0"/>
    <n v="0"/>
    <n v="0"/>
  </r>
  <r>
    <n v="4007"/>
    <n v="40"/>
    <n v="4"/>
    <s v="גבעת האנטנות"/>
    <m/>
    <s v="U. Orthodox"/>
    <s v="yes"/>
    <x v="0"/>
    <s v="yes"/>
    <s v="ירושלים"/>
    <n v="280.00000000000097"/>
    <n v="450.6"/>
    <n v="9.8000000000000007"/>
    <n v="5.2"/>
    <n v="5.2"/>
    <n v="5.2"/>
    <n v="476"/>
    <n v="730.60000000000105"/>
    <n v="740.400000000001"/>
    <n v="745.60000000000105"/>
    <n v="750.80000000000109"/>
    <n v="756.00000000000114"/>
    <n v="1230.8360012982962"/>
    <n v="2811.2987092785429"/>
    <n v="2942.8603962100447"/>
    <n v="3092.3117961409489"/>
    <n v="3183.071322786423"/>
    <n v="3221.4022743510127"/>
  </r>
  <r>
    <n v="4008"/>
    <n v="40"/>
    <n v="4"/>
    <s v="חניון הר הרצל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009"/>
    <n v="40"/>
    <n v="4"/>
    <s v="הר הרצל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010"/>
    <n v="40"/>
    <n v="4"/>
    <s v="בית וגן - רח' עוזיאל צפון"/>
    <m/>
    <s v="U. Orthodox"/>
    <s v="yes"/>
    <x v="0"/>
    <s v="yes"/>
    <s v="ירושלים"/>
    <n v="1035.1161568443463"/>
    <n v="29.549999999999997"/>
    <n v="17.45"/>
    <n v="12.85"/>
    <n v="12.85"/>
    <n v="12.85"/>
    <n v="85.55"/>
    <n v="1064.6661568443462"/>
    <n v="1082.1161568443463"/>
    <n v="1094.9661568443462"/>
    <n v="1107.8161568443461"/>
    <n v="1120.666156844346"/>
    <n v="3821.9004493128396"/>
    <n v="4049.9993293465222"/>
    <n v="4233.0989729821704"/>
    <n v="4316.5586430730573"/>
    <n v="4386.935115256686"/>
    <n v="4448.1801301804135"/>
  </r>
  <r>
    <n v="4011"/>
    <n v="40"/>
    <n v="4"/>
    <s v="בית וגן - מכונים"/>
    <m/>
    <s v="U. Orthodox"/>
    <s v="yes"/>
    <x v="0"/>
    <s v="yes"/>
    <s v="ירושלים"/>
    <n v="705.95918367346701"/>
    <n v="10.6"/>
    <n v="36"/>
    <n v="17.2"/>
    <n v="13.2"/>
    <n v="13.2"/>
    <n v="90.2"/>
    <n v="716.55918367346703"/>
    <n v="752.55918367346703"/>
    <n v="769.75918367346708"/>
    <n v="782.95918367346712"/>
    <n v="796.15918367346717"/>
    <n v="3057"/>
    <n v="3610.9520538267452"/>
    <n v="3715.1247702751984"/>
    <n v="3707.4891559545677"/>
    <n v="3699.9280518853884"/>
    <n v="3692.6469336839832"/>
  </r>
  <r>
    <n v="4101"/>
    <n v="41"/>
    <n v="4"/>
    <s v="גבעת מרדכי"/>
    <m/>
    <s v="Jewish"/>
    <s v="yes"/>
    <x v="0"/>
    <s v="yes"/>
    <s v="ירושלים"/>
    <n v="1532.0136842105362"/>
    <n v="409"/>
    <n v="40"/>
    <n v="23"/>
    <n v="335.6"/>
    <n v="23"/>
    <n v="830.6"/>
    <n v="1941.0136842105362"/>
    <n v="1981.0136842105362"/>
    <n v="2004.0136842105362"/>
    <n v="2339.6136842105361"/>
    <n v="2362.6136842105361"/>
    <n v="5774.965957658992"/>
    <n v="7343.6919552114823"/>
    <n v="8132.3068432593591"/>
    <n v="8806.1843432524147"/>
    <n v="10670.893630860288"/>
    <n v="11173.7243800999"/>
  </r>
  <r>
    <n v="4102"/>
    <n v="41"/>
    <n v="4"/>
    <s v="עמק הצבא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103"/>
    <n v="41"/>
    <n v="4"/>
    <s v="מכללות - מורדות בית וגן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104"/>
    <n v="41"/>
    <n v="4"/>
    <s v="מורדות בית וגן"/>
    <m/>
    <s v="Jewish"/>
    <s v="yes"/>
    <x v="0"/>
    <s v="yes"/>
    <s v="ירושלים"/>
    <n v="484.74576271186027"/>
    <n v="0"/>
    <n v="0"/>
    <n v="12"/>
    <n v="0"/>
    <n v="0"/>
    <n v="12"/>
    <n v="484.74576271186027"/>
    <n v="484.74576271186027"/>
    <n v="496.74576271186027"/>
    <n v="496.74576271186027"/>
    <n v="496.74576271186027"/>
    <n v="1795.9673195455148"/>
    <n v="1808.740791119307"/>
    <n v="1822.6585950493238"/>
    <n v="1876.286730630417"/>
    <n v="1893.5183637388945"/>
    <n v="1899.2585627464061"/>
  </r>
  <r>
    <n v="4105"/>
    <n v="41"/>
    <n v="4"/>
    <s v="בהח שערי צדק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7.2616200926077017"/>
    <n v="0"/>
    <n v="0"/>
    <n v="0"/>
    <n v="0"/>
    <n v="0"/>
  </r>
  <r>
    <n v="4201"/>
    <n v="42"/>
    <n v="4"/>
    <s v="גונן ח"/>
    <m/>
    <s v="Jewish"/>
    <s v="yes"/>
    <x v="0"/>
    <s v="yes"/>
    <s v="ירושלים"/>
    <n v="1267.3142857142725"/>
    <n v="0"/>
    <n v="15.399999999999999"/>
    <n v="251.20000000000002"/>
    <n v="118"/>
    <n v="200"/>
    <n v="584.6"/>
    <n v="1267.3142857142725"/>
    <n v="1282.7142857142726"/>
    <n v="1533.9142857142726"/>
    <n v="1651.9142857142726"/>
    <n v="1851.9142857142726"/>
    <n v="3481.0756828273202"/>
    <n v="3432.7125512379771"/>
    <n v="3439.1590787994814"/>
    <n v="4051.5462036858166"/>
    <n v="4309.5857905356243"/>
    <n v="4749.791180169751"/>
  </r>
  <r>
    <n v="4202"/>
    <n v="42"/>
    <n v="4"/>
    <s v="גונן ט"/>
    <m/>
    <s v="Jewish"/>
    <s v="yes"/>
    <x v="0"/>
    <s v="yes"/>
    <s v="ירושלים"/>
    <n v="1000.3883451290732"/>
    <n v="0"/>
    <n v="0"/>
    <n v="237.60000000000002"/>
    <n v="100"/>
    <n v="150"/>
    <n v="487.6"/>
    <n v="1000.3883451290732"/>
    <n v="1000.3883451290732"/>
    <n v="1237.9883451290732"/>
    <n v="1337.9883451290732"/>
    <n v="1487.9883451290732"/>
    <n v="2440.5237334423132"/>
    <n v="2424.078379922526"/>
    <n v="2420.2280035363428"/>
    <n v="2965.3905434226549"/>
    <n v="3210.4371795805114"/>
    <n v="3585.4062028893172"/>
  </r>
  <r>
    <n v="4301"/>
    <n v="43"/>
    <n v="4"/>
    <s v="מלחה - אצטדיון טדי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02"/>
    <n v="43"/>
    <n v="4"/>
    <s v="קניון מלחה"/>
    <m/>
    <s v="Jewish"/>
    <s v="yes"/>
    <x v="0"/>
    <s v="yes"/>
    <s v="ירושלים"/>
    <n v="0"/>
    <n v="0"/>
    <n v="0"/>
    <n v="0"/>
    <n v="0"/>
    <n v="0"/>
    <n v="0"/>
    <n v="0"/>
    <n v="0"/>
    <n v="288"/>
    <n v="288"/>
    <n v="288"/>
    <n v="0"/>
    <n v="0"/>
    <n v="0"/>
    <n v="432"/>
    <n v="432"/>
    <n v="432"/>
  </r>
  <r>
    <n v="4303"/>
    <n v="43"/>
    <n v="4"/>
    <s v="מלחה - הגן הטכנולוגי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04"/>
    <n v="43"/>
    <n v="4"/>
    <s v="מלחה - תחנת הרכבת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05"/>
    <n v="43"/>
    <n v="4"/>
    <s v="גן החיות התנכי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401"/>
    <n v="44"/>
    <n v="4"/>
    <s v="רמת דניה"/>
    <m/>
    <s v="Jewish"/>
    <s v="yes"/>
    <x v="0"/>
    <s v="yes"/>
    <s v="ירושלים"/>
    <n v="647.99999999999181"/>
    <n v="19.8"/>
    <n v="0"/>
    <n v="0"/>
    <n v="0"/>
    <n v="0"/>
    <n v="19.8"/>
    <n v="667.79999999999177"/>
    <n v="667.79999999999177"/>
    <n v="667.79999999999177"/>
    <n v="667.79999999999177"/>
    <n v="667.79999999999177"/>
    <n v="1787.4308014880692"/>
    <n v="1710.6674083841988"/>
    <n v="1706.0918896907931"/>
    <n v="1695.482227111379"/>
    <n v="1676.7278473101589"/>
    <n v="1655.5141489128512"/>
  </r>
  <r>
    <n v="4402"/>
    <n v="44"/>
    <n v="4"/>
    <s v="רמת שרת מערב"/>
    <m/>
    <s v="Jewish"/>
    <s v="yes"/>
    <x v="0"/>
    <s v="yes"/>
    <s v="ירושלים"/>
    <n v="899.02349199492016"/>
    <n v="227"/>
    <n v="7"/>
    <n v="7"/>
    <n v="7"/>
    <n v="7"/>
    <n v="255"/>
    <n v="1126.0234919949203"/>
    <n v="1133.0234919949203"/>
    <n v="1140.0234919949203"/>
    <n v="1147.0234919949203"/>
    <n v="1154.0234919949203"/>
    <n v="2330.4101576200119"/>
    <n v="2944.0601263633926"/>
    <n v="2955.949929169753"/>
    <n v="2945.2825417609029"/>
    <n v="2911.3281400577393"/>
    <n v="2856.1913422202038"/>
  </r>
  <r>
    <n v="4403"/>
    <n v="44"/>
    <n v="4"/>
    <s v="רמת שרת"/>
    <m/>
    <s v="Jewish"/>
    <s v="yes"/>
    <x v="0"/>
    <s v="yes"/>
    <s v="ירושלים"/>
    <n v="855.33613984122655"/>
    <n v="14.983333333333334"/>
    <n v="14.983333333333334"/>
    <n v="14.983333333333334"/>
    <n v="14.983333333333334"/>
    <n v="14.983333333333334"/>
    <n v="74.916666666666671"/>
    <n v="870.3194731745599"/>
    <n v="885.30280650789325"/>
    <n v="900.2861398412266"/>
    <n v="915.26947317455995"/>
    <n v="930.2528065078933"/>
    <n v="3000.7163990022982"/>
    <n v="2970.7895100617193"/>
    <n v="2980.8329969394431"/>
    <n v="2965.1119513900117"/>
    <n v="2937.974671851026"/>
    <n v="2912.8775338799919"/>
  </r>
  <r>
    <n v="4404"/>
    <n v="44"/>
    <n v="4"/>
    <s v="הולילנד צפון"/>
    <m/>
    <s v="Jewish"/>
    <s v="yes"/>
    <x v="0"/>
    <s v="yes"/>
    <s v="ירושלים"/>
    <n v="193"/>
    <n v="0"/>
    <n v="0"/>
    <n v="31.5"/>
    <n v="0"/>
    <n v="0"/>
    <n v="31.5"/>
    <n v="193"/>
    <n v="193"/>
    <n v="224.5"/>
    <n v="224.5"/>
    <n v="224.5"/>
    <n v="726.81146073963487"/>
    <n v="695.6610771745776"/>
    <n v="728.21005956017052"/>
    <n v="864.16541571783887"/>
    <n v="896.01970747000428"/>
    <n v="928.48857829466203"/>
  </r>
  <r>
    <n v="4405"/>
    <n v="44"/>
    <n v="4"/>
    <s v="הולילנד דרום"/>
    <m/>
    <s v="Jewish"/>
    <s v="yes"/>
    <x v="0"/>
    <s v="yes"/>
    <s v="ירושלים"/>
    <n v="400"/>
    <n v="0"/>
    <n v="430.2"/>
    <n v="0"/>
    <n v="0"/>
    <n v="0"/>
    <n v="430.2"/>
    <n v="400"/>
    <n v="830.2"/>
    <n v="830.2"/>
    <n v="830.2"/>
    <n v="830.2"/>
    <n v="1415"/>
    <n v="1435"/>
    <n v="2781.17"/>
    <n v="2812.6603448275864"/>
    <n v="2826.9741379310349"/>
    <n v="2841.2879310344829"/>
  </r>
  <r>
    <n v="4406"/>
    <n v="44"/>
    <n v="4"/>
    <s v="מלחה מערב"/>
    <m/>
    <s v="Jewish"/>
    <s v="yes"/>
    <x v="0"/>
    <s v="yes"/>
    <s v="ירושלים"/>
    <n v="820.57819623388491"/>
    <n v="200"/>
    <n v="197"/>
    <n v="3.9"/>
    <n v="4.5"/>
    <n v="0"/>
    <n v="405.4"/>
    <n v="1020.5781962338849"/>
    <n v="1217.5781962338849"/>
    <n v="1221.478196233885"/>
    <n v="1225.978196233885"/>
    <n v="1225.978196233885"/>
    <n v="3137.7665716064266"/>
    <n v="3710.4065532866985"/>
    <n v="4278.1649807768072"/>
    <n v="4313.5576039388088"/>
    <n v="4316.9408408160416"/>
    <n v="4264.3497457009198"/>
  </r>
  <r>
    <n v="4407"/>
    <n v="44"/>
    <n v="4"/>
    <s v="מלחה מזרח"/>
    <m/>
    <s v="Jewish"/>
    <s v="yes"/>
    <x v="0"/>
    <s v="yes"/>
    <s v="ירושלים"/>
    <n v="271.72180376610538"/>
    <n v="0"/>
    <n v="0"/>
    <n v="0"/>
    <n v="36"/>
    <n v="0"/>
    <n v="36"/>
    <n v="271.72180376610538"/>
    <n v="271.72180376610538"/>
    <n v="271.72180376610538"/>
    <n v="307.72180376610538"/>
    <n v="307.72180376610538"/>
    <n v="1039.7362946791959"/>
    <n v="1045.2119875376561"/>
    <n v="1042.5428471214655"/>
    <n v="1040.2221919794422"/>
    <n v="1129.0441074742237"/>
    <n v="1112.1057533524524"/>
  </r>
  <r>
    <n v="4501"/>
    <n v="45"/>
    <n v="4"/>
    <s v="קרית יובל-רח' אנילביץ"/>
    <m/>
    <s v="Jewish"/>
    <s v="yes"/>
    <x v="0"/>
    <s v="yes"/>
    <s v="ירושלים"/>
    <n v="625.90440000000547"/>
    <n v="26.400000000000002"/>
    <n v="24.400000000000002"/>
    <n v="89.4"/>
    <n v="72.400000000000006"/>
    <n v="12.4"/>
    <n v="225.00000000000003"/>
    <n v="652.30440000000544"/>
    <n v="676.70440000000542"/>
    <n v="766.1044000000054"/>
    <n v="838.50440000000538"/>
    <n v="850.90440000000535"/>
    <n v="1849.7591729579249"/>
    <n v="1972.9788413410274"/>
    <n v="2077.9439975579271"/>
    <n v="2343.9670052684978"/>
    <n v="2550.8423764632093"/>
    <n v="2571.4015416041302"/>
  </r>
  <r>
    <n v="4502"/>
    <n v="45"/>
    <n v="4"/>
    <s v="קרית יובל מזרח"/>
    <m/>
    <s v="Jewish"/>
    <s v="yes"/>
    <x v="0"/>
    <s v="yes"/>
    <s v="ירושלים"/>
    <n v="1150"/>
    <n v="47.400000000000006"/>
    <n v="416.3"/>
    <n v="19.600000000000001"/>
    <n v="61"/>
    <n v="84.4"/>
    <n v="628.70000000000005"/>
    <n v="1197.4000000000001"/>
    <n v="1613.7"/>
    <n v="1633.3"/>
    <n v="1694.3"/>
    <n v="1778.7"/>
    <n v="3837.1063674485345"/>
    <n v="4212.3293993041079"/>
    <n v="5799.0392019182345"/>
    <n v="5643.776672649451"/>
    <n v="5589.255436247051"/>
    <n v="5548.0414125684438"/>
  </r>
  <r>
    <n v="4503"/>
    <n v="45"/>
    <n v="4"/>
    <s v="קרית יובל-מרכז מסחרי"/>
    <m/>
    <s v="Jewish"/>
    <s v="yes"/>
    <x v="0"/>
    <s v="yes"/>
    <s v="ירושלים"/>
    <n v="1278.062499999977"/>
    <n v="26.400000000000002"/>
    <n v="185.4"/>
    <n v="79.600000000000009"/>
    <n v="187.60000000000002"/>
    <n v="112.4"/>
    <n v="591.40000000000009"/>
    <n v="1304.4624999999771"/>
    <n v="1489.8624999999772"/>
    <n v="1569.4624999999771"/>
    <n v="1757.0624999999773"/>
    <n v="1869.4624999999774"/>
    <n v="2858.3941920478755"/>
    <n v="2819.7031656080335"/>
    <n v="3230.7634477345878"/>
    <n v="3766.709999999945"/>
    <n v="4744.0687499999385"/>
    <n v="5234.4949999999362"/>
  </r>
  <r>
    <n v="4504"/>
    <n v="45"/>
    <n v="4"/>
    <s v="קרית יובל-רח' אברהם שטרן"/>
    <m/>
    <s v="Jewish"/>
    <s v="yes"/>
    <x v="0"/>
    <s v="yes"/>
    <s v="ירושלים"/>
    <n v="1650"/>
    <n v="39.6"/>
    <n v="86.1"/>
    <n v="141.4"/>
    <n v="78.599999999999994"/>
    <n v="189.1"/>
    <n v="534.80000000000007"/>
    <n v="1689.6"/>
    <n v="1775.6999999999998"/>
    <n v="1917.1"/>
    <n v="1995.6999999999998"/>
    <n v="2184.7999999999997"/>
    <n v="4620"/>
    <n v="4899.8399999999992"/>
    <n v="5327.0999999999995"/>
    <n v="5943.01"/>
    <n v="6386.24"/>
    <n v="6991.36"/>
  </r>
  <r>
    <n v="4505"/>
    <n v="45"/>
    <n v="4"/>
    <s v="קרית יובל-מרכז קהילתי"/>
    <m/>
    <s v="Jewish"/>
    <s v="yes"/>
    <x v="0"/>
    <s v="yes"/>
    <s v="ירושלים"/>
    <n v="729.52814054726844"/>
    <n v="25.8"/>
    <n v="12.200000000000001"/>
    <n v="538.20000000000005"/>
    <n v="96.2"/>
    <n v="6.2"/>
    <n v="678.60000000000014"/>
    <n v="755.32814054726839"/>
    <n v="767.52814054726844"/>
    <n v="1305.7281405472686"/>
    <n v="1401.9281405472686"/>
    <n v="1408.1281405472687"/>
    <n v="1967.5332750703969"/>
    <n v="2045.1207391978023"/>
    <n v="2083.9299684006446"/>
    <n v="3551.6758721936035"/>
    <n v="3834.7408241214839"/>
    <n v="3840.9163498578564"/>
  </r>
  <r>
    <n v="4506"/>
    <n v="45"/>
    <n v="4"/>
    <s v="קרית יובל-רח' ברזיל"/>
    <m/>
    <s v="Jewish"/>
    <s v="yes"/>
    <x v="0"/>
    <s v="yes"/>
    <s v="ירושלים"/>
    <n v="1279.4999999999973"/>
    <n v="95"/>
    <n v="50"/>
    <n v="242.5"/>
    <n v="252.4"/>
    <n v="0"/>
    <n v="639.9"/>
    <n v="1374.4999999999973"/>
    <n v="1424.4999999999973"/>
    <n v="1666.9999999999973"/>
    <n v="1919.3999999999974"/>
    <n v="1919.3999999999974"/>
    <n v="3838.4999999999918"/>
    <n v="4260.9499999999916"/>
    <n v="4700.8499999999904"/>
    <n v="5834.4999999999909"/>
    <n v="7101.7799999999916"/>
    <n v="7101.7799999999907"/>
  </r>
  <r>
    <n v="4507"/>
    <n v="45"/>
    <n v="4"/>
    <s v="עין כרם"/>
    <m/>
    <s v="Jewish"/>
    <s v="yes"/>
    <x v="0"/>
    <s v="yes"/>
    <s v="ירושלים"/>
    <n v="569.3637931034483"/>
    <n v="0"/>
    <n v="0"/>
    <n v="0"/>
    <n v="24.299999999999997"/>
    <n v="30"/>
    <n v="54.3"/>
    <n v="569.3637931034483"/>
    <n v="569.3637931034483"/>
    <n v="569.3637931034483"/>
    <n v="593.66379310344826"/>
    <n v="623.66379310344826"/>
    <n v="1370.703986895815"/>
    <n v="1286.3095521178416"/>
    <n v="1225.6534905226847"/>
    <n v="1170.3293713229903"/>
    <n v="1187.7272805388347"/>
    <n v="1223.9211304498083"/>
  </r>
  <r>
    <n v="4508"/>
    <n v="45"/>
    <n v="4"/>
    <s v="קרית יובל-רח' שמריהו לוין"/>
    <m/>
    <s v="Jewish"/>
    <s v="yes"/>
    <x v="0"/>
    <s v="yes"/>
    <s v="ירושלים"/>
    <n v="1460"/>
    <n v="0"/>
    <n v="0"/>
    <n v="16"/>
    <n v="107"/>
    <n v="252"/>
    <n v="375"/>
    <n v="1460"/>
    <n v="1460"/>
    <n v="1476"/>
    <n v="1583"/>
    <n v="1835"/>
    <n v="5110"/>
    <n v="5256"/>
    <n v="5402"/>
    <n v="5461.2"/>
    <n v="6015.4"/>
    <n v="6973"/>
  </r>
  <r>
    <n v="4601"/>
    <n v="46"/>
    <n v="4"/>
    <s v="עיר גנים ג"/>
    <m/>
    <s v="Jewish"/>
    <s v="yes"/>
    <x v="0"/>
    <s v="yes"/>
    <s v="ירושלים"/>
    <n v="1268.5500700280306"/>
    <n v="164"/>
    <n v="48.6"/>
    <n v="254.2"/>
    <n v="24.599999999999998"/>
    <n v="324.60000000000002"/>
    <n v="816"/>
    <n v="1432.5500700280306"/>
    <n v="1481.1500700280305"/>
    <n v="1735.3500700280306"/>
    <n v="1759.9500700280305"/>
    <n v="2084.5500700280304"/>
    <n v="3754.8198682481466"/>
    <n v="4274.0953918295718"/>
    <n v="4632.8922885295806"/>
    <n v="5464.1010174616467"/>
    <n v="5595.8571497316252"/>
    <n v="6647.6442655647561"/>
  </r>
  <r>
    <n v="4602"/>
    <n v="46"/>
    <n v="4"/>
    <s v="מורדות גבעת משואה"/>
    <n v="4603"/>
    <s v="Jewish"/>
    <s v="yes"/>
    <x v="0"/>
    <s v="yes"/>
    <s v="ירושלים"/>
    <n v="0"/>
    <n v="293"/>
    <n v="200"/>
    <n v="0"/>
    <n v="0"/>
    <n v="0"/>
    <n v="493"/>
    <n v="293"/>
    <n v="493"/>
    <n v="493"/>
    <n v="493"/>
    <n v="493"/>
    <n v="0"/>
    <n v="786.49081807306527"/>
    <n v="1356.7321044537894"/>
    <n v="1385.585731177543"/>
    <n v="1389.896028031776"/>
    <n v="1370.8334476350719"/>
  </r>
  <r>
    <n v="4603"/>
    <n v="46"/>
    <n v="4"/>
    <s v="גבעת משואה"/>
    <n v="4603"/>
    <s v="Jewish"/>
    <s v="yes"/>
    <x v="0"/>
    <s v="yes"/>
    <s v="ירושלים"/>
    <n v="970.62593609863302"/>
    <n v="0"/>
    <n v="0"/>
    <n v="525"/>
    <n v="0"/>
    <n v="0"/>
    <n v="525"/>
    <n v="970.62593609863302"/>
    <n v="970.62593609863302"/>
    <n v="1495.625936098633"/>
    <n v="1495.625936098633"/>
    <n v="1495.625936098633"/>
    <n v="4477.8428946969398"/>
    <n v="4564.6425551524544"/>
    <n v="4619.1749786026458"/>
    <n v="7122.5946666425752"/>
    <n v="7109.3163501017534"/>
    <n v="7069.6454134314818"/>
  </r>
  <r>
    <n v="4604"/>
    <n v="46"/>
    <n v="4"/>
    <s v="עיר גנים ב"/>
    <m/>
    <s v="Jewish"/>
    <s v="yes"/>
    <x v="0"/>
    <s v="yes"/>
    <s v="ירושלים"/>
    <n v="559.11857238836706"/>
    <n v="12"/>
    <n v="26.2"/>
    <n v="23.6"/>
    <n v="18.200000000000003"/>
    <n v="86.2"/>
    <n v="166.2"/>
    <n v="571.11857238836706"/>
    <n v="597.3185723883671"/>
    <n v="620.91857238836712"/>
    <n v="639.11857238836717"/>
    <n v="725.31857238836722"/>
    <n v="1949.482756723356"/>
    <n v="1958.5694456020444"/>
    <n v="2015.7944756446007"/>
    <n v="2044.6925091438372"/>
    <n v="2051.0308116448332"/>
    <n v="2255.1868767544274"/>
  </r>
  <r>
    <n v="4605"/>
    <n v="46"/>
    <n v="4"/>
    <s v="קרית מנחם"/>
    <m/>
    <s v="Jewish"/>
    <s v="yes"/>
    <x v="0"/>
    <s v="yes"/>
    <s v="ירושלים"/>
    <n v="1644.6511627906841"/>
    <n v="14"/>
    <n v="16"/>
    <n v="26"/>
    <n v="36"/>
    <n v="110"/>
    <n v="202"/>
    <n v="1658.6511627906841"/>
    <n v="1674.6511627906841"/>
    <n v="1700.6511627906841"/>
    <n v="1736.6511627906841"/>
    <n v="1846.6511627906841"/>
    <n v="4303.8666994486712"/>
    <n v="4644.2232558139149"/>
    <n v="4856.4883720929838"/>
    <n v="5101.9534883720526"/>
    <n v="5383.618604651122"/>
    <n v="5724.618604651122"/>
  </r>
  <r>
    <n v="4606"/>
    <n v="46"/>
    <n v="4"/>
    <s v="הכפר השוודי"/>
    <m/>
    <s v="Jewish"/>
    <s v="yes"/>
    <x v="0"/>
    <s v="yes"/>
    <s v="ירושלים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n v="4607"/>
    <n v="46"/>
    <n v="4"/>
    <s v="עיר גנים א"/>
    <m/>
    <s v="Jewish"/>
    <s v="yes"/>
    <x v="0"/>
    <s v="yes"/>
    <s v="ירושלים"/>
    <n v="411.42857142856974"/>
    <n v="15.2"/>
    <n v="22.2"/>
    <n v="14.200000000000001"/>
    <n v="14.200000000000001"/>
    <n v="14.200000000000001"/>
    <n v="80"/>
    <n v="426.62857142856973"/>
    <n v="448.82857142856972"/>
    <n v="463.02857142856971"/>
    <n v="477.22857142856969"/>
    <n v="491.42857142856968"/>
    <n v="1361.1109559384583"/>
    <n v="1371.8715681490789"/>
    <n v="1404.4821482312254"/>
    <n v="1413.3592172165959"/>
    <n v="1417.5290009107653"/>
    <n v="1416.0561579229382"/>
  </r>
  <r>
    <n v="4701"/>
    <n v="47"/>
    <n v="4"/>
    <s v="עמינדב"/>
    <m/>
    <s v="Jewish"/>
    <s v="yes"/>
    <x v="0"/>
    <s v="no"/>
    <s v="מטה יהודה"/>
    <n v="309"/>
    <n v="0"/>
    <n v="0"/>
    <n v="0"/>
    <n v="0"/>
    <n v="0"/>
    <n v="0"/>
    <n v="309"/>
    <n v="309"/>
    <n v="309"/>
    <n v="309"/>
    <n v="309"/>
    <n v="1129"/>
    <n v="1112.4000000000001"/>
    <n v="1112.4000000000001"/>
    <n v="1112.4000000000001"/>
    <n v="1081.5"/>
    <n v="1081.5"/>
  </r>
  <r>
    <n v="4702"/>
    <n v="47"/>
    <n v="4"/>
    <s v="אורה"/>
    <m/>
    <s v="Jewish"/>
    <s v="yes"/>
    <x v="0"/>
    <s v="no"/>
    <s v="מטה יהודה"/>
    <n v="419"/>
    <n v="0"/>
    <n v="0"/>
    <n v="400"/>
    <n v="400"/>
    <n v="0"/>
    <n v="800"/>
    <n v="419"/>
    <n v="419"/>
    <n v="819"/>
    <n v="1219"/>
    <n v="1219"/>
    <n v="1416"/>
    <n v="1382.6999999999998"/>
    <n v="1340.8000000000002"/>
    <n v="2702.7"/>
    <n v="4144.5999999999995"/>
    <n v="4022.7"/>
  </r>
  <r>
    <n v="4703"/>
    <n v="47"/>
    <n v="4"/>
    <s v="צומת אורה"/>
    <m/>
    <s v="Jewish"/>
    <s v="yes"/>
    <x v="0"/>
    <s v="no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04"/>
    <n v="47"/>
    <n v="4"/>
    <s v="רכס לבן מזרח"/>
    <n v="4603"/>
    <s v="Jewish"/>
    <s v="yes"/>
    <x v="0"/>
    <s v="yes"/>
    <s v="ירושלים"/>
    <n v="0"/>
    <n v="0"/>
    <n v="0"/>
    <n v="850"/>
    <n v="854"/>
    <n v="0"/>
    <n v="1704"/>
    <n v="0"/>
    <n v="0"/>
    <n v="850"/>
    <n v="1704"/>
    <n v="1704"/>
    <n v="0"/>
    <n v="0"/>
    <n v="0"/>
    <n v="2975"/>
    <n v="5964"/>
    <n v="5964"/>
  </r>
  <r>
    <n v="4705"/>
    <n v="47"/>
    <n v="4"/>
    <s v="רכס לבן מרכז"/>
    <n v="4603"/>
    <s v="Jewish"/>
    <s v="yes"/>
    <x v="0"/>
    <s v="yes"/>
    <s v="ירושלים"/>
    <n v="0"/>
    <n v="0"/>
    <n v="0"/>
    <n v="1500"/>
    <n v="1500"/>
    <n v="0"/>
    <n v="3000"/>
    <n v="0"/>
    <n v="0"/>
    <n v="1500"/>
    <n v="3000"/>
    <n v="3000"/>
    <n v="0"/>
    <n v="0"/>
    <n v="0"/>
    <n v="5250"/>
    <n v="10500"/>
    <n v="10500"/>
  </r>
  <r>
    <n v="4706"/>
    <n v="47"/>
    <n v="4"/>
    <s v="רכס לבן מערב"/>
    <n v="4603"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07"/>
    <n v="47"/>
    <n v="4"/>
    <s v="הר שלמון מזרח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08"/>
    <n v="47"/>
    <n v="4"/>
    <s v="הר שלמון מערב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09"/>
    <n v="47"/>
    <n v="4"/>
    <s v="אבן ספיר"/>
    <m/>
    <s v="Jewish"/>
    <s v="yes"/>
    <x v="0"/>
    <s v="no"/>
    <s v="מטה יהודה"/>
    <n v="275"/>
    <n v="15"/>
    <n v="15"/>
    <n v="15"/>
    <n v="15"/>
    <n v="20"/>
    <n v="80"/>
    <n v="290"/>
    <n v="305"/>
    <n v="320"/>
    <n v="335"/>
    <n v="355"/>
    <n v="913"/>
    <n v="957"/>
    <n v="976"/>
    <n v="1055.9999999999998"/>
    <n v="1139"/>
    <n v="1171.5"/>
  </r>
  <r>
    <n v="4712"/>
    <n v="47"/>
    <n v="4"/>
    <s v="הדסה מגורים מערב"/>
    <m/>
    <m/>
    <m/>
    <x v="1"/>
    <m/>
    <s v="ירושלים"/>
    <m/>
    <m/>
    <m/>
    <m/>
    <m/>
    <m/>
    <m/>
    <m/>
    <m/>
    <m/>
    <m/>
    <m/>
    <m/>
    <n v="0"/>
    <n v="0"/>
    <n v="0"/>
    <n v="0"/>
    <n v="0"/>
  </r>
  <r>
    <n v="4713"/>
    <n v="47"/>
    <n v="4"/>
    <s v="הדסה מגורים מרכז"/>
    <m/>
    <m/>
    <m/>
    <x v="1"/>
    <m/>
    <s v="ירושלים"/>
    <m/>
    <m/>
    <m/>
    <m/>
    <m/>
    <m/>
    <m/>
    <m/>
    <m/>
    <m/>
    <m/>
    <m/>
    <m/>
    <n v="0"/>
    <n v="0"/>
    <n v="0"/>
    <n v="0"/>
    <n v="0"/>
  </r>
  <r>
    <n v="4714"/>
    <n v="47"/>
    <n v="4"/>
    <s v="הדסה מגורים מזרח"/>
    <m/>
    <m/>
    <m/>
    <x v="1"/>
    <m/>
    <s v="ירושלים"/>
    <m/>
    <m/>
    <m/>
    <m/>
    <m/>
    <m/>
    <m/>
    <m/>
    <m/>
    <m/>
    <m/>
    <m/>
    <m/>
    <n v="0"/>
    <n v="0"/>
    <n v="0"/>
    <n v="0"/>
    <n v="0"/>
  </r>
  <r>
    <n v="4715"/>
    <n v="47"/>
    <n v="4"/>
    <s v="הדסה תעסוקה מרכז תחבורה"/>
    <m/>
    <m/>
    <m/>
    <x v="1"/>
    <m/>
    <s v="ירושלים"/>
    <m/>
    <m/>
    <m/>
    <m/>
    <m/>
    <m/>
    <n v="0"/>
    <n v="0"/>
    <n v="0"/>
    <n v="0"/>
    <n v="0"/>
    <n v="0"/>
    <m/>
    <n v="0"/>
    <n v="0"/>
    <n v="0"/>
    <n v="0"/>
    <n v="0"/>
  </r>
  <r>
    <n v="4716"/>
    <n v="47"/>
    <n v="4"/>
    <s v="הדסה בית חולים"/>
    <m/>
    <m/>
    <m/>
    <x v="1"/>
    <m/>
    <s v="ירושלים"/>
    <m/>
    <m/>
    <m/>
    <m/>
    <m/>
    <m/>
    <n v="0"/>
    <n v="0"/>
    <n v="0"/>
    <n v="0"/>
    <n v="0"/>
    <n v="0"/>
    <m/>
    <n v="0"/>
    <n v="0"/>
    <n v="0"/>
    <n v="0"/>
    <n v="0"/>
  </r>
  <r>
    <n v="4717"/>
    <n v="47"/>
    <n v="4"/>
    <s v="הדסה הרחבת בה&quot;ח"/>
    <m/>
    <m/>
    <m/>
    <x v="1"/>
    <m/>
    <s v="ירושלים"/>
    <n v="320"/>
    <m/>
    <m/>
    <m/>
    <m/>
    <m/>
    <n v="0"/>
    <n v="320"/>
    <n v="320"/>
    <n v="320"/>
    <n v="320"/>
    <n v="320"/>
    <m/>
    <n v="800"/>
    <n v="800"/>
    <n v="800"/>
    <n v="800"/>
    <n v="800"/>
  </r>
  <r>
    <n v="4718"/>
    <n v="47"/>
    <n v="4"/>
    <s v="הדסה מגורים שלב ב"/>
    <m/>
    <m/>
    <m/>
    <x v="1"/>
    <m/>
    <s v="ירושלים"/>
    <m/>
    <m/>
    <m/>
    <m/>
    <m/>
    <m/>
    <n v="0"/>
    <n v="0"/>
    <n v="0"/>
    <n v="0"/>
    <n v="0"/>
    <n v="0"/>
    <m/>
    <n v="0"/>
    <n v="0"/>
    <n v="0"/>
    <n v="0"/>
    <n v="0"/>
  </r>
  <r>
    <n v="4801"/>
    <n v="48"/>
    <n v="4"/>
    <s v="מחצבה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802"/>
    <n v="48"/>
    <n v="4"/>
    <s v="עין כרם - בהס חקלאי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803"/>
    <n v="48"/>
    <n v="4"/>
    <s v="סטף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804"/>
    <n v="48"/>
    <n v="4"/>
    <s v="מגרסה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805"/>
    <n v="48"/>
    <n v="4"/>
    <s v="הר חרת מערב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901"/>
    <n v="49"/>
    <n v="4"/>
    <s v="בית הכרם - רח' המייסדים"/>
    <m/>
    <s v="Jewish"/>
    <s v="yes"/>
    <x v="0"/>
    <s v="yes"/>
    <s v="ירושלים"/>
    <n v="1045.8382444930692"/>
    <n v="18.2"/>
    <n v="41.6"/>
    <n v="34.200000000000003"/>
    <n v="34.200000000000003"/>
    <n v="34.200000000000003"/>
    <n v="162.39999999999998"/>
    <n v="1064.0382444930692"/>
    <n v="1105.6382444930691"/>
    <n v="1139.8382444930692"/>
    <n v="1174.0382444930692"/>
    <n v="1208.2382444930693"/>
    <n v="2625.5205044617655"/>
    <n v="2680.9831971503399"/>
    <n v="2787.7853337301622"/>
    <n v="2873.2825895821825"/>
    <n v="2935.6438707201555"/>
    <n v="3000.7008276597462"/>
  </r>
  <r>
    <n v="4902"/>
    <n v="49"/>
    <n v="4"/>
    <s v="בית הכרם - שכונת הפועלים&quot;&quot;"/>
    <m/>
    <s v="Jewish"/>
    <s v="yes"/>
    <x v="0"/>
    <s v="yes"/>
    <s v="ירושלים"/>
    <n v="594.0794570788994"/>
    <n v="30.2"/>
    <n v="47.6"/>
    <n v="40.200000000000003"/>
    <n v="40.200000000000003"/>
    <n v="40"/>
    <n v="198.2"/>
    <n v="624.27945707889944"/>
    <n v="671.87945707889946"/>
    <n v="712.07945707889951"/>
    <n v="752.27945707889955"/>
    <n v="792.27945707889955"/>
    <n v="1491.63669293506"/>
    <n v="1577.2843738679887"/>
    <n v="1703.9154113657044"/>
    <n v="1811.1561733072208"/>
    <n v="1904.5743216959886"/>
    <n v="1997.1445734078104"/>
  </r>
  <r>
    <n v="4903"/>
    <n v="49"/>
    <n v="4"/>
    <s v="רמת בית הכרם"/>
    <m/>
    <s v="Jewish"/>
    <s v="yes"/>
    <x v="0"/>
    <s v="yes"/>
    <s v="ירושלים"/>
    <n v="1304.608956292052"/>
    <n v="0"/>
    <n v="0"/>
    <n v="0"/>
    <n v="0"/>
    <n v="0"/>
    <n v="0"/>
    <n v="1304.608956292052"/>
    <n v="1304.608956292052"/>
    <n v="1304.608956292052"/>
    <n v="1304.608956292052"/>
    <n v="1304.608956292052"/>
    <n v="3882.9821154519959"/>
    <n v="3865.7915603243696"/>
    <n v="3833.4848757319241"/>
    <n v="3789.3759397540275"/>
    <n v="3739.6227376596689"/>
    <n v="3695.3780539124377"/>
  </r>
  <r>
    <n v="4904"/>
    <n v="49"/>
    <n v="4"/>
    <s v="בית הכרם - בהס זיו&quot;"/>
    <m/>
    <s v="Jewish"/>
    <s v="yes"/>
    <x v="0"/>
    <s v="yes"/>
    <s v="ירושלים"/>
    <n v="526.66168932639982"/>
    <n v="0"/>
    <n v="0"/>
    <n v="0"/>
    <n v="0"/>
    <n v="0"/>
    <n v="0"/>
    <n v="526.66168932639982"/>
    <n v="526.66168932639982"/>
    <n v="526.66168932639982"/>
    <n v="526.66168932639982"/>
    <n v="526.66168932639982"/>
    <n v="1567.5332525391195"/>
    <n v="1382.802725233521"/>
    <n v="1371.2465482383129"/>
    <n v="1355.4686781887767"/>
    <n v="1337.6718408860966"/>
    <n v="1321.8454135404806"/>
  </r>
  <r>
    <n v="4905"/>
    <n v="49"/>
    <n v="4"/>
    <s v="יפה נוף"/>
    <m/>
    <s v="Jewish"/>
    <s v="yes"/>
    <x v="0"/>
    <s v="yes"/>
    <s v="ירושלים"/>
    <n v="2116.2272727272602"/>
    <n v="62.75"/>
    <n v="84.5"/>
    <n v="142.25"/>
    <n v="75.25"/>
    <n v="75.25"/>
    <n v="440"/>
    <n v="2178.9772727272602"/>
    <n v="2263.4772727272602"/>
    <n v="2405.7272727272602"/>
    <n v="2480.9772727272602"/>
    <n v="2556.2272727272602"/>
    <n v="4605.7271642674914"/>
    <n v="4623.160623400383"/>
    <n v="4770.9409016734571"/>
    <n v="5012.1447455742864"/>
    <n v="5095.7791203264533"/>
    <n v="5159.0233116183472"/>
  </r>
  <r>
    <n v="4906"/>
    <n v="49"/>
    <n v="4"/>
    <s v="בית הכרם מרכז"/>
    <m/>
    <s v="Jewish"/>
    <s v="yes"/>
    <x v="0"/>
    <s v="yes"/>
    <s v="ירושלים"/>
    <n v="968.00000000000011"/>
    <n v="37.75"/>
    <n v="59.5"/>
    <n v="225.95"/>
    <n v="61.05"/>
    <n v="50.25"/>
    <n v="434.5"/>
    <n v="1005.7500000000001"/>
    <n v="1065.25"/>
    <n v="1291.2"/>
    <n v="1352.25"/>
    <n v="1402.5"/>
    <n v="2450.4017381373515"/>
    <n v="2476.8150208496668"/>
    <n v="2567.5464200804936"/>
    <n v="3093.3139817729034"/>
    <n v="3186.6578652061335"/>
    <n v="3239.8626368740702"/>
  </r>
  <r>
    <n v="4907"/>
    <n v="49"/>
    <n v="4"/>
    <s v="בית הכרם צפון"/>
    <m/>
    <s v="Jewish"/>
    <s v="yes"/>
    <x v="0"/>
    <s v="yes"/>
    <s v="ירושלים"/>
    <n v="239.8650124069475"/>
    <n v="30.5"/>
    <n v="206.60000000000002"/>
    <n v="21.1"/>
    <n v="21.1"/>
    <n v="21.1"/>
    <n v="300.40000000000009"/>
    <n v="270.36501240694747"/>
    <n v="476.96501240694749"/>
    <n v="498.06501240694752"/>
    <n v="519.16501240694754"/>
    <n v="540.26501240694756"/>
    <n v="606.66833632081534"/>
    <n v="668.07204608222003"/>
    <n v="1205.8881613659789"/>
    <n v="1245.2526834339278"/>
    <n v="1281.0287494994598"/>
    <n v="1306.9787606187188"/>
  </r>
  <r>
    <n v="5001"/>
    <n v="50"/>
    <n v="5"/>
    <s v="הר חוצב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002"/>
    <n v="50"/>
    <n v="5"/>
    <s v="הר חוצבים ד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003"/>
    <n v="50"/>
    <n v="5"/>
    <s v="מחלף 4/9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004"/>
    <n v="50"/>
    <n v="5"/>
    <s v="הר חוצבים א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101"/>
    <n v="51"/>
    <n v="5"/>
    <s v="רמת אשכול - מערב"/>
    <m/>
    <s v="U. Orthodox"/>
    <s v="yes"/>
    <x v="0"/>
    <s v="yes"/>
    <s v="ירושלים"/>
    <n v="607.84079526483333"/>
    <n v="71.5"/>
    <n v="78"/>
    <n v="23"/>
    <n v="23"/>
    <n v="23"/>
    <n v="218.5"/>
    <n v="679.34079526483333"/>
    <n v="757.34079526483333"/>
    <n v="780.34079526483333"/>
    <n v="803.34079526483333"/>
    <n v="826.34079526483333"/>
    <n v="2372.913895961578"/>
    <n v="2765.1695118208804"/>
    <n v="3248.9294007094845"/>
    <n v="3446.3509369873291"/>
    <n v="3594.2376996822777"/>
    <n v="3716.2645128734298"/>
  </r>
  <r>
    <n v="5102"/>
    <n v="51"/>
    <n v="5"/>
    <s v="מעלות דפנה מערב"/>
    <m/>
    <s v="U. Orthodox"/>
    <s v="yes"/>
    <x v="0"/>
    <s v="yes"/>
    <s v="ירושלים"/>
    <n v="420.00000000000006"/>
    <n v="10"/>
    <n v="16.649999999999999"/>
    <n v="39.549999999999997"/>
    <n v="13.15"/>
    <n v="13.15"/>
    <n v="92.5"/>
    <n v="430.00000000000006"/>
    <n v="446.65000000000003"/>
    <n v="486.20000000000005"/>
    <n v="499.35"/>
    <n v="512.5"/>
    <n v="1770.2567932004006"/>
    <n v="1864.8229847809705"/>
    <n v="1973.4620692718415"/>
    <n v="2138.4796549707398"/>
    <n v="2204.3171055125963"/>
    <n v="2262.6340141426926"/>
  </r>
  <r>
    <n v="5103"/>
    <n v="51"/>
    <n v="5"/>
    <s v="שמואל הנביא"/>
    <m/>
    <s v="U. Orthodox"/>
    <s v="yes"/>
    <x v="0"/>
    <s v="yes"/>
    <s v="ירושלים"/>
    <n v="862.37500000000011"/>
    <n v="12.375"/>
    <n v="27.375"/>
    <n v="27.375"/>
    <n v="49.775000000000006"/>
    <n v="27.375"/>
    <n v="144.27500000000001"/>
    <n v="874.75000000000011"/>
    <n v="902.12500000000011"/>
    <n v="929.50000000000011"/>
    <n v="979.27500000000009"/>
    <n v="1006.6500000000001"/>
    <n v="4357.9050953960068"/>
    <n v="4520.5281064308538"/>
    <n v="4796.495345096112"/>
    <n v="4988.5506631638491"/>
    <n v="5253.4069841983037"/>
    <n v="5370.1248777433811"/>
  </r>
  <r>
    <n v="5104"/>
    <n v="51"/>
    <n v="5"/>
    <s v="סנהדריה"/>
    <m/>
    <s v="U. Orthodox"/>
    <s v="yes"/>
    <x v="0"/>
    <s v="yes"/>
    <s v="ירושלים"/>
    <n v="852.96057030229724"/>
    <n v="64.5"/>
    <n v="26"/>
    <n v="20.5"/>
    <n v="20.5"/>
    <n v="71.5"/>
    <n v="203"/>
    <n v="917.46057030229724"/>
    <n v="943.46057030229724"/>
    <n v="963.96057030229724"/>
    <n v="984.46057030229724"/>
    <n v="1055.9605703022971"/>
    <n v="5277.8631121676326"/>
    <n v="5785.6949209123068"/>
    <n v="6029.4013342494363"/>
    <n v="6216.4953567193943"/>
    <n v="6373.3788181610216"/>
    <n v="6626.3197668041057"/>
  </r>
  <r>
    <n v="5105"/>
    <n v="51"/>
    <n v="5"/>
    <s v="סנהדריה המורחבת"/>
    <m/>
    <s v="U. Orthodox"/>
    <s v="yes"/>
    <x v="0"/>
    <s v="yes"/>
    <s v="ירושלים"/>
    <n v="722.20466686902216"/>
    <n v="76.100000000000009"/>
    <n v="179.8"/>
    <n v="10.5"/>
    <n v="10.5"/>
    <n v="10.5"/>
    <n v="287.40000000000003"/>
    <n v="798.30466686902218"/>
    <n v="978.10466686902214"/>
    <n v="988.60466686902214"/>
    <n v="999.10466686902214"/>
    <n v="1009.6046668690221"/>
    <n v="4487.6224523935771"/>
    <n v="4807.1456771906323"/>
    <n v="5611.4911027582129"/>
    <n v="5804.9719070282417"/>
    <n v="5949.825667035052"/>
    <n v="6009.76511900474"/>
  </r>
  <r>
    <n v="5106"/>
    <n v="51"/>
    <n v="5"/>
    <s v="רמת אשכול - צפון"/>
    <m/>
    <s v="U. Orthodox"/>
    <s v="yes"/>
    <x v="0"/>
    <s v="yes"/>
    <s v="ירושלים"/>
    <n v="417.7227196843196"/>
    <n v="54.5"/>
    <n v="61"/>
    <n v="6"/>
    <n v="6"/>
    <n v="6"/>
    <n v="133.5"/>
    <n v="472.2227196843196"/>
    <n v="533.2227196843196"/>
    <n v="539.2227196843196"/>
    <n v="545.2227196843196"/>
    <n v="551.2227196843196"/>
    <n v="1630.7118988038146"/>
    <n v="1984.044503924084"/>
    <n v="2370.4047740437463"/>
    <n v="2297.8646130241509"/>
    <n v="2380.5353543927999"/>
    <n v="2453.4311684393679"/>
  </r>
  <r>
    <n v="5107"/>
    <n v="51"/>
    <n v="5"/>
    <s v="רמת אשכול - מרכז מסחרי"/>
    <m/>
    <s v="U. Orthodox"/>
    <s v="yes"/>
    <x v="0"/>
    <s v="yes"/>
    <s v="ירושלים"/>
    <n v="465.20482169152694"/>
    <n v="10"/>
    <n v="10"/>
    <n v="10"/>
    <n v="10"/>
    <n v="39.400000000000006"/>
    <n v="79.400000000000006"/>
    <n v="475.20482169152694"/>
    <n v="485.20482169152694"/>
    <n v="495.20482169152694"/>
    <n v="505.20482169152694"/>
    <n v="544.60482169152692"/>
    <n v="1900"/>
    <n v="2111.1478764489725"/>
    <n v="2263.406130422848"/>
    <n v="2408.2157905141398"/>
    <n v="2374.0632478657762"/>
    <n v="2441.3732455773024"/>
  </r>
  <r>
    <n v="5108"/>
    <n v="51"/>
    <n v="5"/>
    <s v="גבעת המיבתר"/>
    <m/>
    <s v="Jewish"/>
    <s v="yes"/>
    <x v="0"/>
    <s v="yes"/>
    <s v="ירושלים"/>
    <n v="479.09166666666664"/>
    <n v="8"/>
    <n v="8"/>
    <n v="8"/>
    <n v="8"/>
    <n v="8"/>
    <n v="40"/>
    <n v="487.09166666666664"/>
    <n v="495.09166666666664"/>
    <n v="503.09166666666664"/>
    <n v="511.09166666666664"/>
    <n v="519.0916666666667"/>
    <n v="1700.2814856741254"/>
    <n v="1857.7236900587454"/>
    <n v="2015.4906122486157"/>
    <n v="2165.0376343843404"/>
    <n v="2299.9818652025242"/>
    <n v="2418.120302417155"/>
  </r>
  <r>
    <n v="5109"/>
    <n v="51"/>
    <n v="5"/>
    <s v="חנה וסע גבעת התחמושת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110"/>
    <n v="51"/>
    <n v="5"/>
    <s v="גבעת התחמושת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5.5201298404385595"/>
    <n v="0"/>
    <n v="0"/>
    <n v="0"/>
    <n v="0"/>
    <n v="0"/>
  </r>
  <r>
    <n v="5111"/>
    <n v="51"/>
    <n v="5"/>
    <s v="מעלות דפנה מזרח"/>
    <m/>
    <s v="U. Orthodox"/>
    <s v="yes"/>
    <x v="0"/>
    <s v="yes"/>
    <s v="ירושלים"/>
    <n v="297.4278625954197"/>
    <n v="15.350000000000001"/>
    <n v="16.899999999999999"/>
    <n v="10.4"/>
    <n v="10.4"/>
    <n v="10.4"/>
    <n v="63.449999999999996"/>
    <n v="312.77786259541972"/>
    <n v="329.6778625954197"/>
    <n v="340.07786259541967"/>
    <n v="350.47786259541965"/>
    <n v="360.87786259541963"/>
    <n v="1238.2189782081023"/>
    <n v="1333.3470429675401"/>
    <n v="1434.4113203571203"/>
    <n v="1493.779236400673"/>
    <n v="1545.2355231058457"/>
    <n v="1589.9204540797753"/>
  </r>
  <r>
    <n v="5112"/>
    <n v="51"/>
    <n v="5"/>
    <s v="חנה וסע נחל צופ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201"/>
    <n v="52"/>
    <n v="5"/>
    <s v="קרית בעלז"/>
    <m/>
    <s v="U. Orthodox"/>
    <s v="yes"/>
    <x v="0"/>
    <s v="yes"/>
    <s v="ירושלים"/>
    <n v="682.61542057958559"/>
    <n v="6.291666666666667"/>
    <n v="60.291666666666664"/>
    <n v="37.791666666666664"/>
    <n v="37.791666666666664"/>
    <n v="37.791666666666664"/>
    <n v="179.95833333333331"/>
    <n v="688.90708724625222"/>
    <n v="749.19875391291885"/>
    <n v="786.99042057958548"/>
    <n v="824.7820872462521"/>
    <n v="862.57375391291873"/>
    <n v="3999.8961918039736"/>
    <n v="4124.7761631251105"/>
    <n v="4572.1623636477834"/>
    <n v="4894.931120389434"/>
    <n v="5199.3404262363874"/>
    <n v="5411.6329529645236"/>
  </r>
  <r>
    <n v="5202"/>
    <n v="52"/>
    <n v="5"/>
    <s v="רוממה - רח' פתח תקווה"/>
    <m/>
    <s v="U. Orthodox"/>
    <s v="yes"/>
    <x v="0"/>
    <s v="yes"/>
    <s v="ירושלים"/>
    <n v="648.15051220365444"/>
    <n v="22.2"/>
    <n v="16.5"/>
    <n v="41.95"/>
    <n v="13.45"/>
    <n v="6.25"/>
    <n v="100.35000000000001"/>
    <n v="670.35051220365449"/>
    <n v="686.85051220365449"/>
    <n v="728.80051220365453"/>
    <n v="742.25051220365458"/>
    <n v="748.50051220365458"/>
    <n v="3761.702918937805"/>
    <n v="2976.0235519612897"/>
    <n v="3320.8614237381607"/>
    <n v="3740.0391377088699"/>
    <n v="4032.5640625581218"/>
    <n v="4089.130794545013"/>
  </r>
  <r>
    <n v="5203"/>
    <n v="52"/>
    <n v="5"/>
    <s v="תנובה"/>
    <m/>
    <s v="U. Orthodox"/>
    <s v="yes"/>
    <x v="0"/>
    <s v="yes"/>
    <s v="ירושלים"/>
    <n v="674.8858672589887"/>
    <n v="350"/>
    <n v="27.7"/>
    <n v="40"/>
    <n v="40"/>
    <n v="30"/>
    <n v="487.7"/>
    <n v="1024.8858672589886"/>
    <n v="1052.5858672589886"/>
    <n v="1092.5858672589886"/>
    <n v="1132.5858672589886"/>
    <n v="1162.5858672589886"/>
    <n v="4236.0490998602054"/>
    <n v="4891"/>
    <n v="5200"/>
    <n v="5400"/>
    <n v="5458.6703035760029"/>
    <n v="5612.3599250741381"/>
  </r>
  <r>
    <n v="5204"/>
    <n v="52"/>
    <n v="5"/>
    <s v="ישיבת רוז'ין"/>
    <m/>
    <s v="U. Orthodox"/>
    <s v="yes"/>
    <x v="0"/>
    <s v="yes"/>
    <s v="ירושלים"/>
    <n v="16.561276723878354"/>
    <n v="284"/>
    <n v="0"/>
    <n v="0"/>
    <n v="0"/>
    <n v="39.299999999999997"/>
    <n v="323.3"/>
    <n v="300.56127672387834"/>
    <n v="300.56127672387834"/>
    <n v="300.56127672387834"/>
    <n v="300.56127672387834"/>
    <n v="339.86127672387835"/>
    <n v="72.530404573735481"/>
    <n v="1165.108561798753"/>
    <n v="1339.9714341072468"/>
    <n v="1624.2323713950923"/>
    <n v="1886.4394120584868"/>
    <n v="2060.0619396063839"/>
  </r>
  <r>
    <n v="5205"/>
    <n v="52"/>
    <n v="5"/>
    <s v="רוממה דרום"/>
    <m/>
    <s v="U. Orthodox"/>
    <s v="yes"/>
    <x v="0"/>
    <s v="yes"/>
    <s v="ירושלים"/>
    <n v="24.013851249623595"/>
    <n v="86"/>
    <n v="127.3"/>
    <n v="115.8"/>
    <n v="274.7"/>
    <n v="0"/>
    <n v="603.79999999999995"/>
    <n v="110.0138512496236"/>
    <n v="237.31385124962361"/>
    <n v="353.11385124962362"/>
    <n v="627.81385124962367"/>
    <n v="627.81385124962367"/>
    <n v="103.38791063659062"/>
    <n v="387.72887355775293"/>
    <n v="838.70319718031601"/>
    <n v="1524.0000000000002"/>
    <n v="2700"/>
    <n v="2800"/>
  </r>
  <r>
    <n v="5206"/>
    <n v="52"/>
    <n v="5"/>
    <s v="רוממה - משרד הבריאות"/>
    <m/>
    <s v="U. Orthodox"/>
    <s v="yes"/>
    <x v="0"/>
    <s v="yes"/>
    <s v="ירושלים"/>
    <n v="89.430894308943209"/>
    <n v="0"/>
    <n v="0"/>
    <n v="22.2"/>
    <n v="0"/>
    <n v="0"/>
    <n v="22.2"/>
    <n v="89.430894308943209"/>
    <n v="89.430894308943209"/>
    <n v="111.63089430894321"/>
    <n v="120"/>
    <n v="130"/>
    <n v="400.59194883323454"/>
    <n v="420"/>
    <n v="430"/>
    <n v="450"/>
    <n v="480"/>
    <n v="520"/>
  </r>
  <r>
    <n v="5207"/>
    <n v="52"/>
    <n v="5"/>
    <s v="רוממה צפון"/>
    <m/>
    <s v="U. Orthodox"/>
    <s v="yes"/>
    <x v="0"/>
    <s v="yes"/>
    <s v="ירושלים"/>
    <n v="101.99848572412424"/>
    <n v="316"/>
    <n v="59.5"/>
    <n v="299.60000000000002"/>
    <n v="121.4"/>
    <n v="0"/>
    <n v="796.5"/>
    <n v="417.99848572412424"/>
    <n v="477.49848572412424"/>
    <n v="777.0984857241242"/>
    <n v="898.49848572412418"/>
    <n v="898.49848572412418"/>
    <n v="437.57392259255909"/>
    <n v="1602.7136050757886"/>
    <n v="1976.3174918822099"/>
    <n v="3363.3495412773773"/>
    <n v="4040.616791085763"/>
    <n v="4140.0107686435085"/>
  </r>
  <r>
    <n v="5208"/>
    <n v="52"/>
    <n v="5"/>
    <s v="רוממה עלית"/>
    <m/>
    <s v="U. Orthodox"/>
    <s v="yes"/>
    <x v="0"/>
    <s v="yes"/>
    <s v="ירושלים"/>
    <n v="820.49387332772449"/>
    <n v="257.7"/>
    <n v="56.400000000000006"/>
    <n v="124.19999999999999"/>
    <n v="10"/>
    <n v="10"/>
    <n v="458.3"/>
    <n v="1078.1938733277245"/>
    <n v="1134.5938733277246"/>
    <n v="1258.7938733277247"/>
    <n v="1268.7938733277247"/>
    <n v="1278.7938733277247"/>
    <n v="4589.1088248899905"/>
    <n v="5840.3666668566766"/>
    <n v="6389.9109728975927"/>
    <n v="7173.6031322590989"/>
    <n v="7650.1625564627375"/>
    <n v="7860.6137518497098"/>
  </r>
  <r>
    <n v="5209"/>
    <n v="52"/>
    <n v="5"/>
    <s v="קרית מטרסדוף"/>
    <m/>
    <s v="U. Orthodox"/>
    <s v="yes"/>
    <x v="0"/>
    <s v="yes"/>
    <s v="ירושלים"/>
    <n v="753.95477068001719"/>
    <n v="14.7"/>
    <n v="23.099999999999998"/>
    <n v="8.75"/>
    <n v="108.75"/>
    <n v="8.75"/>
    <n v="164.05"/>
    <n v="768.65477068001724"/>
    <n v="791.75477068001726"/>
    <n v="800.50477068001726"/>
    <n v="909.25477068001726"/>
    <n v="918.00477068001726"/>
    <n v="3962.0444335813854"/>
    <n v="4130.0376906151359"/>
    <n v="4338.6051436906537"/>
    <n v="4459.9321502741395"/>
    <n v="4915.9194904993856"/>
    <n v="5006.0917433324967"/>
  </r>
  <r>
    <n v="5210"/>
    <n v="52"/>
    <n v="5"/>
    <s v="קרית צאנז"/>
    <m/>
    <s v="U. Orthodox"/>
    <s v="yes"/>
    <x v="0"/>
    <s v="yes"/>
    <s v="ירושלים"/>
    <n v="754.84852647860566"/>
    <n v="0"/>
    <n v="0"/>
    <n v="0"/>
    <n v="70"/>
    <n v="0"/>
    <n v="70"/>
    <n v="754.84852647860566"/>
    <n v="754.84852647860566"/>
    <n v="754.84852647860566"/>
    <n v="824.84852647860566"/>
    <n v="824.84852647860566"/>
    <n v="3852.5085315407518"/>
    <n v="3807.2317348535275"/>
    <n v="3848.0284836077853"/>
    <n v="3964.9636314322247"/>
    <n v="4261.2887242302386"/>
    <n v="4247.0678630540451"/>
  </r>
  <r>
    <n v="5211"/>
    <n v="52"/>
    <n v="5"/>
    <s v="עזרת תורה"/>
    <m/>
    <s v="U. Orthodox"/>
    <s v="yes"/>
    <x v="0"/>
    <s v="yes"/>
    <s v="ירושלים"/>
    <n v="400.14285714285398"/>
    <n v="66.599999999999994"/>
    <n v="7.5900000000000007"/>
    <n v="15.989999999999998"/>
    <n v="45.99"/>
    <n v="7.5900000000000007"/>
    <n v="143.76"/>
    <n v="466.74285714285395"/>
    <n v="474.33285714285392"/>
    <n v="490.32285714285393"/>
    <n v="536.31285714285389"/>
    <n v="543.90285714285392"/>
    <n v="2900"/>
    <n v="3100"/>
    <n v="2969.6958184746336"/>
    <n v="2885.6601215014089"/>
    <n v="2991.4242891834451"/>
    <n v="2929.9956024626194"/>
  </r>
  <r>
    <n v="5212"/>
    <n v="52"/>
    <n v="5"/>
    <s v="מחניים"/>
    <m/>
    <s v="U. Orthodox"/>
    <s v="yes"/>
    <x v="0"/>
    <s v="yes"/>
    <s v="ירושלים"/>
    <n v="638.05458071011697"/>
    <n v="0"/>
    <n v="25.290000000000003"/>
    <n v="36.590000000000003"/>
    <n v="7.5900000000000007"/>
    <n v="7.5900000000000007"/>
    <n v="77.060000000000016"/>
    <n v="638.05458071011697"/>
    <n v="663.34458071011693"/>
    <n v="699.93458071011696"/>
    <n v="707.52458071011699"/>
    <n v="715.11458071011702"/>
    <n v="4200"/>
    <n v="4400"/>
    <n v="4501.5063119550368"/>
    <n v="4701.975221440046"/>
    <n v="4685.2329237670947"/>
    <n v="4671.6959342956543"/>
  </r>
  <r>
    <n v="5213"/>
    <n v="52"/>
    <n v="5"/>
    <s v="שיכון חבד&quot;"/>
    <m/>
    <s v="U. Orthodox"/>
    <s v="yes"/>
    <x v="0"/>
    <s v="yes"/>
    <s v="ירושלים"/>
    <n v="793.7350455173231"/>
    <n v="0"/>
    <n v="37.290000000000006"/>
    <n v="7.5900000000000007"/>
    <n v="7.5900000000000007"/>
    <n v="53.49"/>
    <n v="105.96000000000001"/>
    <n v="793.7350455173231"/>
    <n v="831.02504551732306"/>
    <n v="838.6150455173231"/>
    <n v="846.20504551732313"/>
    <n v="899.69504551732314"/>
    <n v="4264.984374541963"/>
    <n v="4434.9793442751461"/>
    <n v="4720.0030255298789"/>
    <n v="4865.5991914937058"/>
    <n v="4968.353710565887"/>
    <n v="5201.5027412723439"/>
  </r>
  <r>
    <n v="5214"/>
    <n v="52"/>
    <n v="5"/>
    <s v="רב שפע"/>
    <m/>
    <s v="U. Orthodox"/>
    <s v="yes"/>
    <x v="0"/>
    <s v="yes"/>
    <s v="ירושלים"/>
    <n v="265.909090909089"/>
    <n v="0"/>
    <n v="31.5"/>
    <n v="31.5"/>
    <n v="31.5"/>
    <n v="31.5"/>
    <n v="126"/>
    <n v="265.909090909089"/>
    <n v="297.409090909089"/>
    <n v="328.909090909089"/>
    <n v="360.409090909089"/>
    <n v="391.909090909089"/>
    <n v="1520.2397952806134"/>
    <n v="1578.2842107823424"/>
    <n v="1828.7764147428882"/>
    <n v="2113.8303453877697"/>
    <n v="2398.3110960683712"/>
    <n v="2608.865784871371"/>
  </r>
  <r>
    <n v="5301"/>
    <n v="53"/>
    <n v="5"/>
    <s v="גבעת שאול - ישיבת נזר התורה"/>
    <m/>
    <s v="U. Orthodox"/>
    <s v="yes"/>
    <x v="0"/>
    <s v="yes"/>
    <s v="ירושלים"/>
    <n v="313.79310344827462"/>
    <n v="11.5"/>
    <n v="15"/>
    <n v="13.7"/>
    <n v="13.7"/>
    <n v="73.7"/>
    <n v="127.60000000000001"/>
    <n v="325.29310344827462"/>
    <n v="340.29310344827462"/>
    <n v="353.99310344827461"/>
    <n v="367.6931034482746"/>
    <n v="441.39310344827459"/>
    <n v="1242.6221092144378"/>
    <n v="1298.5964848345393"/>
    <n v="1360.1295222006593"/>
    <n v="1410.456906741045"/>
    <n v="1454.971397864394"/>
    <n v="1697.5706144889907"/>
  </r>
  <r>
    <n v="5302"/>
    <n v="53"/>
    <n v="5"/>
    <s v="גבעת שאול מזרח"/>
    <m/>
    <s v="U. Orthodox"/>
    <s v="yes"/>
    <x v="0"/>
    <s v="yes"/>
    <s v="ירושלים"/>
    <n v="750.00000000000011"/>
    <n v="42.4"/>
    <n v="37.799999999999997"/>
    <n v="17.399999999999999"/>
    <n v="14.399999999999999"/>
    <n v="14.399999999999999"/>
    <n v="126.4"/>
    <n v="792.40000000000009"/>
    <n v="830.2"/>
    <n v="847.6"/>
    <n v="862"/>
    <n v="876.4"/>
    <n v="3426"/>
    <n v="3612.4333333333334"/>
    <n v="3835.6447364072055"/>
    <n v="3955.8437434279699"/>
    <n v="4048.6383655298509"/>
    <n v="4118.2923016803434"/>
  </r>
  <r>
    <n v="5303"/>
    <n v="53"/>
    <n v="5"/>
    <s v="קרית משה"/>
    <m/>
    <s v="Jewish"/>
    <s v="yes"/>
    <x v="0"/>
    <s v="yes"/>
    <s v="ירושלים"/>
    <n v="1566.7857142857602"/>
    <n v="46"/>
    <n v="244"/>
    <n v="30"/>
    <n v="98.6"/>
    <n v="30"/>
    <n v="448.6"/>
    <n v="1612.7857142857602"/>
    <n v="1856.7857142857602"/>
    <n v="1886.7857142857602"/>
    <n v="1985.3857142857601"/>
    <n v="2015.3857142857601"/>
    <n v="4806"/>
    <n v="5130.327604285385"/>
    <n v="5977.4143401775882"/>
    <n v="6211.2206974272003"/>
    <n v="6666.8794328508347"/>
    <n v="6831.8896952452305"/>
  </r>
  <r>
    <n v="5304"/>
    <n v="53"/>
    <n v="5"/>
    <s v="גבעת שאול - בית יתומים"/>
    <m/>
    <s v="U. Orthodox"/>
    <s v="yes"/>
    <x v="0"/>
    <s v="yes"/>
    <s v="ירושלים"/>
    <n v="434.48275862068948"/>
    <n v="10.35"/>
    <n v="15.6"/>
    <n v="13.649999999999999"/>
    <n v="13.649999999999999"/>
    <n v="13.649999999999999"/>
    <n v="66.899999999999991"/>
    <n v="444.8327586206895"/>
    <n v="460.43275862068953"/>
    <n v="474.0827586206895"/>
    <n v="487.73275862068948"/>
    <n v="501.38275862068946"/>
    <n v="1914"/>
    <n v="2017.787758738885"/>
    <n v="2150.2950138765832"/>
    <n v="2282.6579926504364"/>
    <n v="2420.2316537701886"/>
    <n v="2565.6423900392056"/>
  </r>
  <r>
    <n v="5305"/>
    <n v="53"/>
    <n v="5"/>
    <s v="גבעת שאול מערב"/>
    <m/>
    <s v="U. Orthodox"/>
    <s v="yes"/>
    <x v="0"/>
    <s v="yes"/>
    <s v="ירושלים"/>
    <n v="960.05298987637582"/>
    <n v="153.1"/>
    <n v="341"/>
    <n v="130.5"/>
    <n v="187.79999999999998"/>
    <n v="51.400000000000006"/>
    <n v="863.8"/>
    <n v="1113.1529898763758"/>
    <n v="1454.1529898763758"/>
    <n v="1584.6529898763758"/>
    <n v="1772.4529898763758"/>
    <n v="1823.8529898763759"/>
    <n v="4607"/>
    <n v="5353.1125029174982"/>
    <n v="7004.7892362828834"/>
    <n v="7757.4841511426048"/>
    <n v="8782.7257762509835"/>
    <n v="9338.2123503560433"/>
  </r>
  <r>
    <n v="5306"/>
    <n v="53"/>
    <n v="5"/>
    <s v="גבעת שאול צפון"/>
    <m/>
    <s v="U. Orthodox"/>
    <s v="yes"/>
    <x v="0"/>
    <s v="yes"/>
    <s v="ירושלים"/>
    <n v="740"/>
    <n v="6.75"/>
    <n v="34.200000000000003"/>
    <n v="10.050000000000001"/>
    <n v="43.65"/>
    <n v="10.050000000000001"/>
    <n v="104.7"/>
    <n v="746.75"/>
    <n v="780.95"/>
    <n v="791"/>
    <n v="834.65"/>
    <n v="844.69999999999993"/>
    <n v="3308"/>
    <n v="3498.2837792551263"/>
    <n v="3806.6930026286946"/>
    <n v="4049.3490148056285"/>
    <n v="4420.4935238818962"/>
    <n v="4674.7106155865231"/>
  </r>
  <r>
    <n v="5307"/>
    <n v="53"/>
    <n v="5"/>
    <s v="ליפתא"/>
    <n v="404"/>
    <s v="Jewish"/>
    <s v="yes"/>
    <x v="0"/>
    <s v="yes"/>
    <s v="ירושלים"/>
    <n v="0"/>
    <n v="0"/>
    <n v="192"/>
    <n v="0"/>
    <n v="0"/>
    <n v="0"/>
    <n v="192"/>
    <n v="0"/>
    <n v="192"/>
    <n v="192"/>
    <n v="192"/>
    <n v="192"/>
    <n v="0"/>
    <n v="0"/>
    <n v="664.14550419072748"/>
    <n v="692.79092545437481"/>
    <n v="731.00917716252275"/>
    <n v="750.49194980409186"/>
  </r>
  <r>
    <n v="5401"/>
    <n v="54"/>
    <n v="5"/>
    <s v="גבעת שאול - משרד החינוך"/>
    <m/>
    <s v="Jewish"/>
    <s v="yes"/>
    <x v="0"/>
    <s v="yes"/>
    <s v="ירושלים"/>
    <n v="0"/>
    <n v="0"/>
    <n v="0"/>
    <n v="0"/>
    <n v="13.799999999999999"/>
    <n v="0"/>
    <n v="13.799999999999999"/>
    <n v="0"/>
    <n v="0"/>
    <n v="0"/>
    <n v="13.799999999999999"/>
    <n v="13.799999999999999"/>
    <n v="0"/>
    <n v="0"/>
    <n v="0"/>
    <n v="0"/>
    <n v="47.440318697354634"/>
    <n v="48.211572819893647"/>
  </r>
  <r>
    <n v="5402"/>
    <n v="54"/>
    <n v="5"/>
    <s v="מאפיית אנג'ל"/>
    <m/>
    <s v="Jewish"/>
    <s v="yes"/>
    <x v="0"/>
    <s v="yes"/>
    <s v="ירושלים"/>
    <n v="0"/>
    <n v="0"/>
    <n v="0"/>
    <n v="0"/>
    <n v="0"/>
    <n v="66"/>
    <n v="66"/>
    <n v="0"/>
    <n v="0"/>
    <n v="0"/>
    <n v="0"/>
    <n v="66"/>
    <n v="0"/>
    <n v="0"/>
    <n v="0"/>
    <n v="0"/>
    <n v="0"/>
    <n v="226.17542102829131"/>
  </r>
  <r>
    <n v="5403"/>
    <n v="54"/>
    <n v="5"/>
    <s v="גבעת שאול - בית המשפט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404"/>
    <n v="54"/>
    <n v="5"/>
    <s v="גבעת שאול - מרכז ספיר"/>
    <m/>
    <s v="Jewish"/>
    <s v="yes"/>
    <x v="0"/>
    <s v="yes"/>
    <s v="ירושלים"/>
    <n v="0"/>
    <n v="0"/>
    <n v="54"/>
    <n v="0"/>
    <n v="24"/>
    <n v="0"/>
    <n v="78"/>
    <n v="0"/>
    <n v="54"/>
    <n v="54"/>
    <n v="78"/>
    <n v="78"/>
    <n v="0"/>
    <n v="0"/>
    <n v="186.7909230536423"/>
    <n v="194.84744778404294"/>
    <n v="289.44727575622255"/>
    <n v="296.70646153938861"/>
  </r>
  <r>
    <n v="5405"/>
    <n v="54"/>
    <n v="5"/>
    <s v="גבעת שאול - למס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406"/>
    <n v="54"/>
    <n v="5"/>
    <s v="הר המנוחות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407"/>
    <n v="54"/>
    <n v="5"/>
    <s v="חניון תפעולי - עיריית ירושל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408"/>
    <n v="54"/>
    <n v="5"/>
    <s v="השוק הסיטונאי"/>
    <m/>
    <s v="Jewish"/>
    <s v="yes"/>
    <x v="0"/>
    <s v="yes"/>
    <s v="ירושלים"/>
    <n v="0"/>
    <n v="0"/>
    <n v="0"/>
    <n v="322.8"/>
    <n v="0"/>
    <n v="0"/>
    <n v="322.8"/>
    <n v="0"/>
    <n v="0"/>
    <n v="322.8"/>
    <n v="322.8"/>
    <n v="322.8"/>
    <n v="0"/>
    <n v="0"/>
    <n v="0"/>
    <n v="1113.1558851001744"/>
    <n v="1149.5108740364135"/>
    <n v="1199.7750500891768"/>
  </r>
  <r>
    <n v="5409"/>
    <n v="54"/>
    <n v="5"/>
    <s v="מעלה רומאים"/>
    <m/>
    <s v="Jewish"/>
    <s v="yes"/>
    <x v="0"/>
    <s v="yes"/>
    <s v="ירושלים"/>
    <n v="0"/>
    <n v="0"/>
    <n v="0"/>
    <n v="5.7"/>
    <n v="0"/>
    <n v="0"/>
    <n v="5.7"/>
    <n v="0"/>
    <n v="0"/>
    <n v="5.7"/>
    <n v="5.7"/>
    <n v="5.7"/>
    <n v="0"/>
    <n v="0"/>
    <n v="0"/>
    <n v="19.656098342846946"/>
    <n v="20.298054467185761"/>
    <n v="21.185618914214121"/>
  </r>
  <r>
    <n v="5501"/>
    <n v="55"/>
    <n v="5"/>
    <s v="כפר שאול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502"/>
    <n v="55"/>
    <n v="5"/>
    <s v="הר נוף - דרום"/>
    <m/>
    <s v="U. Orthodox"/>
    <s v="yes"/>
    <x v="0"/>
    <s v="yes"/>
    <s v="ירושלים"/>
    <n v="801.45582608696725"/>
    <n v="0"/>
    <n v="54.9"/>
    <n v="0"/>
    <n v="0"/>
    <n v="0"/>
    <n v="54.9"/>
    <n v="801.45582608696725"/>
    <n v="856.35582608696723"/>
    <n v="856.35582608696723"/>
    <n v="856.35582608696723"/>
    <n v="856.35582608696723"/>
    <n v="4608.1865329184457"/>
    <n v="4488.1917958999429"/>
    <n v="4616.4332760567895"/>
    <n v="4607.1831595978674"/>
    <n v="4624.160326242446"/>
    <n v="4616.8962147477296"/>
  </r>
  <r>
    <n v="5503"/>
    <n v="55"/>
    <n v="5"/>
    <s v="פי גלילות"/>
    <n v="5901"/>
    <s v="U. Orthodox"/>
    <s v="yes"/>
    <x v="0"/>
    <s v="yes"/>
    <s v="ירושלים"/>
    <n v="0"/>
    <n v="0"/>
    <n v="0"/>
    <n v="0"/>
    <n v="768"/>
    <n v="0"/>
    <n v="768"/>
    <n v="0"/>
    <n v="0"/>
    <n v="0"/>
    <n v="768"/>
    <n v="768"/>
    <n v="0"/>
    <n v="0"/>
    <n v="0"/>
    <n v="0"/>
    <n v="3840"/>
    <n v="3840"/>
  </r>
  <r>
    <n v="5504"/>
    <n v="55"/>
    <n v="5"/>
    <s v="הר נוף - דרום מערב"/>
    <m/>
    <s v="U. Orthodox"/>
    <s v="yes"/>
    <x v="0"/>
    <s v="yes"/>
    <s v="ירושלים"/>
    <n v="639.75"/>
    <n v="9.7500000000000018"/>
    <n v="9.7500000000000018"/>
    <n v="9.7500000000000018"/>
    <n v="9.7500000000000018"/>
    <n v="9.7500000000000018"/>
    <n v="48.750000000000007"/>
    <n v="649.5"/>
    <n v="659.25"/>
    <n v="669"/>
    <n v="678.75"/>
    <n v="688.5"/>
    <n v="2316.243721993068"/>
    <n v="2201.8930102540221"/>
    <n v="2151.0300642032566"/>
    <n v="2110.3971296528489"/>
    <n v="2036.8371136316402"/>
    <n v="1936.3342502679595"/>
  </r>
  <r>
    <n v="5505"/>
    <n v="55"/>
    <n v="5"/>
    <s v="הר נוף - צפון מערב"/>
    <m/>
    <s v="U. Orthodox"/>
    <s v="yes"/>
    <x v="0"/>
    <s v="yes"/>
    <s v="ירושלים"/>
    <n v="790.65653333334001"/>
    <n v="5"/>
    <n v="5"/>
    <n v="5"/>
    <n v="5"/>
    <n v="36.200000000000003"/>
    <n v="56.2"/>
    <n v="795.65653333334001"/>
    <n v="800.65653333334001"/>
    <n v="805.65653333334001"/>
    <n v="810.65653333334001"/>
    <n v="846.85653333334005"/>
    <n v="3213"/>
    <n v="3252.9999999999995"/>
    <n v="3284"/>
    <n v="3324.9999999999995"/>
    <n v="3346.9999999999995"/>
    <n v="3444"/>
  </r>
  <r>
    <n v="5506"/>
    <n v="55"/>
    <n v="5"/>
    <s v="הר נוף"/>
    <m/>
    <s v="U. Orthodox"/>
    <s v="yes"/>
    <x v="0"/>
    <s v="yes"/>
    <s v="ירושלים"/>
    <n v="1197.4426229508158"/>
    <n v="79"/>
    <n v="107.10000000000001"/>
    <n v="0"/>
    <n v="0"/>
    <n v="0"/>
    <n v="186.10000000000002"/>
    <n v="1276.4426229508158"/>
    <n v="1383.5426229508157"/>
    <n v="1383.5426229508157"/>
    <n v="1383.5426229508157"/>
    <n v="1383.5426229508157"/>
    <n v="6182.0921430577282"/>
    <n v="6095.8544613086078"/>
    <n v="6298.574950530714"/>
    <n v="6231.2004113554376"/>
    <n v="6196.7024773799158"/>
    <n v="6160.7679300254367"/>
  </r>
  <r>
    <n v="5601"/>
    <n v="56"/>
    <n v="5"/>
    <s v="מצפה נפתוח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602"/>
    <n v="56"/>
    <n v="5"/>
    <s v="עמק ליפתא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603"/>
    <n v="56"/>
    <n v="5"/>
    <s v="עמק הארז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604"/>
    <n v="56"/>
    <n v="5"/>
    <s v="סיבוב מוצא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605"/>
    <n v="56"/>
    <n v="5"/>
    <s v="רמת מוצא"/>
    <m/>
    <s v="Jewish"/>
    <s v="yes"/>
    <x v="0"/>
    <s v="yes"/>
    <s v="ירושלים"/>
    <n v="207.87500000000034"/>
    <n v="0"/>
    <n v="135"/>
    <n v="14.1"/>
    <n v="0"/>
    <n v="0"/>
    <n v="149.1"/>
    <n v="207.87500000000034"/>
    <n v="342.87500000000034"/>
    <n v="356.97500000000036"/>
    <n v="356.97500000000036"/>
    <n v="356.97500000000036"/>
    <n v="743.37838780619563"/>
    <n v="682.24229402220021"/>
    <n v="1050.3291652172136"/>
    <n v="1108.3272836612587"/>
    <n v="1116.889330074591"/>
    <n v="1112.6717800270628"/>
  </r>
  <r>
    <n v="5606"/>
    <n v="56"/>
    <n v="5"/>
    <s v="בית זית"/>
    <m/>
    <s v="Jewish"/>
    <s v="yes"/>
    <x v="0"/>
    <s v="no"/>
    <s v="מטה יהודה"/>
    <n v="463"/>
    <n v="10"/>
    <n v="10"/>
    <n v="10"/>
    <n v="10"/>
    <n v="10"/>
    <n v="50"/>
    <n v="473"/>
    <n v="483"/>
    <n v="493"/>
    <n v="503"/>
    <n v="513"/>
    <n v="1637"/>
    <n v="1608.2"/>
    <n v="1545.6000000000001"/>
    <n v="1577.6000000000001"/>
    <n v="1659.8999999999999"/>
    <n v="1692.8999999999999"/>
  </r>
  <r>
    <n v="5701"/>
    <n v="57"/>
    <n v="5"/>
    <s v="רמות - קויפמן"/>
    <m/>
    <s v="Jewish"/>
    <s v="yes"/>
    <x v="0"/>
    <s v="yes"/>
    <s v="ירושלים"/>
    <n v="384.55188458071825"/>
    <n v="6"/>
    <n v="6"/>
    <n v="6"/>
    <n v="6"/>
    <n v="6"/>
    <n v="30"/>
    <n v="390.55188458071825"/>
    <n v="396.55188458071825"/>
    <n v="402.55188458071825"/>
    <n v="408.55188458071825"/>
    <n v="414.55188458071825"/>
    <n v="1683.2640370286256"/>
    <n v="1799.0866384181045"/>
    <n v="1914.6773288663217"/>
    <n v="2019.3998238039446"/>
    <n v="2109.8861713035558"/>
    <n v="2196.5334772398305"/>
  </r>
  <r>
    <n v="5702"/>
    <n v="57"/>
    <n v="5"/>
    <s v="רמות - מוסדות"/>
    <m/>
    <s v="Jewish"/>
    <s v="yes"/>
    <x v="0"/>
    <s v="yes"/>
    <s v="ירושלים"/>
    <n v="130.40776699029107"/>
    <n v="0"/>
    <n v="0"/>
    <n v="0"/>
    <n v="0"/>
    <n v="0"/>
    <n v="0"/>
    <n v="130.40776699029107"/>
    <n v="130.40776699029107"/>
    <n v="130.40776699029107"/>
    <n v="130.40776699029107"/>
    <n v="130.40776699029107"/>
    <n v="844.81500403499285"/>
    <n v="843.73540788545381"/>
    <n v="843.55252144184328"/>
    <n v="849.74306486916578"/>
    <n v="860.01016909544489"/>
    <n v="862.04765385829182"/>
  </r>
  <r>
    <n v="5703"/>
    <n v="57"/>
    <n v="5"/>
    <s v="רמות - גן טכנולוגיה"/>
    <m/>
    <s v="Jewish"/>
    <s v="yes"/>
    <x v="0"/>
    <s v="yes"/>
    <s v="ירושלים"/>
    <n v="596.83334251290626"/>
    <n v="0"/>
    <n v="0"/>
    <n v="25.2"/>
    <n v="0"/>
    <n v="0"/>
    <n v="25.2"/>
    <n v="596.83334251290626"/>
    <n v="596.83334251290626"/>
    <n v="622.0333425129063"/>
    <n v="622.0333425129063"/>
    <n v="622.0333425129063"/>
    <n v="2434"/>
    <n v="2545"/>
    <n v="2630"/>
    <n v="2746.9999999999995"/>
    <n v="2784"/>
    <n v="2798.9999999999995"/>
  </r>
  <r>
    <n v="5704"/>
    <n v="57"/>
    <n v="5"/>
    <s v="רמות - משעולים מזרח"/>
    <m/>
    <s v="Jewish"/>
    <s v="yes"/>
    <x v="0"/>
    <s v="yes"/>
    <s v="ירושלים"/>
    <n v="351.51515151514866"/>
    <n v="0"/>
    <n v="0"/>
    <n v="0"/>
    <n v="0"/>
    <n v="0"/>
    <n v="0"/>
    <n v="351.51515151514866"/>
    <n v="351.51515151514866"/>
    <n v="351.51515151514866"/>
    <n v="351.51515151514866"/>
    <n v="351.51515151514866"/>
    <n v="1204.941638453786"/>
    <n v="1216.736580107505"/>
    <n v="1217.4761479970937"/>
    <n v="1203.4076584764196"/>
    <n v="1179.6295424339689"/>
    <n v="1154.7555092313532"/>
  </r>
  <r>
    <n v="5705"/>
    <n v="57"/>
    <n v="5"/>
    <s v="רמות - משעולים מערב"/>
    <m/>
    <s v="Jewish"/>
    <s v="yes"/>
    <x v="0"/>
    <s v="yes"/>
    <s v="ירושלים"/>
    <n v="287.87878787878577"/>
    <n v="0"/>
    <n v="0"/>
    <n v="0"/>
    <n v="0"/>
    <n v="0"/>
    <n v="0"/>
    <n v="287.87878787878577"/>
    <n v="287.87878787878577"/>
    <n v="287.87878787878577"/>
    <n v="287.87878787878577"/>
    <n v="287.87878787878577"/>
    <n v="987.75110492925796"/>
    <n v="997.28474694348199"/>
    <n v="997.76283605949266"/>
    <n v="986.11102277675286"/>
    <n v="966.51274783583358"/>
    <n v="946.06658738839747"/>
  </r>
  <r>
    <n v="5706"/>
    <n v="57"/>
    <n v="5"/>
    <s v="רמות - גן העץ"/>
    <m/>
    <s v="Jewish"/>
    <s v="yes"/>
    <x v="0"/>
    <s v="yes"/>
    <s v="ירושלים"/>
    <n v="813.17865748709244"/>
    <n v="0"/>
    <n v="0"/>
    <n v="0"/>
    <n v="0"/>
    <n v="0"/>
    <n v="0"/>
    <n v="813.17865748709244"/>
    <n v="813.17865748709244"/>
    <n v="813.17865748709244"/>
    <n v="813.17865748709244"/>
    <n v="813.17865748709244"/>
    <n v="3285"/>
    <n v="3559"/>
    <n v="3812.0000000000005"/>
    <n v="4089.0000000000005"/>
    <n v="4418"/>
    <n v="4785"/>
  </r>
  <r>
    <n v="5707"/>
    <n v="57"/>
    <n v="5"/>
    <s v="רמות - בנה ביתך"/>
    <m/>
    <s v="Jewish"/>
    <s v="yes"/>
    <x v="0"/>
    <s v="yes"/>
    <s v="ירושלים"/>
    <n v="770.00000000000011"/>
    <n v="0"/>
    <n v="0"/>
    <n v="0"/>
    <n v="0"/>
    <n v="0"/>
    <n v="0"/>
    <n v="770.00000000000011"/>
    <n v="770.00000000000011"/>
    <n v="770.00000000000011"/>
    <n v="770.00000000000011"/>
    <n v="770.00000000000011"/>
    <n v="3397.8938053427041"/>
    <n v="3573.3096630169152"/>
    <n v="3743.5104726012428"/>
    <n v="3887.9659640588175"/>
    <n v="4001.0140466622684"/>
    <n v="4103.9835935526462"/>
  </r>
  <r>
    <n v="5708"/>
    <n v="57"/>
    <n v="5"/>
    <s v="רמות ג'"/>
    <m/>
    <s v="U. Orthodox"/>
    <s v="yes"/>
    <x v="0"/>
    <s v="yes"/>
    <s v="ירושלים"/>
    <n v="674.64284789644933"/>
    <n v="6"/>
    <n v="6"/>
    <n v="6"/>
    <n v="6"/>
    <n v="6"/>
    <n v="30"/>
    <n v="680.64284789644933"/>
    <n v="686.64284789644933"/>
    <n v="692.64284789644933"/>
    <n v="698.64284789644933"/>
    <n v="704.64284789644933"/>
    <n v="4794"/>
    <n v="4836.6358925907043"/>
    <n v="5025.6499387368503"/>
    <n v="5221.6518553484348"/>
    <n v="5424.8908020118506"/>
    <n v="5635.6245988052588"/>
  </r>
  <r>
    <n v="5801"/>
    <n v="58"/>
    <n v="5"/>
    <s v="רמות - סולם יעקב"/>
    <m/>
    <s v="U. Orthodox"/>
    <s v="yes"/>
    <x v="0"/>
    <s v="yes"/>
    <s v="ירושלים"/>
    <n v="830"/>
    <n v="0"/>
    <n v="0"/>
    <n v="130.39999999999998"/>
    <n v="45"/>
    <n v="105"/>
    <n v="280.39999999999998"/>
    <n v="830"/>
    <n v="830"/>
    <n v="960.4"/>
    <n v="1005.4"/>
    <n v="1110.4000000000001"/>
    <n v="5009.2537288765234"/>
    <n v="5325.2950617615543"/>
    <n v="5560.6664830435575"/>
    <n v="6168.3480667869362"/>
    <n v="6431.0783716777032"/>
    <n v="6878.6114469165395"/>
  </r>
  <r>
    <n v="5802"/>
    <n v="58"/>
    <n v="5"/>
    <s v="רמות - הדף היומי"/>
    <m/>
    <s v="Jewish"/>
    <s v="yes"/>
    <x v="0"/>
    <s v="yes"/>
    <s v="ירושלים"/>
    <n v="604.50000000000398"/>
    <n v="0"/>
    <n v="75.600000000000009"/>
    <n v="0"/>
    <n v="6"/>
    <n v="14"/>
    <n v="95.600000000000009"/>
    <n v="604.50000000000398"/>
    <n v="680.100000000004"/>
    <n v="680.100000000004"/>
    <n v="686.100000000004"/>
    <n v="700.100000000004"/>
    <n v="3472"/>
    <n v="3472"/>
    <n v="3906.2153846153815"/>
    <n v="3906.2153846153815"/>
    <n v="3934.9825598961306"/>
    <n v="4002.3596923780829"/>
  </r>
  <r>
    <n v="5803"/>
    <n v="58"/>
    <n v="5"/>
    <s v="יער רמות - מערב"/>
    <n v="8641"/>
    <s v="Jewish"/>
    <s v="yes"/>
    <x v="0"/>
    <s v="yes"/>
    <s v="ירושלים"/>
    <n v="0"/>
    <n v="732.6"/>
    <n v="175"/>
    <n v="0"/>
    <n v="0"/>
    <n v="0"/>
    <n v="907.6"/>
    <n v="732.6"/>
    <n v="907.6"/>
    <n v="907.6"/>
    <n v="907.6"/>
    <n v="907.6"/>
    <n v="0"/>
    <n v="2564.1"/>
    <n v="3335.4300000000003"/>
    <n v="3502.2015000000006"/>
    <n v="3677.3115750000006"/>
    <n v="3861.1771537500008"/>
  </r>
  <r>
    <n v="5804"/>
    <n v="58"/>
    <n v="5"/>
    <s v="רמות - מינהל קהילתי"/>
    <m/>
    <s v="Jewish"/>
    <s v="yes"/>
    <x v="0"/>
    <s v="yes"/>
    <s v="ירושלים"/>
    <n v="1176.083333333343"/>
    <n v="0"/>
    <n v="224.1"/>
    <n v="0"/>
    <n v="0"/>
    <n v="0"/>
    <n v="224.1"/>
    <n v="1176.083333333343"/>
    <n v="1400.1833333333429"/>
    <n v="1400.1833333333429"/>
    <n v="1400.1833333333429"/>
    <n v="1400.1833333333429"/>
    <n v="4693.6248702934236"/>
    <n v="5124.961519247413"/>
    <n v="6160.8653635047795"/>
    <n v="6578.5887065465386"/>
    <n v="6905.0692315320666"/>
    <n v="7158.9315054010976"/>
  </r>
  <r>
    <n v="5805"/>
    <n v="58"/>
    <n v="5"/>
    <s v="רמות - מרכז מסחרי"/>
    <m/>
    <s v="U. Orthodox"/>
    <s v="yes"/>
    <x v="0"/>
    <s v="yes"/>
    <s v="ירושלים"/>
    <n v="446.16330569078679"/>
    <n v="0"/>
    <n v="200"/>
    <n v="0"/>
    <n v="0"/>
    <n v="0"/>
    <n v="200"/>
    <n v="446.16330569078679"/>
    <n v="646.16330569078673"/>
    <n v="646.16330569078673"/>
    <n v="646.16330569078673"/>
    <n v="646.16330569078673"/>
    <n v="2571.5229515440269"/>
    <n v="2720.1955277395377"/>
    <n v="3541.3821124555398"/>
    <n v="3643.9005335193929"/>
    <n v="3733.9585831850104"/>
    <n v="3779.1593950354891"/>
  </r>
  <r>
    <n v="5806"/>
    <n v="58"/>
    <n v="5"/>
    <s v="רמות פולין"/>
    <m/>
    <s v="U. Orthodox"/>
    <s v="yes"/>
    <x v="0"/>
    <s v="yes"/>
    <s v="ירושלים"/>
    <n v="897.62711864406776"/>
    <n v="0"/>
    <n v="72.900000000000006"/>
    <n v="0"/>
    <n v="0"/>
    <n v="0"/>
    <n v="72.900000000000006"/>
    <n v="897.62711864406776"/>
    <n v="970.52711864406774"/>
    <n v="970.52711864406774"/>
    <n v="970.52711864406774"/>
    <n v="970.52711864406774"/>
    <n v="5291.890420295219"/>
    <n v="5167.8439674151377"/>
    <n v="5554.5092661424906"/>
    <n v="5760.8889504305253"/>
    <n v="5909.9744031868977"/>
    <n v="5954.0622219175275"/>
  </r>
  <r>
    <n v="5807"/>
    <n v="58"/>
    <n v="5"/>
    <s v="רמות - בריכת מים"/>
    <m/>
    <s v="U. Orthodox"/>
    <s v="yes"/>
    <x v="0"/>
    <s v="yes"/>
    <s v="ירושלים"/>
    <n v="894.37499999998943"/>
    <n v="153.9"/>
    <n v="0"/>
    <n v="70"/>
    <n v="29.8"/>
    <n v="30"/>
    <n v="283.70000000000005"/>
    <n v="1048.2749999999894"/>
    <n v="1048.2749999999894"/>
    <n v="1118.2749999999894"/>
    <n v="1148.0749999999894"/>
    <n v="1178.0749999999894"/>
    <n v="6236.4736702091441"/>
    <n v="6039.6087820137063"/>
    <n v="6052.6169779342772"/>
    <n v="6459.6619555973593"/>
    <n v="6657.7882472063111"/>
    <n v="6735.543541454027"/>
  </r>
  <r>
    <n v="5901"/>
    <n v="59"/>
    <n v="5"/>
    <s v="רמת שלמה - פסגה"/>
    <m/>
    <s v="U. Orthodox"/>
    <s v="yes"/>
    <x v="0"/>
    <s v="yes"/>
    <s v="ירושלים"/>
    <n v="802.86817381090975"/>
    <m/>
    <m/>
    <n v="0"/>
    <n v="0"/>
    <n v="0"/>
    <n v="0"/>
    <n v="802.86817381090975"/>
    <n v="802.86817381090975"/>
    <n v="802.86817381090975"/>
    <n v="802.86817381090975"/>
    <n v="802.86817381090975"/>
    <n v="5861"/>
    <n v="5700.3640340574593"/>
    <n v="5218.6431297709132"/>
    <n v="5058.0694950087309"/>
    <n v="5218.6431297709132"/>
    <n v="5218.6431297709132"/>
  </r>
  <r>
    <n v="5902"/>
    <n v="59"/>
    <n v="5"/>
    <s v="רמת שלמה - דרום מזרח"/>
    <m/>
    <s v="U. Orthodox"/>
    <s v="yes"/>
    <x v="0"/>
    <s v="yes"/>
    <s v="ירושלים"/>
    <n v="813.86213388138572"/>
    <n v="774"/>
    <n v="0"/>
    <n v="0"/>
    <n v="0"/>
    <n v="0"/>
    <n v="774"/>
    <n v="1587.8621338813857"/>
    <n v="1587.8621338813857"/>
    <n v="1587.8621338813857"/>
    <n v="1587.8621338813857"/>
    <n v="1587.8621338813857"/>
    <n v="5757.0682188204119"/>
    <n v="11058.762082980753"/>
    <n v="10927.903543305711"/>
    <n v="11057.288205215087"/>
    <n v="11201.444941866825"/>
    <n v="11165.498305455991"/>
  </r>
  <r>
    <n v="5903"/>
    <n v="59"/>
    <n v="5"/>
    <s v="רמת שלמה - דרום מערב"/>
    <m/>
    <s v="U. Orthodox"/>
    <s v="yes"/>
    <x v="0"/>
    <s v="yes"/>
    <s v="ירושלים"/>
    <n v="550"/>
    <n v="0"/>
    <n v="0"/>
    <n v="0"/>
    <n v="0"/>
    <n v="0"/>
    <n v="0"/>
    <n v="550"/>
    <n v="550"/>
    <n v="550"/>
    <n v="550"/>
    <n v="550"/>
    <n v="3575"/>
    <n v="3490"/>
    <n v="3460"/>
    <n v="3480"/>
    <n v="3510"/>
    <n v="3490"/>
  </r>
  <r>
    <n v="5904"/>
    <n v="59"/>
    <n v="5"/>
    <s v="יער רמות - דרו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05"/>
    <n v="59"/>
    <n v="5"/>
    <s v="יער רמות - צפון"/>
    <m/>
    <s v="Jewish"/>
    <s v="yes"/>
    <x v="0"/>
    <s v="yes"/>
    <s v="ירושלים"/>
    <n v="0"/>
    <n v="0"/>
    <n v="757"/>
    <n v="0"/>
    <n v="0"/>
    <n v="0"/>
    <n v="757"/>
    <n v="0"/>
    <n v="757"/>
    <n v="757"/>
    <n v="757"/>
    <n v="757"/>
    <n v="0"/>
    <n v="0"/>
    <n v="3785"/>
    <n v="4542"/>
    <n v="4920.5"/>
    <n v="5071.9000000000005"/>
  </r>
  <r>
    <n v="5906"/>
    <n v="59"/>
    <n v="5"/>
    <s v="רמת שלמה - צפון"/>
    <m/>
    <s v="U. Orthodox"/>
    <s v="yes"/>
    <x v="0"/>
    <s v="yes"/>
    <s v="ירושלים"/>
    <n v="290"/>
    <n v="0"/>
    <n v="0"/>
    <m/>
    <n v="0"/>
    <n v="0"/>
    <n v="0"/>
    <n v="290"/>
    <n v="290"/>
    <n v="290"/>
    <n v="290"/>
    <n v="290"/>
    <n v="1752"/>
    <n v="1907"/>
    <n v="2048"/>
    <n v="1948.4375"/>
    <n v="2016.40625"/>
    <n v="1948.4375"/>
  </r>
  <r>
    <n v="5907"/>
    <n v="59"/>
    <n v="5"/>
    <s v="רמת שלמה - הרחבה"/>
    <m/>
    <s v="U. Orthodox"/>
    <s v="yes"/>
    <x v="0"/>
    <s v="yes"/>
    <s v="ירושלים"/>
    <n v="0"/>
    <n v="0"/>
    <n v="0"/>
    <n v="650"/>
    <n v="0"/>
    <n v="0"/>
    <n v="650"/>
    <n v="0"/>
    <n v="0"/>
    <n v="650"/>
    <n v="650"/>
    <n v="650"/>
    <n v="0"/>
    <n v="0"/>
    <n v="0"/>
    <n v="3250"/>
    <n v="3900"/>
    <n v="4225"/>
  </r>
  <r>
    <n v="6001"/>
    <n v="60"/>
    <n v="6"/>
    <s v="נוה יעקב - מוסדות חינוך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02"/>
    <n v="60"/>
    <n v="6"/>
    <s v="נוה יעקב דרום"/>
    <m/>
    <s v="Jewish"/>
    <s v="yes"/>
    <x v="0"/>
    <s v="yes"/>
    <s v="ירושלים"/>
    <n v="229.77687626774801"/>
    <n v="393"/>
    <n v="0"/>
    <n v="0"/>
    <n v="0"/>
    <n v="0"/>
    <n v="393"/>
    <n v="622.77687626774798"/>
    <n v="622.77687626774798"/>
    <n v="622.77687626774798"/>
    <n v="622.77687626774798"/>
    <n v="622.77687626774798"/>
    <n v="1179"/>
    <n v="2425"/>
    <n v="2659"/>
    <n v="2831.0000000000005"/>
    <n v="2984"/>
    <n v="3170"/>
  </r>
  <r>
    <n v="6003"/>
    <n v="60"/>
    <n v="6"/>
    <s v="נוה יעקב - דרום מערב"/>
    <m/>
    <s v="Jewish"/>
    <s v="yes"/>
    <x v="0"/>
    <s v="yes"/>
    <s v="ירושלים"/>
    <n v="770"/>
    <n v="0"/>
    <n v="40.5"/>
    <n v="0"/>
    <n v="0"/>
    <n v="0"/>
    <n v="40.5"/>
    <n v="770"/>
    <n v="810.5"/>
    <n v="810.5"/>
    <n v="810.5"/>
    <n v="810.5"/>
    <n v="2837.1094116639752"/>
    <n v="3048.5618341145218"/>
    <n v="3368.4841006017909"/>
    <n v="3565.0445014887673"/>
    <n v="3743.239298382884"/>
    <n v="3877.3293035993302"/>
  </r>
  <r>
    <n v="6004"/>
    <n v="60"/>
    <n v="6"/>
    <s v="פיקוד מרכז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05"/>
    <n v="60"/>
    <n v="6"/>
    <s v="נוה יעקב - צפון מערב"/>
    <m/>
    <s v="Jewish"/>
    <s v="yes"/>
    <x v="0"/>
    <s v="yes"/>
    <s v="ירושלים"/>
    <n v="288.85000000000002"/>
    <n v="3.85"/>
    <n v="3.85"/>
    <n v="3.85"/>
    <n v="3.85"/>
    <n v="3.85"/>
    <n v="19.25"/>
    <n v="292.70000000000005"/>
    <n v="296.55000000000007"/>
    <n v="300.40000000000009"/>
    <n v="304.25000000000011"/>
    <n v="308.10000000000014"/>
    <n v="1026.390527961724"/>
    <n v="1120.0397834806251"/>
    <n v="1210.0835906128868"/>
    <n v="1293.1050045704312"/>
    <n v="1370.7065560127287"/>
    <n v="1432.805485642255"/>
  </r>
  <r>
    <n v="6006"/>
    <n v="60"/>
    <n v="6"/>
    <s v="נוה יעקב - מרכז מסחרי"/>
    <m/>
    <s v="Jewish"/>
    <s v="yes"/>
    <x v="0"/>
    <s v="yes"/>
    <s v="ירושלים"/>
    <n v="855.19166666666672"/>
    <n v="5.1916666666666673"/>
    <n v="5.1916666666666673"/>
    <n v="5.1916666666666673"/>
    <n v="5.1916666666666673"/>
    <n v="5.1916666666666673"/>
    <n v="25.958333333333336"/>
    <n v="860.38333333333344"/>
    <n v="865.57500000000016"/>
    <n v="870.76666666666688"/>
    <n v="875.9583333333336"/>
    <n v="881.15000000000032"/>
    <n v="3208.617906618229"/>
    <n v="3600.6195137982063"/>
    <n v="3945.7588021256747"/>
    <n v="4256.6395021371773"/>
    <n v="4526.6422546232152"/>
    <n v="4717.8231326868545"/>
  </r>
  <r>
    <n v="6007"/>
    <n v="60"/>
    <n v="6"/>
    <s v="נוה יעקב תחתון"/>
    <m/>
    <s v="Jewish"/>
    <s v="yes"/>
    <x v="0"/>
    <s v="yes"/>
    <s v="ירושלים"/>
    <n v="923.33227586207738"/>
    <n v="8.9"/>
    <n v="8.9"/>
    <n v="8.9"/>
    <n v="8.9"/>
    <n v="8.9"/>
    <n v="44.5"/>
    <n v="932.23227586207736"/>
    <n v="941.13227586207734"/>
    <n v="950.03227586207731"/>
    <n v="958.93227586207729"/>
    <n v="967.83227586207727"/>
    <n v="3584.9858728805975"/>
    <n v="4051.3495434489996"/>
    <n v="4473.2453640765789"/>
    <n v="4868.0069902718624"/>
    <n v="5199.4374049499029"/>
    <n v="5435.0960938143544"/>
  </r>
  <r>
    <n v="6008"/>
    <n v="60"/>
    <n v="6"/>
    <s v="נוה יעקב - צפון"/>
    <m/>
    <s v="Jewish"/>
    <s v="yes"/>
    <x v="0"/>
    <s v="yes"/>
    <s v="ירושלים"/>
    <n v="583.39959432049227"/>
    <n v="0"/>
    <n v="10"/>
    <n v="19.600000000000001"/>
    <n v="10"/>
    <n v="10"/>
    <n v="49.6"/>
    <n v="583.39959432049227"/>
    <n v="593.39959432049227"/>
    <n v="612.99959432049229"/>
    <n v="622.99959432049229"/>
    <n v="632.99959432049229"/>
    <n v="2990"/>
    <n v="3247"/>
    <n v="3484"/>
    <n v="3731"/>
    <n v="4003.9999999999995"/>
    <n v="4310"/>
  </r>
  <r>
    <n v="6101"/>
    <n v="61"/>
    <n v="6"/>
    <s v="קרית קמיניץ - תחתון"/>
    <m/>
    <s v="U. Orthodox"/>
    <s v="yes"/>
    <x v="0"/>
    <s v="yes"/>
    <s v="ירושלים"/>
    <n v="496.77419354839276"/>
    <n v="5"/>
    <n v="5"/>
    <n v="17.600000000000001"/>
    <n v="5"/>
    <n v="5"/>
    <n v="37.6"/>
    <n v="501.77419354839276"/>
    <n v="506.77419354839276"/>
    <n v="524.37419354839278"/>
    <n v="529.37419354839278"/>
    <n v="534.37419354839278"/>
    <n v="3375.2208983855116"/>
    <n v="3415.0136879537354"/>
    <n v="3439.1148178883359"/>
    <n v="3491.3752731014438"/>
    <n v="3503.0207307175815"/>
    <n v="3489.8418224764619"/>
  </r>
  <r>
    <n v="6102"/>
    <n v="61"/>
    <n v="6"/>
    <s v="קרית קמיניץ - עליון"/>
    <m/>
    <s v="U. Orthodox"/>
    <s v="yes"/>
    <x v="0"/>
    <s v="yes"/>
    <s v="ירושלים"/>
    <n v="447.79999999999802"/>
    <n v="7.8"/>
    <n v="7.8"/>
    <n v="7.8"/>
    <n v="7.8"/>
    <n v="7.8"/>
    <n v="39"/>
    <n v="455.59999999999803"/>
    <n v="463.39999999999804"/>
    <n v="471.19999999999806"/>
    <n v="478.99999999999807"/>
    <n v="486.79999999999808"/>
    <n v="2974.5865700650061"/>
    <n v="3004.7260726879786"/>
    <n v="3020.5420749146469"/>
    <n v="3114.2136398063317"/>
    <n v="3211.1121147690396"/>
    <n v="3256.3696156634728"/>
  </r>
  <r>
    <n v="6201"/>
    <n v="62"/>
    <n v="6"/>
    <s v="פסגת זאב מרכז - מזרח"/>
    <m/>
    <s v="Jewish"/>
    <s v="yes"/>
    <x v="0"/>
    <s v="yes"/>
    <s v="ירושלים"/>
    <n v="972.22222222222217"/>
    <n v="96"/>
    <n v="0"/>
    <n v="0"/>
    <n v="64.399999999999991"/>
    <n v="0"/>
    <n v="160.39999999999998"/>
    <n v="1068.2222222222222"/>
    <n v="1068.2222222222222"/>
    <n v="1068.2222222222222"/>
    <n v="1132.6222222222223"/>
    <n v="1132.6222222222223"/>
    <n v="3620.763266982266"/>
    <n v="3530.2933627671796"/>
    <n v="3543.1941421315819"/>
    <n v="3537.8413073056799"/>
    <n v="3707.2049994381755"/>
    <n v="3658.0235793439224"/>
  </r>
  <r>
    <n v="6202"/>
    <n v="62"/>
    <n v="6"/>
    <s v="מחסום חיזמא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203"/>
    <n v="62"/>
    <n v="6"/>
    <s v="פסגת זאב מרכז - דרום"/>
    <m/>
    <s v="Jewish"/>
    <s v="yes"/>
    <x v="0"/>
    <s v="yes"/>
    <s v="ירושלים"/>
    <n v="206.62841968133108"/>
    <n v="0"/>
    <n v="0"/>
    <n v="0"/>
    <n v="173.6"/>
    <n v="0"/>
    <n v="173.6"/>
    <n v="206.62841968133108"/>
    <n v="206.62841968133108"/>
    <n v="206.62841968133108"/>
    <n v="380.22841968133105"/>
    <n v="380.22841968133105"/>
    <n v="613.57219042443012"/>
    <n v="348.43910316117746"/>
    <n v="348.90213318672591"/>
    <n v="593.20328390501902"/>
    <n v="1097.4660626360392"/>
    <n v="1091.7698757064031"/>
  </r>
  <r>
    <n v="6204"/>
    <n v="62"/>
    <n v="6"/>
    <s v="חנה וסע פסגת זאב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205"/>
    <n v="62"/>
    <n v="6"/>
    <s v="פסגת זאב מרכז"/>
    <m/>
    <s v="Jewish"/>
    <s v="yes"/>
    <x v="0"/>
    <s v="yes"/>
    <s v="ירושלים"/>
    <n v="773.43999999999892"/>
    <n v="0"/>
    <n v="0"/>
    <n v="0"/>
    <n v="125.99999999999999"/>
    <n v="0"/>
    <n v="125.99999999999999"/>
    <n v="773.43999999999892"/>
    <n v="773.43999999999892"/>
    <n v="773.43999999999892"/>
    <n v="899.43999999999892"/>
    <n v="899.43999999999892"/>
    <n v="2523.9318812716588"/>
    <n v="2586.9172280189714"/>
    <n v="2636.3854668969816"/>
    <n v="2651.9586581988133"/>
    <n v="3067.1616080029812"/>
    <n v="3032.3285639873302"/>
  </r>
  <r>
    <n v="6206"/>
    <n v="62"/>
    <n v="6"/>
    <s v="פסגת זאב צפון - דרום"/>
    <m/>
    <s v="Jewish"/>
    <s v="yes"/>
    <x v="0"/>
    <s v="yes"/>
    <s v="ירושלים"/>
    <n v="331.50705361305319"/>
    <n v="300"/>
    <n v="337.8"/>
    <n v="94.399999999999991"/>
    <n v="16"/>
    <n v="0"/>
    <n v="748.19999999999993"/>
    <n v="631.50705361305313"/>
    <n v="969.30705361305309"/>
    <n v="1063.7070536130532"/>
    <n v="1079.7070536130532"/>
    <n v="1079.7070536130532"/>
    <n v="1095.700198815978"/>
    <n v="1922.2489533504379"/>
    <n v="2890.6207134895708"/>
    <n v="3229.2180732950887"/>
    <n v="3301.6762001768525"/>
    <n v="3295.9500131545142"/>
  </r>
  <r>
    <n v="6207"/>
    <n v="62"/>
    <n v="6"/>
    <s v="פסגת זאב צפון - צפון מערב"/>
    <m/>
    <s v="Jewish"/>
    <s v="yes"/>
    <x v="0"/>
    <s v="yes"/>
    <s v="ירושלים"/>
    <n v="955.52033100232984"/>
    <n v="0"/>
    <n v="0"/>
    <n v="0"/>
    <n v="0"/>
    <n v="0"/>
    <n v="0"/>
    <n v="955.52033100232984"/>
    <n v="955.52033100232984"/>
    <n v="955.52033100232984"/>
    <n v="955.52033100232984"/>
    <n v="955.52033100232984"/>
    <n v="3158.1946907048787"/>
    <n v="3176.4563757800415"/>
    <n v="3175.0863186262209"/>
    <n v="3146.4887153195896"/>
    <n v="3121.7407419377969"/>
    <n v="3096.9821906151487"/>
  </r>
  <r>
    <n v="6208"/>
    <n v="62"/>
    <n v="6"/>
    <s v="שיכוני 700"/>
    <m/>
    <s v="Jewish"/>
    <s v="yes"/>
    <x v="0"/>
    <s v="yes"/>
    <s v="ירושלים"/>
    <n v="270"/>
    <n v="10.4"/>
    <n v="24"/>
    <n v="149.79999999999998"/>
    <n v="0"/>
    <n v="0"/>
    <n v="184.2"/>
    <n v="280.39999999999998"/>
    <n v="304.39999999999998"/>
    <n v="454.19999999999993"/>
    <n v="454.19999999999993"/>
    <n v="454.19999999999993"/>
    <n v="992.81782207104652"/>
    <n v="1097.544012983961"/>
    <n v="1242.1651467191748"/>
    <n v="1966.2544353901253"/>
    <n v="2067.1757182041169"/>
    <n v="2143.0091381770076"/>
  </r>
  <r>
    <n v="6209"/>
    <n v="62"/>
    <n v="6"/>
    <s v="פסגת זאב צפון - צפון מזרח"/>
    <m/>
    <s v="Jewish"/>
    <s v="yes"/>
    <x v="0"/>
    <s v="yes"/>
    <s v="ירושלים"/>
    <n v="627.19781156742886"/>
    <n v="0"/>
    <n v="121.5"/>
    <n v="36.800000000000004"/>
    <n v="15"/>
    <n v="0"/>
    <n v="173.3"/>
    <n v="627.19781156742886"/>
    <n v="748.69781156742886"/>
    <n v="785.49781156742881"/>
    <n v="800.49781156742881"/>
    <n v="800.49781156742881"/>
    <n v="2246.5437719642373"/>
    <n v="2261.2878828061289"/>
    <n v="2591.6839841844467"/>
    <n v="2604.8063628438167"/>
    <n v="2588.6254062157559"/>
    <n v="2563.3521830092654"/>
  </r>
  <r>
    <n v="6210"/>
    <n v="62"/>
    <n v="6"/>
    <s v="פסגת זאב צפון - דרום מזרח"/>
    <m/>
    <s v="Jewish"/>
    <s v="yes"/>
    <x v="0"/>
    <s v="yes"/>
    <s v="ירושלים"/>
    <n v="271.06025294869909"/>
    <n v="0"/>
    <n v="0"/>
    <n v="0"/>
    <n v="0"/>
    <n v="0"/>
    <n v="0"/>
    <n v="271.06025294869909"/>
    <n v="271.06025294869909"/>
    <n v="271.06025294869909"/>
    <n v="271.06025294869909"/>
    <n v="271.06025294869909"/>
    <n v="970.90377526529937"/>
    <n v="977.2758357868745"/>
    <n v="974.95287705097212"/>
    <n v="971.67447465666839"/>
    <n v="961.56630969729827"/>
    <n v="950.26398646932296"/>
  </r>
  <r>
    <n v="6211"/>
    <n v="62"/>
    <n v="6"/>
    <s v="פסגת זאב מרכז - פארק"/>
    <m/>
    <s v="Jewish"/>
    <s v="yes"/>
    <x v="0"/>
    <s v="yes"/>
    <s v="ירושלים"/>
    <n v="1580.9999999999741"/>
    <n v="0"/>
    <n v="0"/>
    <n v="0"/>
    <n v="0"/>
    <n v="0"/>
    <n v="0"/>
    <n v="1580.9999999999741"/>
    <n v="1580.9999999999741"/>
    <n v="1580.9999999999741"/>
    <n v="1580.9999999999741"/>
    <n v="1580.9999999999741"/>
    <n v="5123.9448126074158"/>
    <n v="5103.9498466002815"/>
    <n v="5067.8528487108379"/>
    <n v="5003.5586668467513"/>
    <n v="4903.1812341603118"/>
    <n v="4770.6166961543031"/>
  </r>
  <r>
    <n v="6301"/>
    <n v="63"/>
    <n v="6"/>
    <s v="פסגת זאב מזרח"/>
    <m/>
    <s v="Jewish"/>
    <s v="yes"/>
    <x v="0"/>
    <s v="yes"/>
    <s v="ירושלים"/>
    <n v="594.07045621157954"/>
    <n v="0"/>
    <n v="0"/>
    <n v="7.1999999999999993"/>
    <n v="0"/>
    <n v="0"/>
    <n v="7.1999999999999993"/>
    <n v="594.07045621157954"/>
    <n v="594.07045621157954"/>
    <n v="601.27045621157959"/>
    <n v="601.27045621157959"/>
    <n v="601.27045621157959"/>
    <n v="2204.9316077766148"/>
    <n v="2208.4497898588279"/>
    <n v="2203.2748863814804"/>
    <n v="2210.3890720881864"/>
    <n v="2194.8477939060922"/>
    <n v="2171.8998383145426"/>
  </r>
  <r>
    <n v="6302"/>
    <n v="63"/>
    <n v="6"/>
    <s v="פסגת זאב מזרח - מזרח"/>
    <m/>
    <s v="Jewish"/>
    <s v="yes"/>
    <x v="0"/>
    <s v="yes"/>
    <s v="ירושלים"/>
    <n v="410"/>
    <n v="72.599999999999994"/>
    <n v="0"/>
    <n v="0"/>
    <n v="0"/>
    <n v="0"/>
    <n v="72.599999999999994"/>
    <n v="482.6"/>
    <n v="482.6"/>
    <n v="482.6"/>
    <n v="482.6"/>
    <n v="482.6"/>
    <n v="1852.0865278055003"/>
    <n v="1745.5803417784259"/>
    <n v="1718.656091554712"/>
    <n v="1686.0593200938508"/>
    <n v="1658.7336372231925"/>
    <n v="1617.1604952216192"/>
  </r>
  <r>
    <n v="6303"/>
    <n v="63"/>
    <n v="6"/>
    <s v="פסגת זאב מזרח - דרום מזרח"/>
    <m/>
    <s v="Jewish"/>
    <s v="yes"/>
    <x v="0"/>
    <s v="yes"/>
    <s v="ירושלים"/>
    <n v="1218.2"/>
    <n v="21.6"/>
    <n v="0"/>
    <n v="14.399999999999999"/>
    <n v="0"/>
    <n v="0"/>
    <n v="36"/>
    <n v="1239.8"/>
    <n v="1239.8"/>
    <n v="1254.2"/>
    <n v="1254.2"/>
    <n v="1254.2"/>
    <n v="3858.563363820258"/>
    <n v="3847.1119960773244"/>
    <n v="3876.3594804420886"/>
    <n v="3911.8280888166018"/>
    <n v="3896.7494164783539"/>
    <n v="3872.1680547024926"/>
  </r>
  <r>
    <n v="6304"/>
    <n v="63"/>
    <n v="6"/>
    <s v="פסגת זאב דרום"/>
    <m/>
    <s v="Jewish"/>
    <s v="yes"/>
    <x v="0"/>
    <s v="yes"/>
    <s v="ירושלים"/>
    <n v="888.96258620690776"/>
    <n v="0"/>
    <n v="0"/>
    <n v="89.3"/>
    <n v="0"/>
    <n v="0"/>
    <n v="89.3"/>
    <n v="888.96258620690776"/>
    <n v="888.96258620690776"/>
    <n v="978.26258620690771"/>
    <n v="978.26258620690771"/>
    <n v="978.26258620690771"/>
    <n v="3550.6125229075374"/>
    <n v="3557.1100418249894"/>
    <n v="3540.1244618736819"/>
    <n v="3828.4853998456047"/>
    <n v="3783.4774965306992"/>
    <n v="3725.058185805206"/>
  </r>
  <r>
    <n v="6305"/>
    <n v="63"/>
    <n v="6"/>
    <s v="פסגת זאב מזרח - פארק"/>
    <m/>
    <s v="Jewish"/>
    <s v="yes"/>
    <x v="0"/>
    <s v="yes"/>
    <s v="ירושלים"/>
    <n v="551.72624356775691"/>
    <n v="0"/>
    <n v="0"/>
    <n v="0"/>
    <n v="147"/>
    <n v="0"/>
    <n v="147"/>
    <n v="551.72624356775691"/>
    <n v="551.72624356775691"/>
    <n v="551.72624356775691"/>
    <n v="698.72624356775691"/>
    <n v="698.72624356775691"/>
    <n v="2043.5789705944653"/>
    <n v="2038.0612060983565"/>
    <n v="2016.9988294331515"/>
    <n v="2003.6560836527485"/>
    <n v="2506.9941638927858"/>
    <n v="2468.1303610893501"/>
  </r>
  <r>
    <n v="6306"/>
    <n v="63"/>
    <n v="6"/>
    <s v="פסגת זאב מערב"/>
    <m/>
    <s v="Jewish"/>
    <s v="yes"/>
    <x v="0"/>
    <s v="yes"/>
    <s v="ירושלים"/>
    <n v="829.42409554459937"/>
    <n v="0"/>
    <n v="0"/>
    <n v="0"/>
    <n v="12.6"/>
    <n v="0"/>
    <n v="12.6"/>
    <n v="829.42409554459937"/>
    <n v="829.42409554459937"/>
    <n v="829.42409554459937"/>
    <n v="842.02409554459939"/>
    <n v="842.02409554459939"/>
    <n v="2760.3746985747321"/>
    <n v="2771.5372057696859"/>
    <n v="2774.5343819380246"/>
    <n v="2767.3435467809231"/>
    <n v="2770.0277229134931"/>
    <n v="2723.932231623226"/>
  </r>
  <r>
    <n v="6307"/>
    <n v="63"/>
    <n v="6"/>
    <s v="פסגת זאב - קניון"/>
    <m/>
    <s v="Jewish"/>
    <s v="yes"/>
    <x v="0"/>
    <s v="yes"/>
    <s v="ירושלים"/>
    <n v="468.35639226026854"/>
    <n v="0"/>
    <n v="0"/>
    <n v="0"/>
    <n v="185.5"/>
    <n v="0"/>
    <n v="185.5"/>
    <n v="468.35639226026854"/>
    <n v="468.35639226026854"/>
    <n v="468.35639226026854"/>
    <n v="653.85639226026854"/>
    <n v="653.85639226026854"/>
    <n v="1558.7190462101396"/>
    <n v="1565.0222530092815"/>
    <n v="1566.7146883083183"/>
    <n v="1562.6541918390092"/>
    <n v="2148.4802056508152"/>
    <n v="2113.0789348979833"/>
  </r>
  <r>
    <n v="6308"/>
    <n v="63"/>
    <n v="6"/>
    <s v="פסגת זאב מזרח - בני עקיבא"/>
    <m/>
    <s v="Jewish"/>
    <s v="yes"/>
    <x v="0"/>
    <s v="yes"/>
    <s v="ירושלים"/>
    <n v="771.96264532113355"/>
    <n v="0"/>
    <n v="0"/>
    <n v="0"/>
    <n v="0"/>
    <n v="0"/>
    <n v="0"/>
    <n v="771.96264532113355"/>
    <n v="771.96264532113355"/>
    <n v="771.96264532113355"/>
    <n v="771.96264532113355"/>
    <n v="771.96264532113355"/>
    <n v="2859.3286008317386"/>
    <n v="2851.608271907141"/>
    <n v="2822.1382798652894"/>
    <n v="2803.4694174564961"/>
    <n v="2769.7626422065969"/>
    <n v="2726.8253626989726"/>
  </r>
  <r>
    <n v="6309"/>
    <n v="63"/>
    <n v="6"/>
    <s v="פסגת זאב מזרח - בהס תל&quot;י&quot;"/>
    <m/>
    <s v="Jewish"/>
    <s v="yes"/>
    <x v="0"/>
    <s v="yes"/>
    <s v="ירושלים"/>
    <n v="714.58189161449309"/>
    <n v="0"/>
    <n v="0"/>
    <n v="0"/>
    <n v="0"/>
    <n v="0"/>
    <n v="0"/>
    <n v="714.58189161449309"/>
    <n v="714.58189161449309"/>
    <n v="714.58189161449309"/>
    <n v="714.58189161449309"/>
    <n v="714.58189161449309"/>
    <n v="2620.918624453554"/>
    <n v="2625.1005541383429"/>
    <n v="2618.9493425290152"/>
    <n v="2603.8652643917271"/>
    <n v="2584.808436271459"/>
    <n v="2557.3624992562382"/>
  </r>
  <r>
    <n v="6310"/>
    <n v="63"/>
    <n v="6"/>
    <s v="פסגת זאב מזרח - צפון"/>
    <m/>
    <s v="Jewish"/>
    <s v="yes"/>
    <x v="0"/>
    <s v="yes"/>
    <s v="ירושלים"/>
    <n v="245"/>
    <n v="100"/>
    <n v="0"/>
    <n v="0"/>
    <n v="0"/>
    <n v="0"/>
    <n v="100"/>
    <n v="345"/>
    <n v="345"/>
    <n v="345"/>
    <n v="345"/>
    <n v="345"/>
    <n v="996.89655172413791"/>
    <n v="1380"/>
    <n v="1350"/>
    <n v="1320"/>
    <n v="1320"/>
    <n v="1300"/>
  </r>
  <r>
    <n v="6401"/>
    <n v="64"/>
    <n v="6"/>
    <s v="מחנה פליטים שועפאת - מזרח"/>
    <m/>
    <s v="arabs behined seperation wall"/>
    <s v="yes"/>
    <x v="0"/>
    <s v="yes"/>
    <s v="ירושלים"/>
    <n v="4645.3836000000165"/>
    <n v="0"/>
    <n v="0"/>
    <n v="6"/>
    <n v="0"/>
    <n v="0"/>
    <n v="6"/>
    <n v="4645.3836000000165"/>
    <n v="6325.4308110188567"/>
    <n v="7309.5483368599525"/>
    <n v="8287.945542062469"/>
    <n v="9220.3720221124604"/>
    <n v="24035.639794206218"/>
    <n v="27433.853180146984"/>
    <n v="32892.240217298058"/>
    <n v="38009.651351671753"/>
    <n v="43097.316818724838"/>
    <n v="47945.934514984794"/>
  </r>
  <r>
    <n v="6402"/>
    <n v="64"/>
    <n v="6"/>
    <s v="שועפאת - אזור תעסוקה"/>
    <m/>
    <s v="arabs behined seperation wall"/>
    <s v="yes"/>
    <x v="0"/>
    <s v="yes"/>
    <s v="ירושלים"/>
    <n v="3814.9987931344685"/>
    <n v="0"/>
    <n v="0"/>
    <n v="0"/>
    <n v="0"/>
    <n v="0"/>
    <n v="0"/>
    <n v="3814.9987931344685"/>
    <n v="4093.8241979319578"/>
    <n v="4681.1784348392493"/>
    <n v="5268.1730039392287"/>
    <n v="5841.4956794833215"/>
    <n v="15800.407885299417"/>
    <n v="18393.40754762301"/>
    <n v="21287.885829246181"/>
    <n v="24342.127861164099"/>
    <n v="27394.499620483992"/>
    <n v="30375.777533313274"/>
  </r>
  <r>
    <n v="6403"/>
    <n v="64"/>
    <n v="6"/>
    <s v="מחנה פליטים שועפאת - מערב"/>
    <m/>
    <s v="arabs behined seperation wall"/>
    <s v="yes"/>
    <x v="0"/>
    <s v="yes"/>
    <s v="ירושלים"/>
    <n v="899.99999999999989"/>
    <n v="0"/>
    <n v="0"/>
    <n v="0"/>
    <n v="0"/>
    <n v="0"/>
    <n v="0"/>
    <n v="899.99999999999989"/>
    <n v="1335.6599949868328"/>
    <n v="1484.3971498464316"/>
    <n v="1633.5729252680644"/>
    <n v="1781.4716863468709"/>
    <n v="4881.1072325164369"/>
    <n v="6209.227153203703"/>
    <n v="6945.4319739315306"/>
    <n v="7718.8651792014443"/>
    <n v="8494.5792113939351"/>
    <n v="9263.6527690037292"/>
  </r>
  <r>
    <n v="6501"/>
    <n v="65"/>
    <n v="6"/>
    <s v="חנה וסע שועפאת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m/>
    <n v="0"/>
    <n v="0"/>
    <n v="0"/>
    <n v="0"/>
    <n v="0"/>
  </r>
  <r>
    <n v="6502"/>
    <n v="65"/>
    <n v="6"/>
    <s v="א שאבי"/>
    <m/>
    <s v="Arab"/>
    <s v="yes"/>
    <x v="0"/>
    <s v="yes"/>
    <s v="ירושלים"/>
    <n v="1448.4026129280069"/>
    <n v="133.2000512338825"/>
    <n v="140.8000512338825"/>
    <n v="163.00005123388249"/>
    <n v="83.400051233882493"/>
    <n v="43.400051233882486"/>
    <n v="563.80025616941236"/>
    <n v="1581.6026641618894"/>
    <n v="1722.4027153957718"/>
    <n v="1885.4027666296543"/>
    <n v="1968.8028178635368"/>
    <n v="2012.2028690974194"/>
    <n v="6083.290974297669"/>
    <n v="6642.7311894799795"/>
    <n v="7234.0914046622893"/>
    <n v="7918.6916198445997"/>
    <n v="8268.9718350269104"/>
    <n v="8451.2520502092175"/>
  </r>
  <r>
    <n v="6503"/>
    <n v="65"/>
    <n v="6"/>
    <s v="ג'ולאני"/>
    <m/>
    <s v="Arab"/>
    <s v="yes"/>
    <x v="0"/>
    <s v="yes"/>
    <s v="ירושלים"/>
    <n v="754.14580992229457"/>
    <n v="14.787172743574406"/>
    <n v="14.787172743574406"/>
    <n v="62.387172743574411"/>
    <n v="48.387172743574396"/>
    <n v="35.787172743574402"/>
    <n v="176.13586371787198"/>
    <n v="768.93298266586896"/>
    <n v="783.72015540944335"/>
    <n v="846.10732815301776"/>
    <n v="894.49450089659217"/>
    <n v="930.28167364016656"/>
    <n v="3167.41240167364"/>
    <n v="3229.5185271966525"/>
    <n v="3291.6246527196658"/>
    <n v="3553.6507782426779"/>
    <n v="3756.8769037656903"/>
    <n v="3907.1830292887039"/>
  </r>
  <r>
    <n v="6504"/>
    <n v="65"/>
    <n v="6"/>
    <s v="אל ג'יזה"/>
    <m/>
    <s v="Arab"/>
    <s v="yes"/>
    <x v="0"/>
    <s v="yes"/>
    <s v="ירושלים"/>
    <n v="28.64256852531808"/>
    <n v="0.56161899069251142"/>
    <n v="30.961618990692514"/>
    <n v="0.56161899069251142"/>
    <n v="0.56161899069251142"/>
    <n v="0.56161899069251142"/>
    <n v="33.208094953462556"/>
    <n v="29.204187516010592"/>
    <n v="60.165806506703106"/>
    <n v="60.727425497395615"/>
    <n v="61.289044488088123"/>
    <n v="61.850663478780632"/>
    <n v="117.93998804542738"/>
    <n v="122.65758756724446"/>
    <n v="252.69638732815307"/>
    <n v="255.0551870890616"/>
    <n v="257.41398684997012"/>
    <n v="259.77278661087871"/>
  </r>
  <r>
    <n v="6505"/>
    <n v="65"/>
    <n v="6"/>
    <s v="א סהל"/>
    <m/>
    <s v="Arab"/>
    <s v="yes"/>
    <x v="0"/>
    <s v="yes"/>
    <s v="ירושלים"/>
    <n v="1059.1240679702792"/>
    <n v="144.16713858765254"/>
    <n v="151.56713858765255"/>
    <n v="232.06713858765255"/>
    <n v="200.76713858765254"/>
    <n v="125.76713858765254"/>
    <n v="854.33569293826281"/>
    <n v="1203.2912065579317"/>
    <n v="1354.8583451455843"/>
    <n v="1586.9254837332369"/>
    <n v="1787.6926223208893"/>
    <n v="1913.4597609085417"/>
    <n v="4448.3210854751933"/>
    <n v="5053.8230675433379"/>
    <n v="5690.4050496114814"/>
    <n v="6665.0870316796263"/>
    <n v="7508.3090137477702"/>
    <n v="8036.530995815915"/>
  </r>
  <r>
    <n v="6506"/>
    <n v="65"/>
    <n v="6"/>
    <s v="אחמד שאוקי"/>
    <m/>
    <s v="Arab"/>
    <s v="yes"/>
    <x v="0"/>
    <s v="yes"/>
    <s v="ירושלים"/>
    <n v="906.47219707966588"/>
    <n v="91.373964648620898"/>
    <n v="142.57396464862089"/>
    <n v="239.67396464862091"/>
    <n v="219.17396464862091"/>
    <n v="192.7739646486209"/>
    <n v="885.56982324310445"/>
    <n v="997.8461617282868"/>
    <n v="1140.4201263769078"/>
    <n v="1380.0940910255288"/>
    <n v="1599.2680556741498"/>
    <n v="1792.0420203227707"/>
    <n v="3807.1832277346089"/>
    <n v="4145.5938792588177"/>
    <n v="4744.4045307830274"/>
    <n v="5751.0351823072378"/>
    <n v="6671.5658338314497"/>
    <n v="7481.2164853556587"/>
  </r>
  <r>
    <n v="6507"/>
    <n v="65"/>
    <n v="6"/>
    <s v="אל פאראבי"/>
    <m/>
    <s v="Arab"/>
    <s v="yes"/>
    <x v="0"/>
    <s v="yes"/>
    <s v="ירושלים"/>
    <n v="665.34335173937188"/>
    <n v="218.6361441517524"/>
    <n v="293.2361441517524"/>
    <n v="448.63614415175238"/>
    <n v="419.43614415175239"/>
    <n v="433.83614415175242"/>
    <n v="1813.7807207587621"/>
    <n v="883.97949589112432"/>
    <n v="1177.2156400428767"/>
    <n v="1625.8517841946291"/>
    <n v="2045.2879283463815"/>
    <n v="2479.124072498134"/>
    <n v="2661.3734069574821"/>
    <n v="3535.91798356449"/>
    <n v="4708.8625601714975"/>
    <n v="6503.4071367785036"/>
    <n v="8181.1517133855095"/>
    <n v="9916.4962899925158"/>
  </r>
  <r>
    <n v="6508"/>
    <n v="65"/>
    <n v="6"/>
    <s v="אל מאמון"/>
    <m/>
    <s v="Arab"/>
    <s v="yes"/>
    <x v="0"/>
    <s v="yes"/>
    <s v="ירושלים"/>
    <n v="1185.1509000552178"/>
    <n v="47.081390197161134"/>
    <n v="89.681390197161136"/>
    <n v="83.481390197161133"/>
    <n v="71.081390197161141"/>
    <n v="63.081390197161134"/>
    <n v="354.40695098580568"/>
    <n v="1232.232290252379"/>
    <n v="1321.9136804495402"/>
    <n v="1405.3950706467012"/>
    <n v="1476.4764608438625"/>
    <n v="1539.5578510410237"/>
    <n v="4740.603600220873"/>
    <n v="4928.929161009517"/>
    <n v="5287.6547217981633"/>
    <n v="5621.5802825868059"/>
    <n v="5905.9058433754508"/>
    <n v="6158.2314041640966"/>
  </r>
  <r>
    <n v="6509"/>
    <n v="65"/>
    <n v="6"/>
    <s v="בדר"/>
    <m/>
    <s v="Arab"/>
    <s v="yes"/>
    <x v="0"/>
    <s v="yes"/>
    <s v="ירושלים"/>
    <n v="1198.2399226946432"/>
    <n v="91.494900444993007"/>
    <n v="138.09490044499299"/>
    <n v="174.99490044499299"/>
    <n v="193.294900444993"/>
    <n v="41.494900444993007"/>
    <n v="639.37450222496511"/>
    <n v="1289.7348231396361"/>
    <n v="1427.8297235846292"/>
    <n v="1602.8246240296221"/>
    <n v="1796.119524474615"/>
    <n v="1837.6144249196079"/>
    <n v="4792.9596907785744"/>
    <n v="5158.9392925585471"/>
    <n v="5711.3188943385194"/>
    <n v="6411.2984961184929"/>
    <n v="7160.4780978984636"/>
    <n v="7326.4576996784363"/>
  </r>
  <r>
    <n v="6510"/>
    <n v="65"/>
    <n v="6"/>
    <s v="ארמון המלך"/>
    <m/>
    <s v="Arab"/>
    <s v="yes"/>
    <x v="0"/>
    <s v="yes"/>
    <s v="ירושלים"/>
    <n v="242.52376035339572"/>
    <n v="10.155367850066582"/>
    <n v="24.555367850066581"/>
    <n v="78.95536785006658"/>
    <n v="34.755367850066584"/>
    <n v="34.755367850066584"/>
    <n v="183.17683925033293"/>
    <n v="252.67912820346231"/>
    <n v="277.23449605352891"/>
    <n v="356.18986390359549"/>
    <n v="390.94523175366209"/>
    <n v="425.70059960372868"/>
    <n v="951.07357001331729"/>
    <n v="1010.7165128138502"/>
    <n v="1108.9379842141163"/>
    <n v="1424.7594556143833"/>
    <n v="1563.7809270146495"/>
    <n v="1702.8023984149158"/>
  </r>
  <r>
    <n v="6511"/>
    <n v="65"/>
    <n v="6"/>
    <s v="חברת חשמל מזרח"/>
    <m/>
    <s v="Arab"/>
    <s v="yes"/>
    <x v="0"/>
    <s v="yes"/>
    <s v="ירושלים"/>
    <n v="61.516425582785388"/>
    <n v="10.806204423191872"/>
    <n v="58.006204423191868"/>
    <n v="53.006204423191875"/>
    <n v="1.2062044231918705"/>
    <n v="1.2062044231918705"/>
    <n v="124.23102211595935"/>
    <n v="72.32263000597726"/>
    <n v="130.32883442916912"/>
    <n v="183.33503885236098"/>
    <n v="184.54124327555286"/>
    <n v="185.74744769874474"/>
    <n v="253.3029288702929"/>
    <n v="303.7550460251046"/>
    <n v="547.38110460251073"/>
    <n v="770.00716317991669"/>
    <n v="775.07322175732259"/>
    <n v="780.13928033472837"/>
  </r>
  <r>
    <n v="6601"/>
    <n v="66"/>
    <n v="6"/>
    <s v="שיכוני נוסייבה"/>
    <m/>
    <s v="Arab"/>
    <s v="yes"/>
    <x v="0"/>
    <s v="yes"/>
    <s v="ירושלים"/>
    <n v="1118.700259525124"/>
    <n v="191.22157371617891"/>
    <n v="262.82157371617888"/>
    <n v="306.52157371617892"/>
    <n v="141.62157371617889"/>
    <n v="61.621573716178901"/>
    <n v="963.80786858089448"/>
    <n v="1309.9218332413029"/>
    <n v="1572.7434069574817"/>
    <n v="1879.2649806736606"/>
    <n v="2020.8865543898396"/>
    <n v="2082.5081281060184"/>
    <n v="4474.801038100497"/>
    <n v="5239.6873329652126"/>
    <n v="6290.9736278299288"/>
    <n v="7517.0599226946442"/>
    <n v="8083.5462175593602"/>
    <n v="8330.0325124240753"/>
  </r>
  <r>
    <n v="6602"/>
    <n v="66"/>
    <n v="6"/>
    <s v="אל קינדי"/>
    <m/>
    <s v="Arab"/>
    <s v="yes"/>
    <x v="0"/>
    <s v="yes"/>
    <s v="ירושלים"/>
    <n v="794.03365543898508"/>
    <n v="26.769287361548727"/>
    <n v="35.369287361548729"/>
    <n v="25.769287361548727"/>
    <n v="15.569287361548728"/>
    <n v="15.569287361548728"/>
    <n v="119.04643680774365"/>
    <n v="820.80294280053386"/>
    <n v="856.17223016208254"/>
    <n v="881.94151752363132"/>
    <n v="897.51080488518005"/>
    <n v="913.08009224672878"/>
    <n v="3176.1346217559362"/>
    <n v="3283.2117712021309"/>
    <n v="3424.6889206483256"/>
    <n v="3527.7660700945203"/>
    <n v="3590.0432195407152"/>
    <n v="3652.3203689869101"/>
  </r>
  <r>
    <n v="6603"/>
    <n v="66"/>
    <n v="6"/>
    <s v="אל הילאל"/>
    <m/>
    <s v="Arab"/>
    <s v="yes"/>
    <x v="0"/>
    <s v="yes"/>
    <s v="ירושלים"/>
    <n v="1155.1032854776365"/>
    <n v="46.249084028973272"/>
    <n v="37.049084028973269"/>
    <n v="35.649084028973263"/>
    <n v="22.649084028973267"/>
    <n v="22.649084028973267"/>
    <n v="164.24542014486636"/>
    <n v="1201.3523695066099"/>
    <n v="1238.4014535355832"/>
    <n v="1274.0505375645564"/>
    <n v="1296.6996215935296"/>
    <n v="1319.3487056225028"/>
    <n v="4620.413141910547"/>
    <n v="4805.4094780264404"/>
    <n v="4953.6058141423337"/>
    <n v="5096.2021502582265"/>
    <n v="5186.7984863741194"/>
    <n v="5277.3948224900123"/>
  </r>
  <r>
    <n v="6604"/>
    <n v="66"/>
    <n v="6"/>
    <s v="טאה חוסיין"/>
    <m/>
    <s v="Arab"/>
    <s v="yes"/>
    <x v="0"/>
    <s v="yes"/>
    <s v="ירושלים"/>
    <n v="376.28840419657666"/>
    <n v="76.8291843960113"/>
    <n v="87.029184396011317"/>
    <n v="188.62918439601131"/>
    <n v="158.8291843960113"/>
    <n v="164.8291843960113"/>
    <n v="676.14592198005653"/>
    <n v="453.11758859258794"/>
    <n v="540.1467729885992"/>
    <n v="728.77595738461048"/>
    <n v="887.60514178062181"/>
    <n v="1052.434326176633"/>
    <n v="1505.153616786306"/>
    <n v="1812.4703543703508"/>
    <n v="2160.5870919543959"/>
    <n v="2915.103829538441"/>
    <n v="3550.4205671224859"/>
    <n v="4209.7373047065303"/>
  </r>
  <r>
    <n v="6605"/>
    <n v="66"/>
    <n v="6"/>
    <s v="בית חנינא דרום"/>
    <m/>
    <s v="Arab"/>
    <s v="yes"/>
    <x v="0"/>
    <s v="yes"/>
    <s v="ירושלים"/>
    <n v="243.16282164549949"/>
    <n v="15.967898463637248"/>
    <n v="39.567898463637242"/>
    <n v="4.7678984636372457"/>
    <n v="4.7678984636372457"/>
    <n v="4.7678984636372457"/>
    <n v="69.839492318186231"/>
    <n v="259.13072010913675"/>
    <n v="298.69861857277397"/>
    <n v="303.46651703641123"/>
    <n v="308.2344155000485"/>
    <n v="313.00231396368576"/>
    <n v="953.57969272744981"/>
    <n v="1036.5228804365479"/>
    <n v="1194.794474291097"/>
    <n v="1213.8660681456458"/>
    <n v="1232.9376620001949"/>
    <n v="1252.009255854744"/>
  </r>
  <r>
    <n v="6606"/>
    <n v="66"/>
    <n v="6"/>
    <s v="בית חנינא צפון"/>
    <m/>
    <s v="Arab"/>
    <s v="yes"/>
    <x v="0"/>
    <s v="yes"/>
    <s v="ירושלים"/>
    <n v="763.75644395361803"/>
    <n v="95.797185175561125"/>
    <n v="173.99718517556113"/>
    <n v="170.69718517556117"/>
    <n v="168.59718517556115"/>
    <n v="154.19718517556115"/>
    <n v="763.28592587780577"/>
    <n v="859.55362912917917"/>
    <n v="1033.5508143047402"/>
    <n v="1204.2479994803014"/>
    <n v="1372.8451846558626"/>
    <n v="1527.0423698314237"/>
    <n v="3055.0257758144676"/>
    <n v="3438.2145165167112"/>
    <n v="4134.2032572189546"/>
    <n v="4816.9919979211982"/>
    <n v="5491.3807386234421"/>
    <n v="6108.1694793256847"/>
  </r>
  <r>
    <n v="6607"/>
    <n v="66"/>
    <n v="6"/>
    <s v="שיכוני נוסייבה מערב"/>
    <m/>
    <s v="Arab"/>
    <s v="yes"/>
    <x v="0"/>
    <s v="yes"/>
    <s v="ירושלים"/>
    <n v="677.83078409718507"/>
    <n v="30.937858511709514"/>
    <n v="362.73785851170953"/>
    <n v="390.8378585117095"/>
    <n v="402.93785851170952"/>
    <n v="792.93785851170946"/>
    <n v="1980.3892925585476"/>
    <n v="708.76864260889454"/>
    <n v="1071.5065011206041"/>
    <n v="1462.3443596323136"/>
    <n v="1865.2822181440231"/>
    <n v="2658.2200766557326"/>
    <n v="2711.3231363887353"/>
    <n v="2835.0745704355732"/>
    <n v="4286.0260044824081"/>
    <n v="5849.3774385292436"/>
    <n v="7461.1288725760787"/>
    <n v="10632.880306622912"/>
  </r>
  <r>
    <n v="6608"/>
    <n v="66"/>
    <n v="6"/>
    <s v="נחל עטרות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609"/>
    <n v="66"/>
    <n v="6"/>
    <s v="ביסאן"/>
    <m/>
    <s v="Arab"/>
    <s v="yes"/>
    <x v="0"/>
    <s v="yes"/>
    <s v="ירושלים"/>
    <n v="1352.288139149643"/>
    <n v="124.38800272842437"/>
    <n v="331.38800272842434"/>
    <n v="418.58800272842444"/>
    <n v="335.78800272842437"/>
    <n v="300.78800272842437"/>
    <n v="1510.9400136421218"/>
    <n v="1476.6761418780675"/>
    <n v="1808.0641446064919"/>
    <n v="2226.6521473349162"/>
    <n v="2562.4401500633408"/>
    <n v="2863.2281527917653"/>
    <n v="5409.1525565985639"/>
    <n v="5906.7045675122608"/>
    <n v="7232.2565784259568"/>
    <n v="8906.6085893396521"/>
    <n v="10249.760600253347"/>
    <n v="11452.912611167041"/>
  </r>
  <r>
    <n v="6610"/>
    <n v="66"/>
    <n v="6"/>
    <s v="בית חנינא החדשה"/>
    <m/>
    <s v="Arab"/>
    <s v="yes"/>
    <x v="0"/>
    <s v="yes"/>
    <s v="ירושלים"/>
    <n v="253.06827167310851"/>
    <n v="4.9621229739825194"/>
    <n v="39.16212297398252"/>
    <n v="4.9621229739825194"/>
    <n v="4.9621229739825194"/>
    <n v="4.9621229739825194"/>
    <n v="59.010614869912587"/>
    <n v="258.03039464709104"/>
    <n v="297.19251762107353"/>
    <n v="302.15464059505604"/>
    <n v="307.11676356903854"/>
    <n v="312.07888654302104"/>
    <n v="992.42459479650506"/>
    <n v="1032.1215785883653"/>
    <n v="1188.7700704842955"/>
    <n v="1208.6185623802255"/>
    <n v="1228.4670542761557"/>
    <n v="1248.3155461720858"/>
  </r>
  <r>
    <n v="6701"/>
    <n v="67"/>
    <n v="6"/>
    <s v="עטרות מזרח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m/>
    <n v="0"/>
    <n v="0"/>
    <n v="0"/>
    <n v="0"/>
    <n v="0"/>
  </r>
  <r>
    <n v="6702"/>
    <n v="67"/>
    <n v="6"/>
    <s v="עטרות דרום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m/>
    <n v="0"/>
    <n v="0"/>
    <n v="0"/>
    <n v="0"/>
    <n v="0"/>
  </r>
  <r>
    <n v="6703"/>
    <n v="67"/>
    <n v="6"/>
    <s v="את עטרות&quot;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m/>
    <n v="0"/>
    <n v="0"/>
    <n v="0"/>
    <n v="0"/>
    <n v="0"/>
  </r>
  <r>
    <n v="6704"/>
    <n v="67"/>
    <n v="6"/>
    <s v="קלנדיה הכפר"/>
    <m/>
    <s v="Arab"/>
    <s v="yes"/>
    <x v="0"/>
    <s v="yes"/>
    <s v="ירושלים"/>
    <n v="130"/>
    <n v="0"/>
    <n v="0"/>
    <n v="0"/>
    <m/>
    <m/>
    <n v="0"/>
    <n v="130"/>
    <n v="130"/>
    <n v="130"/>
    <n v="130"/>
    <n v="130"/>
    <n v="494"/>
    <n v="490.13538431338281"/>
    <n v="490.13538431338281"/>
    <n v="490.13538431338281"/>
    <n v="494"/>
    <n v="494"/>
  </r>
  <r>
    <n v="6705"/>
    <n v="67"/>
    <n v="6"/>
    <s v="עטרות הישנה"/>
    <m/>
    <s v="Arab"/>
    <s v="yes"/>
    <x v="0"/>
    <s v="yes"/>
    <s v="ירושלים"/>
    <n v="160"/>
    <m/>
    <m/>
    <m/>
    <m/>
    <m/>
    <m/>
    <n v="160"/>
    <n v="160"/>
    <n v="160"/>
    <n v="160"/>
    <n v="160"/>
    <n v="608"/>
    <n v="603.24354992416352"/>
    <n v="603.24354992416352"/>
    <n v="603.24354992416352"/>
    <n v="608"/>
    <n v="608"/>
  </r>
  <r>
    <n v="6801"/>
    <n v="68"/>
    <n v="6"/>
    <s v="כפר עקב מרכז"/>
    <m/>
    <s v="arabs behined seperation wall"/>
    <s v="yes"/>
    <x v="0"/>
    <s v="yes"/>
    <s v="ירושלים"/>
    <n v="4927.0199327324717"/>
    <n v="140"/>
    <n v="210"/>
    <n v="284.5"/>
    <n v="385"/>
    <n v="560"/>
    <n v="1579.5"/>
    <n v="5067.0199327324717"/>
    <n v="5277.0199327324717"/>
    <n v="5561.5199327324717"/>
    <n v="5946.5199327324717"/>
    <n v="6506.5199327324717"/>
    <n v="22893.823542857146"/>
    <n v="25980.317115058027"/>
    <n v="29346.38652808969"/>
    <n v="33019.155343037055"/>
    <n v="36873.346803468565"/>
    <n v="40705.195878315601"/>
  </r>
  <r>
    <n v="6802"/>
    <n v="68"/>
    <n v="6"/>
    <s v="כפר עקב מערב"/>
    <m/>
    <s v="arabs behined seperation wall"/>
    <s v="yes"/>
    <x v="0"/>
    <s v="yes"/>
    <s v="ירושלים"/>
    <n v="4893.9769739638732"/>
    <n v="295.66666666666669"/>
    <n v="295.66666666666669"/>
    <n v="295.66666666666669"/>
    <n v="295.66666666666669"/>
    <n v="295.66666666666669"/>
    <n v="1478.3333333333335"/>
    <n v="5189.6436406305402"/>
    <n v="5485.3103072972071"/>
    <n v="5780.9769739638741"/>
    <n v="6076.6436406305411"/>
    <n v="6372.3103072972081"/>
    <n v="22740.286581832086"/>
    <n v="25711.891051156952"/>
    <n v="29797.737411320897"/>
    <n v="34327.61400340496"/>
    <n v="39179.08309158498"/>
    <n v="44132.600645644532"/>
  </r>
  <r>
    <n v="6803"/>
    <n v="68"/>
    <n v="6"/>
    <s v="קלנדיה צפון"/>
    <m/>
    <s v="Arab"/>
    <s v="yes"/>
    <x v="0"/>
    <s v="yes"/>
    <s v="ירושלים"/>
    <m/>
    <m/>
    <m/>
    <m/>
    <m/>
    <m/>
    <m/>
    <m/>
    <m/>
    <m/>
    <m/>
    <m/>
    <m/>
    <m/>
    <m/>
    <m/>
    <m/>
    <m/>
  </r>
  <r>
    <n v="6901"/>
    <n v="69"/>
    <n v="6"/>
    <s v="שכונת עטרות א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</r>
  <r>
    <n v="6902"/>
    <n v="69"/>
    <n v="6"/>
    <s v="שכונת עטרות ב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</r>
  <r>
    <n v="6903"/>
    <n v="69"/>
    <n v="6"/>
    <s v="שכונת עטרות ג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</r>
  <r>
    <n v="6904"/>
    <n v="69"/>
    <n v="6"/>
    <s v="שכונת עטרות ד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</r>
  <r>
    <n v="6905"/>
    <n v="69"/>
    <n v="6"/>
    <s v="שכונת עטרות ה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</r>
  <r>
    <n v="6906"/>
    <n v="69"/>
    <n v="6"/>
    <s v="שכונת עטרות ו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</r>
  <r>
    <n v="6907"/>
    <n v="69"/>
    <n v="6"/>
    <s v="שכונת עטרות ז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</r>
  <r>
    <n v="6908"/>
    <n v="69"/>
    <n v="6"/>
    <s v="שכונת עטרות ח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</r>
  <r>
    <n v="6909"/>
    <n v="69"/>
    <n v="6"/>
    <s v="שכונת עטרות ט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</r>
  <r>
    <n v="6910"/>
    <n v="69"/>
    <n v="6"/>
    <s v="שכונת עטרות י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</r>
  <r>
    <n v="7001"/>
    <n v="700"/>
    <n v="70"/>
    <s v="מעלה אדומים הנחלים"/>
    <m/>
    <s v="Jewish"/>
    <s v="yes"/>
    <x v="2"/>
    <s v="no"/>
    <s v="מעלה אדומים"/>
    <n v="1338.469233437404"/>
    <n v="0"/>
    <n v="0"/>
    <n v="0"/>
    <n v="0"/>
    <n v="0"/>
    <n v="0"/>
    <n v="1338.469233437404"/>
    <n v="1338.469233437404"/>
    <n v="1338.469233437404"/>
    <n v="1338.469233437404"/>
    <n v="1338.469233437404"/>
    <n v="3978.8774556299359"/>
    <n v="3965.6588602201391"/>
    <n v="3934.0649761367226"/>
    <n v="3881.4826762079751"/>
    <n v="3808.019728404156"/>
    <n v="3723.9456301978908"/>
  </r>
  <r>
    <n v="7002"/>
    <n v="700"/>
    <n v="70"/>
    <s v="מעלה אדומים אבני חושן"/>
    <m/>
    <s v="Jewish"/>
    <s v="yes"/>
    <x v="2"/>
    <s v="no"/>
    <s v="מעלה אדומים"/>
    <n v="355.842430801251"/>
    <n v="0"/>
    <n v="459"/>
    <n v="0"/>
    <n v="0"/>
    <n v="0"/>
    <n v="459"/>
    <n v="355.842430801251"/>
    <n v="814.842430801251"/>
    <n v="814.842430801251"/>
    <n v="814.842430801251"/>
    <n v="814.842430801251"/>
    <n v="1300.5197573870064"/>
    <n v="1304.5163431039589"/>
    <n v="2761.3037984496127"/>
    <n v="2761.3037984496127"/>
    <n v="2899.3689883720936"/>
    <n v="3044.3374377906985"/>
  </r>
  <r>
    <n v="7003"/>
    <n v="700"/>
    <n v="70"/>
    <s v="מעלה אדומים מרכז"/>
    <m/>
    <s v="Jewish"/>
    <s v="yes"/>
    <x v="2"/>
    <s v="no"/>
    <s v="מעלה אדומים"/>
    <n v="124.72827471383965"/>
    <n v="0"/>
    <n v="0"/>
    <n v="0"/>
    <n v="0"/>
    <n v="0"/>
    <n v="0"/>
    <n v="124.72827471383965"/>
    <n v="124.72827471383965"/>
    <n v="124.72827471383965"/>
    <n v="124.72827471383965"/>
    <n v="124.72827471383965"/>
    <n v="490.53575395197237"/>
    <n v="489.35277347378195"/>
    <n v="485.00253369919966"/>
    <n v="478.25360572032343"/>
    <n v="469.38669826653432"/>
    <n v="460.25318522461919"/>
  </r>
  <r>
    <n v="7004"/>
    <n v="700"/>
    <n v="70"/>
    <s v="מעלה אדומים קרית חינוך"/>
    <m/>
    <s v="Jewish"/>
    <s v="yes"/>
    <x v="2"/>
    <s v="no"/>
    <s v="מעלה אדומ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011"/>
    <n v="701"/>
    <n v="70"/>
    <s v="מעלה אדומים מצפה נבו"/>
    <m/>
    <s v="Jewish"/>
    <s v="yes"/>
    <x v="2"/>
    <s v="no"/>
    <s v="מעלה אדומים"/>
    <n v="480"/>
    <n v="400"/>
    <m/>
    <n v="0"/>
    <n v="0"/>
    <n v="0"/>
    <n v="400"/>
    <n v="880"/>
    <n v="880"/>
    <n v="880"/>
    <n v="880"/>
    <n v="880"/>
    <n v="2101.6342388876601"/>
    <n v="4056.6052534691567"/>
    <n v="4047.9999999999995"/>
    <n v="4129.8487386480901"/>
    <n v="4100"/>
    <n v="4050"/>
  </r>
  <r>
    <n v="7012"/>
    <n v="701"/>
    <n v="70"/>
    <s v="מעלה אדומים כלי שיר"/>
    <m/>
    <s v="Jewish"/>
    <s v="yes"/>
    <x v="2"/>
    <s v="no"/>
    <s v="מעלה אדומים"/>
    <n v="949.94911036736266"/>
    <n v="0"/>
    <n v="44"/>
    <m/>
    <n v="0"/>
    <n v="0"/>
    <n v="44"/>
    <n v="949.94911036736266"/>
    <n v="993.94911036736266"/>
    <n v="993.94911036736266"/>
    <n v="993.94911036736266"/>
    <n v="993.94911036736266"/>
    <n v="3644.8388276119717"/>
    <n v="3694.5818139227108"/>
    <n v="3882.3994321796054"/>
    <n v="3793.5727816385393"/>
    <n v="3752.1276137831655"/>
    <n v="3684.5542142619192"/>
  </r>
  <r>
    <n v="7013"/>
    <n v="701"/>
    <n v="70"/>
    <s v="מעלה אדומים המצדים"/>
    <m/>
    <s v="Jewish"/>
    <s v="yes"/>
    <x v="2"/>
    <s v="no"/>
    <s v="מעלה אדומים"/>
    <n v="218.88589386056279"/>
    <n v="0"/>
    <n v="0"/>
    <n v="0"/>
    <n v="0"/>
    <n v="0"/>
    <n v="0"/>
    <n v="218.88589386056279"/>
    <n v="218.88589386056279"/>
    <n v="218.88589386056279"/>
    <n v="218.88589386056279"/>
    <n v="218.88589386056279"/>
    <n v="803.47139916746983"/>
    <n v="805.68303421105327"/>
    <n v="802.14090606380717"/>
    <n v="793.7328888447845"/>
    <n v="781.1007378184313"/>
    <n v="766.8106318402273"/>
  </r>
  <r>
    <n v="7014"/>
    <n v="701"/>
    <n v="70"/>
    <s v="מעלה אדומים כלי שיר דרום"/>
    <m/>
    <s v="Jewish"/>
    <s v="yes"/>
    <x v="2"/>
    <s v="no"/>
    <s v="מעלה אדומים"/>
    <n v="525.8956342401782"/>
    <n v="0"/>
    <n v="300"/>
    <n v="300"/>
    <m/>
    <m/>
    <n v="600"/>
    <n v="525.8956342401782"/>
    <n v="825.8956342401782"/>
    <n v="1125.8956342401782"/>
    <n v="1125.8956342401782"/>
    <n v="1125.8956342401782"/>
    <n v="1686.7662691096336"/>
    <n v="1698.2615123011767"/>
    <n v="2760.700796739764"/>
    <n v="3827.9835972919336"/>
    <n v="3900"/>
    <n v="3900"/>
  </r>
  <r>
    <n v="7021"/>
    <n v="702"/>
    <n v="70"/>
    <s v="מעלה אדומים נופי סלע צפון"/>
    <m/>
    <s v="Jewish"/>
    <s v="yes"/>
    <x v="2"/>
    <s v="no"/>
    <s v="מעלה אדומים"/>
    <n v="292.68292682926767"/>
    <n v="0"/>
    <n v="0"/>
    <n v="0"/>
    <n v="0"/>
    <n v="0"/>
    <n v="0"/>
    <n v="292.68292682926767"/>
    <n v="292.68292682926767"/>
    <n v="292.68292682926767"/>
    <n v="292.68292682926767"/>
    <n v="292.68292682926767"/>
    <n v="862.57394759347358"/>
    <n v="918.51984931813161"/>
    <n v="958.74580966274357"/>
    <n v="983.37966837959823"/>
    <n v="992.59109757419333"/>
    <n v="986.79856884313165"/>
  </r>
  <r>
    <n v="7022"/>
    <n v="702"/>
    <n v="70"/>
    <s v="מעלה אדומים נופי סלע מערב"/>
    <m/>
    <s v="Jewish"/>
    <s v="yes"/>
    <x v="2"/>
    <s v="no"/>
    <s v="מעלה אדומים"/>
    <n v="634.14634146340961"/>
    <n v="0"/>
    <n v="0"/>
    <n v="0"/>
    <n v="0"/>
    <n v="0"/>
    <n v="0"/>
    <n v="634.14634146340961"/>
    <n v="634.14634146340961"/>
    <n v="634.14634146340961"/>
    <n v="634.14634146340961"/>
    <n v="634.14634146340961"/>
    <n v="2535.3491942191199"/>
    <n v="2659.5306615483951"/>
    <n v="2750.1816233852255"/>
    <n v="2802.0156509416474"/>
    <n v="2810.5614590655064"/>
    <n v="2789.5669006900657"/>
  </r>
  <r>
    <n v="7023"/>
    <n v="702"/>
    <n v="70"/>
    <s v="מעלה אדומים נופי סלע מזרח"/>
    <m/>
    <s v="Jewish"/>
    <s v="yes"/>
    <x v="2"/>
    <s v="no"/>
    <s v="מעלה אדומים"/>
    <n v="341.46341463414484"/>
    <n v="0"/>
    <n v="0"/>
    <n v="0"/>
    <n v="0"/>
    <n v="0"/>
    <n v="0"/>
    <n v="341.46341463414484"/>
    <n v="341.46341463414484"/>
    <n v="341.46341463414484"/>
    <n v="341.46341463414484"/>
    <n v="341.46341463414484"/>
    <n v="1129.2654612339502"/>
    <n v="1195.8004778600293"/>
    <n v="1244.2694017010135"/>
    <n v="1273.4827250105909"/>
    <n v="1282.5759895695787"/>
    <n v="1274.3972092033594"/>
  </r>
  <r>
    <n v="7024"/>
    <n v="702"/>
    <n v="70"/>
    <s v="מעלה אדומים נופי סלע דרום"/>
    <m/>
    <s v="Jewish"/>
    <s v="yes"/>
    <x v="2"/>
    <s v="no"/>
    <s v="מעלה אדומים"/>
    <n v="1162.9239883251569"/>
    <n v="46"/>
    <n v="0"/>
    <n v="0"/>
    <n v="0"/>
    <n v="0"/>
    <n v="46"/>
    <n v="1208.9239883251569"/>
    <n v="1208.9239883251569"/>
    <n v="1208.9239883251569"/>
    <n v="1208.9239883251569"/>
    <n v="1208.9239883251569"/>
    <n v="5391.8208775173835"/>
    <n v="5716.8347706672603"/>
    <n v="5882.4833224249742"/>
    <n v="5970.7830196536788"/>
    <n v="5970.002831372457"/>
    <n v="5920.4595819383994"/>
  </r>
  <r>
    <n v="7025"/>
    <n v="702"/>
    <n v="70"/>
    <s v="מחנה ישי מגורים"/>
    <n v="7021"/>
    <s v="Jewish"/>
    <s v="yes"/>
    <x v="2"/>
    <s v="no"/>
    <s v="מעלה אדומים"/>
    <n v="0"/>
    <m/>
    <m/>
    <m/>
    <n v="1200"/>
    <n v="1200"/>
    <n v="2400"/>
    <n v="0"/>
    <n v="0"/>
    <n v="0"/>
    <n v="1200"/>
    <n v="2400"/>
    <n v="0"/>
    <n v="0"/>
    <n v="0"/>
    <n v="0"/>
    <n v="4200"/>
    <n v="9360"/>
  </r>
  <r>
    <n v="7026"/>
    <n v="702"/>
    <n v="70"/>
    <s v="הרחבת נופי סלע צפון"/>
    <n v="7021"/>
    <s v="Jewish"/>
    <s v="yes"/>
    <x v="2"/>
    <s v="no"/>
    <s v="מעלה אדומים"/>
    <n v="0"/>
    <m/>
    <n v="194"/>
    <n v="388"/>
    <n v="388"/>
    <m/>
    <n v="970"/>
    <n v="0"/>
    <n v="194"/>
    <n v="582"/>
    <n v="970"/>
    <n v="970"/>
    <m/>
    <n v="0"/>
    <n v="582"/>
    <n v="2037"/>
    <n v="3783"/>
    <n v="3783"/>
  </r>
  <r>
    <n v="7027"/>
    <n v="702"/>
    <n v="70"/>
    <s v="הרחבת נופי סלע מערב"/>
    <n v="7021"/>
    <s v="Jewish"/>
    <s v="yes"/>
    <x v="2"/>
    <s v="no"/>
    <s v="מעלה אדומים"/>
    <n v="0"/>
    <m/>
    <m/>
    <n v="355"/>
    <n v="590"/>
    <n v="236"/>
    <n v="1181"/>
    <n v="0"/>
    <n v="0"/>
    <n v="355"/>
    <n v="945"/>
    <n v="1181"/>
    <m/>
    <n v="0"/>
    <n v="0"/>
    <n v="1065"/>
    <n v="3307.5"/>
    <n v="4605.9000000000005"/>
  </r>
  <r>
    <n v="7028"/>
    <n v="702"/>
    <n v="70"/>
    <s v="הרחבת נופי סלע מזרח"/>
    <n v="7021"/>
    <s v="Jewish"/>
    <s v="yes"/>
    <x v="2"/>
    <s v="no"/>
    <s v="מעלה אדומים"/>
    <n v="0"/>
    <m/>
    <m/>
    <n v="246"/>
    <n v="410"/>
    <n v="164"/>
    <n v="820"/>
    <n v="0"/>
    <n v="0"/>
    <n v="246"/>
    <n v="656"/>
    <n v="820"/>
    <m/>
    <n v="0"/>
    <n v="0"/>
    <n v="861"/>
    <n v="2558.4"/>
    <n v="3198"/>
  </r>
  <r>
    <n v="7031"/>
    <n v="703"/>
    <n v="70"/>
    <s v="מעלה אדומים מגדים צפון"/>
    <m/>
    <s v="Jewish"/>
    <s v="yes"/>
    <x v="2"/>
    <s v="no"/>
    <s v="מעלה אדומים"/>
    <n v="916.66666666665321"/>
    <n v="0"/>
    <n v="0"/>
    <n v="0"/>
    <n v="0"/>
    <n v="0"/>
    <n v="0"/>
    <n v="916.66666666665321"/>
    <n v="916.66666666665321"/>
    <n v="916.66666666665321"/>
    <n v="916.66666666665321"/>
    <n v="916.66666666665321"/>
    <n v="3174.823376669171"/>
    <n v="3161.6040599333319"/>
    <n v="3118.3708085399439"/>
    <n v="3080.540951929097"/>
    <n v="3023.390110006887"/>
    <n v="2956.2599348976605"/>
  </r>
  <r>
    <n v="7032"/>
    <n v="703"/>
    <n v="70"/>
    <s v="מעלה אדומים מגדים דרום"/>
    <m/>
    <s v="Jewish"/>
    <s v="yes"/>
    <x v="2"/>
    <s v="no"/>
    <s v="מעלה אדומים"/>
    <n v="314.64549819549472"/>
    <n v="0"/>
    <n v="0"/>
    <n v="0"/>
    <n v="0"/>
    <n v="0"/>
    <n v="0"/>
    <n v="314.64549819549472"/>
    <n v="314.64549819549472"/>
    <n v="314.64549819549472"/>
    <n v="314.64549819549472"/>
    <n v="314.64549819549472"/>
    <n v="1279.3552304230302"/>
    <n v="1282.5949246298699"/>
    <n v="1273.040050748436"/>
    <n v="1262.5607852842979"/>
    <n v="1243.0048241807888"/>
    <n v="1217.5516353658647"/>
  </r>
  <r>
    <n v="7033"/>
    <n v="703"/>
    <n v="70"/>
    <s v="מעלה אדומים משואה דרום"/>
    <m/>
    <s v="Jewish"/>
    <s v="yes"/>
    <x v="2"/>
    <s v="no"/>
    <s v="מעלה אדומים"/>
    <n v="797.91508966229856"/>
    <n v="0"/>
    <n v="62"/>
    <n v="0"/>
    <n v="0"/>
    <n v="0"/>
    <n v="62"/>
    <n v="797.91508966229856"/>
    <n v="859.91508966229856"/>
    <n v="859.91508966229856"/>
    <n v="859.91508966229856"/>
    <n v="859.91508966229856"/>
    <n v="3517.2572368826141"/>
    <n v="3538.5209002325437"/>
    <n v="3666.4629725144523"/>
    <n v="3650.4992543517747"/>
    <n v="3630.8965668706587"/>
    <n v="3592.0256258475774"/>
  </r>
  <r>
    <n v="7034"/>
    <n v="703"/>
    <n v="70"/>
    <s v="מעלה אדומים משואה צפון"/>
    <m/>
    <s v="Jewish"/>
    <s v="yes"/>
    <x v="2"/>
    <s v="no"/>
    <s v="מעלה אדומים"/>
    <n v="273.11229243369019"/>
    <n v="0"/>
    <n v="0"/>
    <n v="0"/>
    <n v="0"/>
    <n v="0"/>
    <n v="0"/>
    <n v="273.11229243369019"/>
    <n v="273.11229243369019"/>
    <n v="273.11229243369019"/>
    <n v="273.11229243369019"/>
    <n v="273.11229243369019"/>
    <n v="1110.4803400071924"/>
    <n v="1113.2923945787284"/>
    <n v="1104.998764049644"/>
    <n v="1095.9027616267722"/>
    <n v="1078.9281873889265"/>
    <n v="1056.834819497572"/>
  </r>
  <r>
    <n v="7035"/>
    <n v="703"/>
    <n v="70"/>
    <s v="מעלה אדומים משואה לא למגורים"/>
    <m/>
    <s v="Jewish"/>
    <s v="yes"/>
    <x v="2"/>
    <s v="no"/>
    <s v="מעלה אדומ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036"/>
    <n v="703"/>
    <n v="70"/>
    <s v="מעלה אדומים צמח השדה"/>
    <m/>
    <s v="Jewish"/>
    <s v="yes"/>
    <x v="2"/>
    <s v="no"/>
    <s v="מעלה אדומים"/>
    <n v="1181.3032173913134"/>
    <n v="112"/>
    <n v="0"/>
    <n v="0"/>
    <n v="0"/>
    <n v="0"/>
    <n v="112"/>
    <n v="1293.3032173913134"/>
    <n v="1293.3032173913134"/>
    <n v="1293.3032173913134"/>
    <n v="1293.3032173913134"/>
    <n v="1293.3032173913134"/>
    <n v="4889.8793515094667"/>
    <n v="5137.9087713254494"/>
    <n v="5101.0045854692353"/>
    <n v="5049.1634736216656"/>
    <n v="4985.786586882351"/>
    <n v="4898.8754881808609"/>
  </r>
  <r>
    <n v="7041"/>
    <n v="704"/>
    <n v="70"/>
    <s v="קדר"/>
    <m/>
    <s v="Jewish"/>
    <s v="yes"/>
    <x v="2"/>
    <s v="no"/>
    <s v="מטה בנימין"/>
    <n v="355.27765867536715"/>
    <n v="28.828840928460863"/>
    <n v="58.344955333679763"/>
    <n v="63.170664810067478"/>
    <n v="54.032472004267959"/>
    <n v="67.352509529727058"/>
    <n v="271.72944260620312"/>
    <n v="384.10649960382801"/>
    <n v="442.45145493750778"/>
    <n v="505.62211974757525"/>
    <n v="559.65459175184321"/>
    <n v="627.00710128157027"/>
    <n v="1527.6939323040788"/>
    <n v="1651.6579482964603"/>
    <n v="1902.5412562312833"/>
    <n v="2174.1751149145734"/>
    <n v="2462.4802037081104"/>
    <n v="2758.8312456389094"/>
  </r>
  <r>
    <n v="7042"/>
    <n v="704"/>
    <n v="70"/>
    <s v="משעולי קידר"/>
    <m/>
    <s v="Jewish"/>
    <s v="yes"/>
    <x v="2"/>
    <s v="no"/>
    <s v="מעלה אדומים"/>
    <n v="0"/>
    <n v="0"/>
    <n v="0"/>
    <n v="0"/>
    <n v="700"/>
    <n v="875"/>
    <n v="1575"/>
    <n v="0"/>
    <n v="0"/>
    <n v="0"/>
    <n v="700"/>
    <n v="1575"/>
    <n v="0"/>
    <n v="0"/>
    <n v="0"/>
    <n v="0"/>
    <n v="2450"/>
    <n v="6142.5"/>
  </r>
  <r>
    <n v="7043"/>
    <n v="704"/>
    <n v="70"/>
    <s v="קדר שטח ג'י"/>
    <m/>
    <s v="Jewish"/>
    <s v="yes"/>
    <x v="2"/>
    <s v="no"/>
    <s v="מעלה אדומים"/>
    <n v="0"/>
    <n v="0"/>
    <n v="0"/>
    <n v="0"/>
    <n v="0"/>
    <m/>
    <n v="0"/>
    <n v="0"/>
    <n v="0"/>
    <n v="0"/>
    <n v="0"/>
    <m/>
    <n v="0"/>
    <n v="0"/>
    <n v="0"/>
    <n v="0"/>
    <n v="0"/>
    <n v="0"/>
  </r>
  <r>
    <n v="7051"/>
    <n v="705"/>
    <n v="70"/>
    <s v="מישור אדומים"/>
    <m/>
    <s v="Jewish"/>
    <s v="yes"/>
    <x v="2"/>
    <s v="no"/>
    <s v="מעלה אדומים"/>
    <n v="0"/>
    <n v="0"/>
    <n v="0"/>
    <m/>
    <m/>
    <m/>
    <n v="0"/>
    <n v="0"/>
    <m/>
    <m/>
    <m/>
    <m/>
    <m/>
    <n v="0"/>
    <n v="0"/>
    <n v="0"/>
    <n v="0"/>
    <n v="0"/>
  </r>
  <r>
    <n v="7052"/>
    <n v="705"/>
    <n v="70"/>
    <s v="גבעת המייסדים"/>
    <m/>
    <s v="Jewish"/>
    <s v="yes"/>
    <x v="2"/>
    <s v="no"/>
    <s v="מעלה אדומים"/>
    <n v="68.741463414634097"/>
    <n v="0"/>
    <n v="0"/>
    <m/>
    <m/>
    <n v="450"/>
    <n v="450"/>
    <n v="68.741463414634097"/>
    <n v="68.741463414634097"/>
    <n v="68.741463414634097"/>
    <n v="68.741463414634097"/>
    <n v="518.74146341463415"/>
    <n v="307.70909090909055"/>
    <n v="261.14041006268599"/>
    <n v="261.14041006268599"/>
    <n v="261.38729298404076"/>
    <n v="261.38729298404076"/>
    <n v="1815.8737156480049"/>
  </r>
  <r>
    <n v="7060"/>
    <n v="706"/>
    <n v="70"/>
    <s v="מחנה ענתות"/>
    <m/>
    <s v="Jewish"/>
    <s v="yes"/>
    <x v="2"/>
    <s v="no"/>
    <s v="מעלה אדומים"/>
    <n v="0"/>
    <m/>
    <m/>
    <m/>
    <m/>
    <m/>
    <n v="0"/>
    <n v="0"/>
    <m/>
    <m/>
    <m/>
    <m/>
    <m/>
    <n v="0"/>
    <n v="0"/>
    <n v="0"/>
    <n v="0"/>
    <n v="0"/>
  </r>
  <r>
    <n v="7061"/>
    <n v="706"/>
    <n v="70"/>
    <s v="מעלה אדומים שטח קיי"/>
    <m/>
    <s v="Jewish"/>
    <s v="yes"/>
    <x v="2"/>
    <s v="no"/>
    <s v="מעלה אדומ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062"/>
    <n v="706"/>
    <n v="70"/>
    <s v="מעלה אדומים אי-1 מלונות"/>
    <m/>
    <s v="Jewish"/>
    <s v="yes"/>
    <x v="2"/>
    <s v="no"/>
    <s v="מעלה אדומ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063"/>
    <n v="706"/>
    <n v="70"/>
    <s v="מטעמ מעלה אדומים&quot;"/>
    <m/>
    <s v="Jewish"/>
    <s v="yes"/>
    <x v="2"/>
    <s v="no"/>
    <s v="מעלה אדומ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064"/>
    <n v="706"/>
    <n v="70"/>
    <s v="מעלה אדומים אי-1 מגורים"/>
    <m/>
    <s v="Jewish"/>
    <s v="yes"/>
    <x v="2"/>
    <s v="no"/>
    <s v="מעלה אדומים"/>
    <n v="0"/>
    <n v="0"/>
    <n v="0"/>
    <n v="0"/>
    <n v="480"/>
    <n v="480"/>
    <n v="960"/>
    <n v="0"/>
    <n v="0"/>
    <n v="0"/>
    <n v="480"/>
    <n v="960"/>
    <n v="0"/>
    <n v="0"/>
    <n v="0"/>
    <n v="0"/>
    <n v="1680"/>
    <n v="3744"/>
  </r>
  <r>
    <n v="7065"/>
    <n v="706"/>
    <n v="70"/>
    <s v="כביש מעלה אדומים דרום"/>
    <m/>
    <s v="Jewish"/>
    <s v="yes"/>
    <x v="2"/>
    <s v="no"/>
    <s v="מעלה אדומים"/>
    <n v="0"/>
    <m/>
    <m/>
    <m/>
    <m/>
    <m/>
    <n v="0"/>
    <n v="0"/>
    <m/>
    <m/>
    <m/>
    <m/>
    <m/>
    <n v="0"/>
    <n v="0"/>
    <n v="0"/>
    <n v="0"/>
    <n v="0"/>
  </r>
  <r>
    <n v="7101"/>
    <n v="710"/>
    <n v="71"/>
    <s v="א זעים"/>
    <m/>
    <s v="Palestinian"/>
    <s v="yes"/>
    <x v="3"/>
    <m/>
    <s v="Palestinian"/>
    <m/>
    <m/>
    <m/>
    <m/>
    <m/>
    <m/>
    <m/>
    <m/>
    <m/>
    <m/>
    <m/>
    <m/>
    <n v="3979.5317203294853"/>
    <n v="3883.5370977687344"/>
    <n v="4152.7874663441453"/>
    <n v="4422.1458013859437"/>
    <n v="4693.8658437440417"/>
    <n v="4950.3957355510602"/>
  </r>
  <r>
    <n v="7102"/>
    <n v="710"/>
    <n v="71"/>
    <s v="עזרייה"/>
    <m/>
    <s v="Palestinian"/>
    <s v="yes"/>
    <x v="3"/>
    <m/>
    <s v="Palestinian"/>
    <m/>
    <m/>
    <m/>
    <m/>
    <m/>
    <m/>
    <m/>
    <m/>
    <m/>
    <m/>
    <m/>
    <m/>
    <n v="20591.76297147233"/>
    <n v="20095.046610547521"/>
    <n v="21488.260727013316"/>
    <n v="22882.033507171458"/>
    <n v="24288.026749605797"/>
    <n v="25615.419794421199"/>
  </r>
  <r>
    <n v="7103"/>
    <n v="710"/>
    <n v="71"/>
    <s v="אבו דיס"/>
    <m/>
    <s v="Palestinian"/>
    <s v="yes"/>
    <x v="3"/>
    <m/>
    <s v="Palestinian"/>
    <m/>
    <m/>
    <m/>
    <m/>
    <m/>
    <m/>
    <m/>
    <m/>
    <m/>
    <m/>
    <m/>
    <m/>
    <n v="19388.648730442495"/>
    <n v="18920.953999594185"/>
    <n v="20232.766841839508"/>
    <n v="21545.105706752445"/>
    <n v="22868.951029404099"/>
    <n v="24118.788525533659"/>
  </r>
  <r>
    <n v="7104"/>
    <n v="710"/>
    <n v="71"/>
    <s v="דאר סלאח"/>
    <m/>
    <s v="Palestinian"/>
    <s v="yes"/>
    <x v="3"/>
    <m/>
    <s v="Palestinian"/>
    <m/>
    <m/>
    <m/>
    <m/>
    <m/>
    <m/>
    <m/>
    <m/>
    <m/>
    <m/>
    <m/>
    <m/>
    <n v="2267.4076080947079"/>
    <n v="2212.7129975659063"/>
    <n v="2366.1230912891065"/>
    <n v="2519.5947007896661"/>
    <n v="2674.4119342262557"/>
    <n v="2820.5743144418834"/>
  </r>
  <r>
    <n v="7211"/>
    <n v="721"/>
    <n v="72"/>
    <s v="ג'והזם"/>
    <m/>
    <s v="Palestinian"/>
    <s v="yes"/>
    <x v="3"/>
    <m/>
    <s v="Palestinian"/>
    <m/>
    <m/>
    <m/>
    <m/>
    <m/>
    <m/>
    <m/>
    <m/>
    <m/>
    <m/>
    <m/>
    <m/>
    <n v="22132.827755713828"/>
    <n v="25246.365079085583"/>
    <n v="27924.036588986804"/>
    <n v="30504.089096444302"/>
    <n v="32963.232006824641"/>
    <n v="35326.830230303327"/>
  </r>
  <r>
    <n v="7221"/>
    <n v="722"/>
    <n v="72"/>
    <s v="אל ולג'ה"/>
    <m/>
    <s v="Palestinian"/>
    <s v="yes"/>
    <x v="3"/>
    <m/>
    <s v="Palestinian"/>
    <m/>
    <m/>
    <m/>
    <m/>
    <m/>
    <m/>
    <m/>
    <m/>
    <m/>
    <m/>
    <m/>
    <m/>
    <n v="2260.3298679484246"/>
    <n v="2534.4530324427892"/>
    <n v="2753.0179958158524"/>
    <n v="2956.4069307310092"/>
    <n v="3143.792724161769"/>
    <n v="3316.096192425824"/>
  </r>
  <r>
    <n v="7222"/>
    <n v="722"/>
    <n v="72"/>
    <s v="בתיר חוסאן"/>
    <m/>
    <s v="Palestinian"/>
    <s v="yes"/>
    <x v="3"/>
    <m/>
    <s v="Palestinian"/>
    <m/>
    <m/>
    <m/>
    <m/>
    <m/>
    <m/>
    <m/>
    <m/>
    <m/>
    <m/>
    <m/>
    <m/>
    <n v="11901.328692463132"/>
    <n v="13344.671068780406"/>
    <n v="14495.482508581423"/>
    <n v="15566.387512828578"/>
    <n v="16553.031078239506"/>
    <n v="17460.261584609452"/>
  </r>
  <r>
    <n v="7223"/>
    <n v="722"/>
    <n v="72"/>
    <s v="נחאלין"/>
    <m/>
    <s v="Palestinian"/>
    <s v="yes"/>
    <x v="3"/>
    <m/>
    <s v="Palestinian"/>
    <m/>
    <m/>
    <m/>
    <m/>
    <m/>
    <m/>
    <m/>
    <m/>
    <m/>
    <m/>
    <m/>
    <m/>
    <n v="7588.2502709697155"/>
    <n v="8508.520894629366"/>
    <n v="9242.2747002389297"/>
    <n v="9925.0804103112387"/>
    <n v="10554.161288257357"/>
    <n v="11132.608646000986"/>
  </r>
  <r>
    <n v="7231"/>
    <n v="723"/>
    <n v="72"/>
    <s v="תוקוע"/>
    <m/>
    <s v="Palestinian"/>
    <s v="yes"/>
    <x v="3"/>
    <m/>
    <s v="Palestinian"/>
    <m/>
    <m/>
    <m/>
    <m/>
    <m/>
    <m/>
    <m/>
    <m/>
    <m/>
    <m/>
    <m/>
    <m/>
    <n v="22082.611150587862"/>
    <n v="25033.05016767716"/>
    <n v="27711.499082947961"/>
    <n v="30318.68579293085"/>
    <n v="32800.558955445944"/>
    <n v="35168.269640572871"/>
  </r>
  <r>
    <n v="7232"/>
    <n v="723"/>
    <n v="72"/>
    <s v="זעתרה"/>
    <m/>
    <s v="Palestinian"/>
    <s v="yes"/>
    <x v="3"/>
    <m/>
    <s v="Palestinian"/>
    <m/>
    <m/>
    <m/>
    <m/>
    <m/>
    <m/>
    <m/>
    <m/>
    <m/>
    <m/>
    <m/>
    <m/>
    <n v="15568.566563393802"/>
    <n v="17648.66958724142"/>
    <n v="19537.015577653565"/>
    <n v="21375.120662272788"/>
    <n v="23124.877847644795"/>
    <n v="24794.148802645766"/>
  </r>
  <r>
    <n v="7233"/>
    <n v="723"/>
    <n v="72"/>
    <s v="בית פג'אר"/>
    <m/>
    <s v="Palestinian"/>
    <s v="yes"/>
    <x v="3"/>
    <m/>
    <s v="Palestinian"/>
    <m/>
    <m/>
    <m/>
    <m/>
    <m/>
    <m/>
    <m/>
    <m/>
    <m/>
    <m/>
    <m/>
    <m/>
    <n v="27098.4254827273"/>
    <n v="30719.023214612695"/>
    <n v="34005.85138202463"/>
    <n v="37205.230943537535"/>
    <n v="40250.83340845284"/>
    <n v="43156.342685776734"/>
  </r>
  <r>
    <n v="7240"/>
    <n v="724"/>
    <n v="72"/>
    <s v="בית ג'אלא מרכז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</r>
  <r>
    <n v="7241"/>
    <n v="724"/>
    <n v="72"/>
    <s v="מ.פ עאידא"/>
    <m/>
    <s v="Palestinian"/>
    <s v="yes"/>
    <x v="3"/>
    <m/>
    <s v="Palestinian"/>
    <m/>
    <m/>
    <m/>
    <m/>
    <m/>
    <m/>
    <m/>
    <m/>
    <m/>
    <m/>
    <m/>
    <m/>
    <n v="3163.5281779635998"/>
    <n v="3472.0097171521356"/>
    <n v="3699.921502153446"/>
    <n v="3901.7557925978249"/>
    <n v="4073.8412670121315"/>
    <n v="4218.2409181366538"/>
  </r>
  <r>
    <n v="7242"/>
    <n v="724"/>
    <n v="72"/>
    <s v="אוניברסיטת בית לחם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</r>
  <r>
    <n v="7243"/>
    <n v="724"/>
    <n v="72"/>
    <s v="קרקפה"/>
    <m/>
    <s v="Palestinian"/>
    <s v="yes"/>
    <x v="3"/>
    <m/>
    <s v="Palestinian"/>
    <m/>
    <m/>
    <m/>
    <m/>
    <m/>
    <m/>
    <m/>
    <m/>
    <m/>
    <m/>
    <m/>
    <m/>
    <n v="3163.5281779635998"/>
    <n v="3472.0097171521356"/>
    <n v="3699.921502153446"/>
    <n v="3901.7557925978249"/>
    <n v="4073.8412670121315"/>
    <n v="4218.2409181366538"/>
  </r>
  <r>
    <n v="7244"/>
    <n v="724"/>
    <n v="72"/>
    <s v="שיכוני בית סאחור"/>
    <m/>
    <s v="Palestinian"/>
    <s v="yes"/>
    <x v="3"/>
    <m/>
    <s v="Palestinian"/>
    <m/>
    <m/>
    <m/>
    <m/>
    <m/>
    <m/>
    <m/>
    <m/>
    <m/>
    <m/>
    <m/>
    <m/>
    <n v="3163.5281779635998"/>
    <n v="3472.0097171521356"/>
    <n v="3699.921502153446"/>
    <n v="3901.7557925978249"/>
    <n v="4073.8412670121315"/>
    <n v="4218.2409181366538"/>
  </r>
  <r>
    <n v="7245"/>
    <n v="724"/>
    <n v="72"/>
    <s v="בית סאחור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</r>
  <r>
    <n v="7246"/>
    <n v="724"/>
    <n v="72"/>
    <s v="איסטיח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</r>
  <r>
    <n v="7247"/>
    <n v="724"/>
    <n v="72"/>
    <s v="הנדאזה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</r>
  <r>
    <n v="7248"/>
    <n v="724"/>
    <n v="72"/>
    <s v="העיר העתיקה בית לחם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</r>
  <r>
    <n v="7249"/>
    <n v="724"/>
    <n v="72"/>
    <s v="מוקאטעה בית לחם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</r>
  <r>
    <n v="7250"/>
    <n v="725"/>
    <n v="72"/>
    <s v="ראס בית ג'אלא"/>
    <m/>
    <s v="Palestinian"/>
    <s v="yes"/>
    <x v="3"/>
    <m/>
    <s v="Palestinian"/>
    <m/>
    <m/>
    <m/>
    <m/>
    <m/>
    <m/>
    <m/>
    <m/>
    <m/>
    <m/>
    <m/>
    <m/>
    <n v="3163.5281779635998"/>
    <n v="3472.0097171521356"/>
    <n v="3699.921502153446"/>
    <n v="3901.7557925978249"/>
    <n v="4073.8412670121315"/>
    <n v="4218.2409181366538"/>
  </r>
  <r>
    <n v="7251"/>
    <n v="725"/>
    <n v="72"/>
    <s v="בית ג'אלא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</r>
  <r>
    <n v="7252"/>
    <n v="725"/>
    <n v="72"/>
    <s v="א-דוחא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</r>
  <r>
    <n v="7253"/>
    <n v="725"/>
    <n v="72"/>
    <s v="אל-ח'דר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</r>
  <r>
    <n v="7254"/>
    <n v="725"/>
    <n v="72"/>
    <s v="השוק המרכזי"/>
    <m/>
    <s v="Palestinian"/>
    <s v="yes"/>
    <x v="3"/>
    <m/>
    <s v="Palestinian"/>
    <m/>
    <m/>
    <m/>
    <m/>
    <m/>
    <m/>
    <m/>
    <m/>
    <m/>
    <m/>
    <m/>
    <m/>
    <n v="0"/>
    <n v="0"/>
    <n v="0"/>
    <n v="0"/>
    <n v="0"/>
    <n v="0"/>
  </r>
  <r>
    <n v="7255"/>
    <n v="725"/>
    <n v="72"/>
    <s v="מ.פ דהיישה"/>
    <m/>
    <s v="Palestinian"/>
    <s v="yes"/>
    <x v="3"/>
    <m/>
    <s v="Palestinian"/>
    <m/>
    <m/>
    <m/>
    <m/>
    <m/>
    <m/>
    <m/>
    <m/>
    <m/>
    <m/>
    <m/>
    <m/>
    <n v="13708.622104508924"/>
    <n v="15045.375440992584"/>
    <n v="16032.993175998272"/>
    <n v="16907.608434590584"/>
    <n v="17653.312157052576"/>
    <n v="18279.04397859217"/>
  </r>
  <r>
    <n v="7256"/>
    <n v="725"/>
    <n v="72"/>
    <s v="בריכות שלמה"/>
    <m/>
    <s v="Palestinian"/>
    <s v="yes"/>
    <x v="3"/>
    <m/>
    <s v="Palestinian"/>
    <m/>
    <m/>
    <m/>
    <m/>
    <m/>
    <m/>
    <m/>
    <m/>
    <m/>
    <m/>
    <m/>
    <m/>
    <n v="0"/>
    <n v="0"/>
    <n v="0"/>
    <n v="0"/>
    <n v="0"/>
    <n v="0"/>
  </r>
  <r>
    <n v="7301"/>
    <n v="730"/>
    <n v="73"/>
    <s v="מרכז גוש עציון"/>
    <m/>
    <s v="Jewish"/>
    <s v="yes"/>
    <x v="2"/>
    <s v="no"/>
    <s v="אפרת גוש עציון"/>
    <n v="1292.0411121202333"/>
    <n v="176.71625457104642"/>
    <n v="361.10567395707722"/>
    <n v="358.11516396431512"/>
    <n v="467.52329173335283"/>
    <n v="490.17757548076725"/>
    <n v="1853.6379597065588"/>
    <n v="1468.7573666912797"/>
    <n v="1829.8630406483569"/>
    <n v="2187.978204612672"/>
    <n v="2655.5014963460249"/>
    <n v="3145.6790718267921"/>
    <n v="6331.0014493891431"/>
    <n v="7196.9110967872712"/>
    <n v="8966.3288991769496"/>
    <n v="10939.891023063361"/>
    <n v="13277.507481730125"/>
    <n v="15728.39535913396"/>
  </r>
  <r>
    <n v="7302"/>
    <n v="730"/>
    <n v="73"/>
    <s v="נווה דניאל אלעזר"/>
    <m/>
    <s v="Jewish"/>
    <s v="yes"/>
    <x v="2"/>
    <s v="no"/>
    <s v="אפרת גוש עציון"/>
    <n v="1020"/>
    <n v="30.408806792014275"/>
    <n v="263.34419032044457"/>
    <n v="273.29667167910657"/>
    <n v="348.24089542231081"/>
    <n v="373.032374210135"/>
    <n v="1288.3229384240112"/>
    <n v="1050.4088067920143"/>
    <n v="1313.7529971124588"/>
    <n v="1587.0496687915654"/>
    <n v="1935.2905642138762"/>
    <n v="2308.3229384240112"/>
    <n v="5056.5380114696218"/>
    <n v="4936.9213919224676"/>
    <n v="6174.6390864285568"/>
    <n v="7617.8384101995134"/>
    <n v="9289.3947082266059"/>
    <n v="11079.950104435253"/>
  </r>
  <r>
    <n v="7310"/>
    <n v="731"/>
    <n v="73"/>
    <s v="אפרתה עיטם"/>
    <m/>
    <s v="Jewish"/>
    <s v="yes"/>
    <x v="2"/>
    <s v="no"/>
    <s v="אפרת גוש עציון"/>
    <m/>
    <m/>
    <m/>
    <n v="550"/>
    <n v="700"/>
    <n v="750"/>
    <n v="2000"/>
    <n v="0"/>
    <n v="0"/>
    <n v="550"/>
    <n v="1250"/>
    <n v="2000"/>
    <m/>
    <n v="0"/>
    <n v="0"/>
    <n v="2860"/>
    <n v="6500"/>
    <n v="10400"/>
  </r>
  <r>
    <n v="7311"/>
    <n v="731"/>
    <n v="73"/>
    <s v="אפרתה תמר ודגן"/>
    <m/>
    <s v="Jewish"/>
    <s v="yes"/>
    <x v="2"/>
    <s v="no"/>
    <s v="אפרת גוש עציון"/>
    <n v="92.774606710288182"/>
    <n v="500"/>
    <n v="260"/>
    <n v="100"/>
    <m/>
    <m/>
    <n v="860"/>
    <n v="592.77460671028814"/>
    <n v="852.77460671028814"/>
    <n v="952.77460671028814"/>
    <n v="952.77460671028814"/>
    <n v="952.77460671028814"/>
    <n v="361.08054521329291"/>
    <n v="2667.4857301962966"/>
    <n v="4434.4279548934983"/>
    <n v="4954.4279548934983"/>
    <n v="4954.4279548934983"/>
    <n v="4954.4279548934983"/>
  </r>
  <r>
    <n v="7312"/>
    <n v="731"/>
    <n v="73"/>
    <s v="אפרתה זית"/>
    <m/>
    <s v="Jewish"/>
    <s v="yes"/>
    <x v="2"/>
    <s v="no"/>
    <s v="אפרת גוש עציון"/>
    <n v="799.42224697201732"/>
    <n v="150"/>
    <n v="100"/>
    <n v="50"/>
    <m/>
    <m/>
    <n v="300"/>
    <n v="949.42224697201732"/>
    <n v="1049.4222469720173"/>
    <n v="1099.4222469720173"/>
    <n v="1099.4222469720173"/>
    <n v="1099.4222469720173"/>
    <n v="3580.8123737544925"/>
    <n v="4252.6999251675761"/>
    <n v="4700.6249594429646"/>
    <n v="4924.5874765806593"/>
    <n v="4924.5874765806593"/>
    <n v="4924.5874765806593"/>
  </r>
  <r>
    <n v="7313"/>
    <n v="731"/>
    <n v="73"/>
    <s v="אפרתה הותיקה"/>
    <m/>
    <s v="Jewish"/>
    <s v="yes"/>
    <x v="2"/>
    <s v="no"/>
    <s v="אפרת גוש עציון"/>
    <n v="1124.892106362244"/>
    <n v="50"/>
    <n v="50"/>
    <n v="50"/>
    <m/>
    <m/>
    <n v="150"/>
    <n v="1174.892106362244"/>
    <n v="1224.892106362244"/>
    <n v="1274.892106362244"/>
    <n v="1274.892106362244"/>
    <n v="1274.892106362244"/>
    <n v="5140.4651078956431"/>
    <n v="4934.546846721425"/>
    <n v="5389.525267993874"/>
    <n v="5609.525267993874"/>
    <n v="5354.546846721425"/>
    <n v="5354.546846721425"/>
  </r>
  <r>
    <n v="7321"/>
    <n v="732"/>
    <n v="73"/>
    <s v="תקוע נוקדים"/>
    <m/>
    <s v="Jewish"/>
    <s v="yes"/>
    <x v="2"/>
    <s v="no"/>
    <s v="אפרת גוש עציון"/>
    <n v="1095.76814690068"/>
    <n v="113.48818911609624"/>
    <n v="216.0927021689281"/>
    <n v="225.43196671921237"/>
    <n v="232.02312366687829"/>
    <n v="218.13003799396165"/>
    <n v="1005.1660196650766"/>
    <n v="1209.2563360167762"/>
    <n v="1425.3490381857043"/>
    <n v="1650.7810049049167"/>
    <n v="1882.804128571795"/>
    <n v="2100.9341665657566"/>
    <n v="5369.2639198133329"/>
    <n v="5925.356046482204"/>
    <n v="6984.2102871099514"/>
    <n v="8088.8269240340924"/>
    <n v="9225.7402300017966"/>
    <n v="10294.577416172207"/>
  </r>
  <r>
    <n v="7331"/>
    <n v="733"/>
    <n v="73"/>
    <s v="מעלה עמוס / אספר"/>
    <m/>
    <s v="U. Orthodox"/>
    <s v="yes"/>
    <x v="2"/>
    <s v="no"/>
    <s v="אפרת גוש עציון"/>
    <n v="160.84018760000603"/>
    <n v="120.53891186978009"/>
    <n v="129.01393323793246"/>
    <n v="149.39074245754125"/>
    <n v="168.9368927035332"/>
    <n v="182.80541952818078"/>
    <n v="750.68589979696776"/>
    <n v="281.37909946978613"/>
    <n v="410.39303270771859"/>
    <n v="559.78377516525984"/>
    <n v="728.72066786879304"/>
    <n v="911.52608739697382"/>
    <n v="997.20916312003749"/>
    <n v="1744.550416712674"/>
    <n v="2544.4368027878554"/>
    <n v="3470.6594060246111"/>
    <n v="4518.0681407865168"/>
    <n v="5651.4617418612379"/>
  </r>
  <r>
    <n v="7341"/>
    <n v="734"/>
    <n v="73"/>
    <s v="הר גילה"/>
    <m/>
    <s v="Jewish"/>
    <s v="yes"/>
    <x v="2"/>
    <s v="no"/>
    <s v="אפרת גוש עציון"/>
    <n v="356.95697301377629"/>
    <n v="33.613086325700408"/>
    <n v="149.37448508883909"/>
    <n v="166.2464102199101"/>
    <n v="173.36601016623399"/>
    <n v="170.9171613030021"/>
    <n v="693.5171531036857"/>
    <n v="390.5700593394767"/>
    <n v="539.94454442831579"/>
    <n v="706.1909546482259"/>
    <n v="879.55696481445989"/>
    <n v="1050.474126117462"/>
    <n v="1499.2192866578605"/>
    <n v="1640.3942492258022"/>
    <n v="2267.7670865989267"/>
    <n v="2966.0020095225491"/>
    <n v="3694.1392522207316"/>
    <n v="4411.991329693341"/>
  </r>
  <r>
    <n v="7401"/>
    <n v="740"/>
    <n v="74"/>
    <s v="ביתר עילית כניסה"/>
    <m/>
    <s v="U. Orthodox"/>
    <s v="yes"/>
    <x v="2"/>
    <s v="no"/>
    <s v="ביתר עילית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402"/>
    <n v="740"/>
    <n v="74"/>
    <s v="ביתר עילית האתרוג"/>
    <m/>
    <s v="U. Orthodox"/>
    <s v="yes"/>
    <x v="2"/>
    <s v="no"/>
    <s v="ביתר עילית"/>
    <n v="636.3636363636432"/>
    <n v="15"/>
    <n v="15"/>
    <n v="15"/>
    <n v="15"/>
    <n v="15"/>
    <n v="75"/>
    <n v="651.3636363636432"/>
    <n v="666.3636363636432"/>
    <n v="681.3636363636432"/>
    <n v="696.3636363636432"/>
    <n v="711.3636363636432"/>
    <n v="3816.5658581205585"/>
    <n v="3975.653681166456"/>
    <n v="4071.0418871738725"/>
    <n v="4170.6582565419094"/>
    <n v="4267.4393083921887"/>
    <n v="4315.0852288594278"/>
  </r>
  <r>
    <n v="7403"/>
    <n v="740"/>
    <n v="74"/>
    <s v="ביתר עילית הערבה"/>
    <m/>
    <s v="U. Orthodox"/>
    <s v="yes"/>
    <x v="2"/>
    <s v="no"/>
    <s v="ביתר עילית"/>
    <n v="1125.0000000000041"/>
    <n v="15"/>
    <n v="15"/>
    <n v="15"/>
    <n v="15"/>
    <n v="15"/>
    <n v="75"/>
    <n v="1140.0000000000041"/>
    <n v="1155.0000000000041"/>
    <n v="1170.0000000000041"/>
    <n v="1185.0000000000041"/>
    <n v="1200.0000000000041"/>
    <n v="6471.2407405392196"/>
    <n v="6675.480645749245"/>
    <n v="6865.6992898350063"/>
    <n v="7118.0423717701478"/>
    <n v="7399.4777407243164"/>
    <n v="7620.4983062720203"/>
  </r>
  <r>
    <n v="7404"/>
    <n v="740"/>
    <n v="74"/>
    <s v="ביתר עילית הדקל דרום"/>
    <m/>
    <s v="U. Orthodox"/>
    <s v="yes"/>
    <x v="2"/>
    <s v="no"/>
    <s v="ביתר עילית"/>
    <n v="1271.9298245613948"/>
    <n v="15"/>
    <n v="15"/>
    <n v="15"/>
    <n v="15"/>
    <n v="15"/>
    <n v="75"/>
    <n v="1286.9298245613948"/>
    <n v="1301.9298245613948"/>
    <n v="1316.9298245613948"/>
    <n v="1331.9298245613948"/>
    <n v="1346.9298245613948"/>
    <n v="7954.526739384858"/>
    <n v="8249.5436785071124"/>
    <n v="8554.3398853733652"/>
    <n v="8869.2199377838606"/>
    <n v="9194.4975303865249"/>
    <n v="9530.4957401582069"/>
  </r>
  <r>
    <n v="7405"/>
    <n v="740"/>
    <n v="74"/>
    <s v="ביתר עילית הדקל צפון"/>
    <m/>
    <s v="U. Orthodox"/>
    <s v="yes"/>
    <x v="2"/>
    <s v="no"/>
    <s v="ביתר עילית"/>
    <n v="754.28571428571206"/>
    <n v="10"/>
    <n v="10"/>
    <n v="10"/>
    <n v="10"/>
    <n v="10"/>
    <n v="50"/>
    <n v="764.28571428571206"/>
    <n v="774.28571428571206"/>
    <n v="784.28571428571206"/>
    <n v="794.28571428571206"/>
    <n v="804.28571428571206"/>
    <n v="4332.2561602802025"/>
    <n v="4536.7154604072784"/>
    <n v="4595.1428140965199"/>
    <n v="4593.88101983051"/>
    <n v="4657.3311147437053"/>
    <n v="4659.6415685083084"/>
  </r>
  <r>
    <n v="7406"/>
    <n v="740"/>
    <n v="74"/>
    <s v="ביתר עילית הדס"/>
    <m/>
    <s v="U. Orthodox"/>
    <s v="yes"/>
    <x v="2"/>
    <s v="no"/>
    <s v="ביתר עילית"/>
    <n v="651.51515151515537"/>
    <n v="10"/>
    <n v="10"/>
    <n v="10"/>
    <n v="10"/>
    <n v="10"/>
    <n v="50"/>
    <n v="661.51515151515537"/>
    <n v="671.51515151515537"/>
    <n v="681.51515151515537"/>
    <n v="691.51515151515537"/>
    <n v="701.51515151515537"/>
    <n v="3946.8176895122406"/>
    <n v="4107.5816705164416"/>
    <n v="4273.9170895149082"/>
    <n v="4446.0020409192257"/>
    <n v="4624.0200417128108"/>
    <n v="4808.1601912705019"/>
  </r>
  <r>
    <n v="7412"/>
    <n v="741"/>
    <n v="74"/>
    <s v="ביתר עילית הגפן מזרח"/>
    <m/>
    <s v="U. Orthodox"/>
    <s v="yes"/>
    <x v="2"/>
    <s v="no"/>
    <s v="ביתר עילית"/>
    <n v="1322.448979591848"/>
    <n v="15"/>
    <n v="15"/>
    <n v="15"/>
    <n v="15"/>
    <n v="15"/>
    <n v="75"/>
    <n v="1337.448979591848"/>
    <n v="1352.448979591848"/>
    <n v="1367.448979591848"/>
    <n v="1382.448979591848"/>
    <n v="1397.448979591848"/>
    <n v="7327.6198923976081"/>
    <n v="7596.0024519982117"/>
    <n v="7873.2243771460962"/>
    <n v="8159.5598970188757"/>
    <n v="8455.2914276495794"/>
    <n v="8760.7098098761799"/>
  </r>
  <r>
    <n v="7413"/>
    <n v="741"/>
    <n v="74"/>
    <s v="ביתר עילית הגפן צפון"/>
    <m/>
    <s v="U. Orthodox"/>
    <s v="yes"/>
    <x v="2"/>
    <s v="no"/>
    <s v="ביתר עילית"/>
    <n v="454.2857142857153"/>
    <n v="10"/>
    <n v="10"/>
    <n v="10"/>
    <n v="10"/>
    <n v="10"/>
    <n v="50"/>
    <n v="464.2857142857153"/>
    <n v="474.2857142857153"/>
    <n v="484.2857142857153"/>
    <n v="494.2857142857153"/>
    <n v="504.2857142857153"/>
    <n v="2872.9063318311569"/>
    <n v="3009.5500685259558"/>
    <n v="3151.2304255981007"/>
    <n v="3298.1138317310238"/>
    <n v="3450.3718891545946"/>
    <n v="3608.1815283045116"/>
  </r>
  <r>
    <n v="7414"/>
    <n v="741"/>
    <n v="74"/>
    <s v="ביתר עילית הגפן דרום"/>
    <m/>
    <s v="U. Orthodox"/>
    <s v="yes"/>
    <x v="2"/>
    <s v="no"/>
    <s v="ביתר עילית"/>
    <n v="727.12324640859072"/>
    <n v="10"/>
    <n v="10"/>
    <n v="10"/>
    <n v="10"/>
    <n v="10"/>
    <n v="50"/>
    <n v="737.12324640859072"/>
    <n v="747.12324640859072"/>
    <n v="757.12324640859072"/>
    <n v="767.12324640859072"/>
    <n v="777.12324640859072"/>
    <n v="4490.8666431700258"/>
    <n v="4666.4444727089804"/>
    <n v="4847.9944020728999"/>
    <n v="5035.7053001095737"/>
    <n v="5229.7717465467849"/>
    <n v="5430.3941994932884"/>
  </r>
  <r>
    <n v="7415"/>
    <n v="741"/>
    <n v="74"/>
    <s v="ביתר עילית התמר מרכז"/>
    <m/>
    <s v="U. Orthodox"/>
    <s v="yes"/>
    <x v="2"/>
    <s v="no"/>
    <s v="ביתר עילית"/>
    <n v="385.7142857142864"/>
    <n v="10"/>
    <n v="10"/>
    <n v="10"/>
    <n v="10"/>
    <n v="10"/>
    <n v="50"/>
    <n v="395.7142857142864"/>
    <n v="405.7142857142864"/>
    <n v="415.7142857142864"/>
    <n v="425.7142857142864"/>
    <n v="435.7142857142864"/>
    <n v="2441.3874445612755"/>
    <n v="2567.2997414705928"/>
    <n v="2697.9817860725248"/>
    <n v="2833.5933705661346"/>
    <n v="2974.2992956681296"/>
    <n v="3120.2695211686205"/>
  </r>
  <r>
    <n v="7416"/>
    <n v="741"/>
    <n v="74"/>
    <s v="ביתר עילית התמר צפון"/>
    <m/>
    <s v="U. Orthodox"/>
    <s v="yes"/>
    <x v="2"/>
    <s v="no"/>
    <s v="ביתר עילית"/>
    <n v="512.85714285714357"/>
    <n v="100"/>
    <n v="100"/>
    <n v="10"/>
    <n v="10"/>
    <n v="10"/>
    <n v="230"/>
    <n v="612.85714285714357"/>
    <n v="712.85714285714357"/>
    <n v="722.85714285714357"/>
    <n v="732.85714285714357"/>
    <n v="742.85714285714357"/>
    <n v="2990.5586419753076"/>
    <n v="3546"/>
    <n v="3964.0000000000005"/>
    <n v="4251.8196392785576"/>
    <n v="4326.0601202404805"/>
    <n v="4302.765531062124"/>
  </r>
  <r>
    <n v="7417"/>
    <n v="741"/>
    <n v="74"/>
    <s v="ביתר עילית התמר דרום"/>
    <m/>
    <s v="U. Orthodox"/>
    <s v="yes"/>
    <x v="2"/>
    <s v="no"/>
    <s v="ביתר עילית"/>
    <n v="600.00000000000102"/>
    <n v="100"/>
    <n v="100"/>
    <n v="10"/>
    <n v="10"/>
    <n v="10"/>
    <n v="230"/>
    <n v="700.00000000000102"/>
    <n v="800.00000000000102"/>
    <n v="810.00000000000102"/>
    <n v="820.00000000000102"/>
    <n v="830.00000000000102"/>
    <n v="3566.6539758651015"/>
    <n v="4020.0000000000005"/>
    <n v="4560.0000000000064"/>
    <n v="4617.0000000000064"/>
    <n v="4674.0000000000064"/>
    <n v="4731.0000000000064"/>
  </r>
  <r>
    <n v="7418"/>
    <n v="741"/>
    <n v="74"/>
    <s v="ביתר עילית גבעה ג"/>
    <n v="7417"/>
    <s v="U. Orthodox"/>
    <s v="yes"/>
    <x v="2"/>
    <s v="no"/>
    <s v="ביתר עילית"/>
    <n v="0"/>
    <n v="500"/>
    <n v="600"/>
    <m/>
    <n v="0"/>
    <n v="0"/>
    <n v="1100"/>
    <n v="500"/>
    <n v="1100"/>
    <n v="1100"/>
    <n v="1100"/>
    <n v="1100"/>
    <n v="0"/>
    <n v="2650"/>
    <n v="6050"/>
    <n v="7150"/>
    <n v="7480"/>
    <n v="7480"/>
  </r>
  <r>
    <n v="7419"/>
    <n v="741"/>
    <n v="74"/>
    <s v="ביתר עילית היער האנגלי"/>
    <m/>
    <s v="U. Orthodox"/>
    <s v="yes"/>
    <x v="2"/>
    <s v="no"/>
    <s v="ביתר עילית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421"/>
    <n v="742"/>
    <n v="74"/>
    <s v="גבעות"/>
    <m/>
    <s v="U. Orthodox"/>
    <s v="yes"/>
    <x v="2"/>
    <s v="no"/>
    <s v="ביתר עילית"/>
    <n v="0"/>
    <n v="0"/>
    <n v="0"/>
    <n v="0"/>
    <n v="1000"/>
    <n v="1000"/>
    <m/>
    <n v="0"/>
    <n v="0"/>
    <n v="0"/>
    <n v="1000"/>
    <n v="2000"/>
    <n v="0"/>
    <n v="0"/>
    <n v="0"/>
    <n v="0"/>
    <n v="6000"/>
    <n v="14000"/>
  </r>
  <r>
    <n v="7501"/>
    <n v="750"/>
    <n v="75"/>
    <s v="צור הדסה ותיקה"/>
    <m/>
    <s v="Jewish"/>
    <s v="yes"/>
    <x v="0"/>
    <s v="no"/>
    <s v="מטה יהודה- צור הדסה"/>
    <n v="1476.0100586756082"/>
    <n v="350"/>
    <n v="0"/>
    <m/>
    <m/>
    <n v="0"/>
    <n v="350"/>
    <n v="1826.0100586756082"/>
    <n v="1826.0100586756082"/>
    <n v="1826.0100586756082"/>
    <n v="1826.0100586756082"/>
    <n v="1826.0100586756082"/>
    <n v="6090.3849760061648"/>
    <n v="7669.242246437555"/>
    <n v="7304.0402347024328"/>
    <n v="7318.4806599987178"/>
    <n v="7121.4392288348718"/>
    <n v="6756.2372170997505"/>
  </r>
  <r>
    <n v="7502"/>
    <n v="750"/>
    <n v="75"/>
    <s v="צור הדסה הר כיתרון"/>
    <m/>
    <s v="Jewish"/>
    <s v="yes"/>
    <x v="0"/>
    <s v="no"/>
    <s v="מטה יהודה- צור הדסה"/>
    <n v="305.3813914501257"/>
    <n v="0"/>
    <n v="0"/>
    <n v="120"/>
    <n v="0"/>
    <n v="0"/>
    <n v="120"/>
    <n v="305.3813914501257"/>
    <n v="305.3813914501257"/>
    <n v="425.3813914501257"/>
    <n v="425.3813914501257"/>
    <n v="425.3813914501257"/>
    <n v="1172.7480922674135"/>
    <n v="1199.3535805765307"/>
    <n v="1215.0425672796553"/>
    <n v="1701.5255658005028"/>
    <n v="1658.9874266554903"/>
    <n v="1573.9111483654651"/>
  </r>
  <r>
    <n v="7503"/>
    <n v="750"/>
    <n v="75"/>
    <s v="צור הדסה סנסן"/>
    <n v="7502"/>
    <s v="Jewish"/>
    <s v="yes"/>
    <x v="0"/>
    <s v="no"/>
    <s v="מטה יהודה- צור הדסה"/>
    <n v="0"/>
    <n v="600"/>
    <n v="460"/>
    <n v="200"/>
    <n v="0"/>
    <n v="0"/>
    <n v="1260"/>
    <n v="600"/>
    <n v="1060"/>
    <n v="1260"/>
    <n v="1260"/>
    <n v="1260"/>
    <n v="0"/>
    <n v="1980"/>
    <n v="4028"/>
    <n v="5040"/>
    <n v="5040"/>
    <n v="4662"/>
  </r>
  <r>
    <n v="7504"/>
    <n v="750"/>
    <n v="75"/>
    <s v="צור הדסה מקב&quot;ת"/>
    <n v="7502"/>
    <s v="Jewish"/>
    <s v="yes"/>
    <x v="0"/>
    <s v="no"/>
    <s v="מטה יהודה- צור הדסה"/>
    <n v="0"/>
    <n v="0"/>
    <n v="0"/>
    <n v="400"/>
    <n v="950"/>
    <n v="830"/>
    <n v="2180"/>
    <n v="0"/>
    <n v="0"/>
    <n v="400"/>
    <n v="1350"/>
    <n v="2180"/>
    <n v="0"/>
    <n v="0"/>
    <n v="0"/>
    <n v="1320"/>
    <n v="5130"/>
    <n v="8720"/>
  </r>
  <r>
    <n v="7511"/>
    <n v="751"/>
    <n v="75"/>
    <s v="נס הרים"/>
    <m/>
    <s v="Jewish"/>
    <s v="yes"/>
    <x v="0"/>
    <s v="no"/>
    <s v="מטה יהודה"/>
    <n v="628"/>
    <n v="38"/>
    <n v="38.200000000000003"/>
    <n v="38.200000000000003"/>
    <n v="38.200000000000003"/>
    <n v="38.200000000000003"/>
    <n v="190.8"/>
    <n v="666"/>
    <n v="704.2"/>
    <n v="742.40000000000009"/>
    <n v="780.60000000000014"/>
    <n v="818.80000000000018"/>
    <n v="2239"/>
    <n v="2397.6"/>
    <n v="2535.1200000000003"/>
    <n v="2598.4000000000005"/>
    <n v="2732.1000000000004"/>
    <n v="2865.8000000000006"/>
  </r>
  <r>
    <n v="7512"/>
    <n v="751"/>
    <n v="75"/>
    <s v="מטע"/>
    <m/>
    <s v="Jewish"/>
    <s v="yes"/>
    <x v="0"/>
    <s v="no"/>
    <s v="מטה יהודה"/>
    <n v="260"/>
    <n v="15"/>
    <n v="15"/>
    <n v="15"/>
    <n v="15"/>
    <n v="15"/>
    <n v="75"/>
    <n v="275"/>
    <n v="290"/>
    <n v="305"/>
    <n v="320"/>
    <n v="335"/>
    <n v="910"/>
    <n v="962.5"/>
    <n v="1015"/>
    <n v="1067.5"/>
    <n v="1120"/>
    <n v="1172.5"/>
  </r>
  <r>
    <n v="7513"/>
    <n v="751"/>
    <n v="75"/>
    <s v="הר רפאים"/>
    <m/>
    <s v="Jewish"/>
    <s v="yes"/>
    <x v="0"/>
    <s v="no"/>
    <s v="מטה יהודה"/>
    <n v="0"/>
    <n v="0"/>
    <n v="0"/>
    <n v="0"/>
    <n v="0"/>
    <n v="0"/>
    <n v="0"/>
    <n v="0"/>
    <n v="0"/>
    <n v="0"/>
    <n v="0"/>
    <n v="0"/>
    <m/>
    <n v="0"/>
    <n v="0"/>
    <n v="0"/>
    <n v="0"/>
    <n v="0"/>
  </r>
  <r>
    <n v="7514"/>
    <n v="751"/>
    <n v="75"/>
    <s v="מבוא ביתר&quot;"/>
    <m/>
    <s v="Jewish"/>
    <s v="yes"/>
    <x v="0"/>
    <s v="no"/>
    <s v="מטה יהודה"/>
    <n v="388"/>
    <n v="10"/>
    <n v="10"/>
    <n v="10"/>
    <n v="10"/>
    <n v="10"/>
    <n v="50"/>
    <n v="398"/>
    <n v="408"/>
    <n v="418"/>
    <n v="428"/>
    <n v="438"/>
    <n v="1124"/>
    <n v="1154.2"/>
    <n v="1224"/>
    <n v="1254"/>
    <n v="1284"/>
    <n v="1270.2"/>
  </r>
  <r>
    <n v="7521"/>
    <n v="752"/>
    <n v="75"/>
    <s v="הר הטייסים"/>
    <m/>
    <s v="Jewish"/>
    <s v="yes"/>
    <x v="0"/>
    <s v="no"/>
    <s v="מטה יהודה"/>
    <n v="1029.5449406282366"/>
    <n v="65"/>
    <n v="65"/>
    <n v="65"/>
    <n v="65"/>
    <n v="65"/>
    <n v="325"/>
    <n v="1094.5449406282366"/>
    <n v="1159.5449406282366"/>
    <n v="1224.5449406282366"/>
    <n v="1289.5449406282366"/>
    <n v="1354.5449406282366"/>
    <n v="3739"/>
    <n v="4049.8162803244759"/>
    <n v="4174.361786261652"/>
    <n v="4653.2707743872988"/>
    <n v="4771.3162803244759"/>
    <n v="4740.9072921988281"/>
  </r>
  <r>
    <n v="7531"/>
    <n v="753"/>
    <n v="75"/>
    <s v="שורש"/>
    <m/>
    <s v="Jewish"/>
    <s v="yes"/>
    <x v="0"/>
    <s v="no"/>
    <s v="מטה יהודה"/>
    <n v="1035"/>
    <n v="27"/>
    <n v="27"/>
    <n v="27"/>
    <n v="27"/>
    <n v="27"/>
    <n v="135"/>
    <n v="1062"/>
    <n v="1089"/>
    <n v="1116"/>
    <n v="1143"/>
    <n v="1170"/>
    <n v="3502"/>
    <n v="3504.6"/>
    <n v="3484.8"/>
    <n v="3571.2000000000003"/>
    <n v="3657.6000000000004"/>
    <n v="3744"/>
  </r>
  <r>
    <n v="7601"/>
    <n v="760"/>
    <n v="76"/>
    <s v="מבשרת הישנה מזרח"/>
    <m/>
    <s v="Jewish"/>
    <s v="yes"/>
    <x v="0"/>
    <s v="no"/>
    <s v="מבשרת"/>
    <n v="864.76050907258036"/>
    <n v="96"/>
    <n v="30"/>
    <n v="30"/>
    <n v="30"/>
    <n v="30"/>
    <n v="216"/>
    <n v="960.76050907258036"/>
    <n v="990.76050907258036"/>
    <n v="1020.7605090725804"/>
    <n v="1050.7605090725804"/>
    <n v="1080.7605090725804"/>
    <n v="2767.2336290322573"/>
    <n v="3103.2336290322573"/>
    <n v="3208.2336290322573"/>
    <n v="3313.2336290322573"/>
    <n v="3418.2336290322573"/>
    <n v="3523.2336290322573"/>
  </r>
  <r>
    <n v="7602"/>
    <n v="760"/>
    <n v="76"/>
    <s v="מבשרת ציון שכונה ג"/>
    <m/>
    <s v="Jewish"/>
    <s v="yes"/>
    <x v="0"/>
    <s v="no"/>
    <s v="מבשרת"/>
    <n v="611.24765624999975"/>
    <n v="20"/>
    <n v="30"/>
    <n v="30"/>
    <n v="30"/>
    <n v="30"/>
    <n v="140"/>
    <n v="631.24765624999975"/>
    <n v="661.24765624999975"/>
    <n v="691.24765624999975"/>
    <n v="721.24765624999975"/>
    <n v="751.24765624999975"/>
    <n v="1955.9924999999994"/>
    <n v="2038.0650993325632"/>
    <n v="2125.2732027803459"/>
    <n v="2230.5288147217684"/>
    <n v="2335.7625560496517"/>
    <n v="2440.9771185404434"/>
  </r>
  <r>
    <n v="7603"/>
    <n v="760"/>
    <n v="76"/>
    <s v="מבשרת הישנה מערב"/>
    <m/>
    <s v="Jewish"/>
    <s v="yes"/>
    <x v="0"/>
    <s v="no"/>
    <s v="מבשרת"/>
    <n v="619.69808467741927"/>
    <n v="30"/>
    <n v="30"/>
    <n v="30"/>
    <n v="30"/>
    <n v="30"/>
    <n v="150"/>
    <n v="649.69808467741927"/>
    <n v="679.69808467741927"/>
    <n v="709.69808467741927"/>
    <n v="739.69808467741927"/>
    <n v="769.69808467741927"/>
    <n v="1983.0338709677419"/>
    <n v="2000.5338709677419"/>
    <n v="2184.4494486127551"/>
    <n v="2289.8283413541872"/>
    <n v="2395.1752013693422"/>
    <n v="2500.4939261204745"/>
  </r>
  <r>
    <n v="7604"/>
    <n v="760"/>
    <n v="76"/>
    <s v="מבשרת ציון קניון הראל"/>
    <m/>
    <s v="Jewish"/>
    <s v="yes"/>
    <x v="0"/>
    <s v="no"/>
    <s v="מבשרת"/>
    <n v="140.27147272750801"/>
    <n v="0"/>
    <n v="0"/>
    <n v="200.70000000000002"/>
    <n v="0"/>
    <n v="0"/>
    <n v="200.70000000000002"/>
    <n v="140.27147272750801"/>
    <n v="140.27147272750801"/>
    <n v="340.97147272750806"/>
    <n v="340.97147272750806"/>
    <n v="340.97147272750806"/>
    <n v="422.3082524271843"/>
    <n v="422.3082524271843"/>
    <n v="422.3082524271843"/>
    <n v="2734.0589667688487"/>
    <n v="2734.0589667688487"/>
    <n v="2734.0589667688487"/>
  </r>
  <r>
    <n v="7605"/>
    <n v="760"/>
    <n v="76"/>
    <s v="מבשרת ציון שכונה ב"/>
    <m/>
    <s v="Jewish"/>
    <s v="yes"/>
    <x v="0"/>
    <s v="no"/>
    <s v="מבשרת"/>
    <n v="472.80460874195666"/>
    <n v="0"/>
    <n v="0"/>
    <n v="0"/>
    <n v="0"/>
    <n v="500"/>
    <n v="500"/>
    <n v="472.80460874195666"/>
    <n v="472.80460874195666"/>
    <n v="472.80460874195666"/>
    <n v="472.80460874195666"/>
    <n v="972.8046087419566"/>
    <n v="1417.2378640776699"/>
    <n v="1417.2378640776699"/>
    <n v="1417.2378640776699"/>
    <n v="1417.2378640776699"/>
    <n v="1417.2378640776699"/>
    <n v="3167.2378640776697"/>
  </r>
  <r>
    <n v="7606"/>
    <n v="760"/>
    <n v="76"/>
    <s v="מבשרת ציון שכונה א"/>
    <m/>
    <s v="Jewish"/>
    <s v="yes"/>
    <x v="0"/>
    <s v="no"/>
    <s v="מבשרת"/>
    <n v="443.2299497501931"/>
    <n v="0"/>
    <n v="0"/>
    <n v="0"/>
    <n v="0"/>
    <n v="0"/>
    <n v="0"/>
    <n v="443.2299497501931"/>
    <n v="443.2299497501931"/>
    <n v="443.2299497501931"/>
    <n v="443.2299497501931"/>
    <n v="443.2299497501931"/>
    <n v="1329.8486850468526"/>
    <n v="1319.0998878823"/>
    <n v="1303.0457908466817"/>
    <n v="1279.5518246070753"/>
    <n v="1256.3197839434167"/>
    <n v="1233.7452913757481"/>
  </r>
  <r>
    <n v="7611"/>
    <n v="761"/>
    <n v="76"/>
    <s v="מבשרת ציון רכס חלילים מזרח"/>
    <m/>
    <s v="Jewish"/>
    <s v="yes"/>
    <x v="0"/>
    <s v="no"/>
    <s v="מבשרת"/>
    <n v="567.225068257619"/>
    <n v="0"/>
    <n v="0"/>
    <n v="0"/>
    <n v="0"/>
    <n v="0"/>
    <n v="0"/>
    <n v="567.225068257619"/>
    <n v="567.225068257619"/>
    <n v="567.225068257619"/>
    <n v="567.225068257619"/>
    <n v="567.225068257619"/>
    <n v="2268.900273030476"/>
    <n v="2289.3018997063941"/>
    <n v="2291.3677930736121"/>
    <n v="2268.9258758979058"/>
    <n v="2234.3947402409112"/>
    <n v="2203.4744740667848"/>
  </r>
  <r>
    <n v="7612"/>
    <n v="761"/>
    <n v="76"/>
    <s v="מבשרת ציון רכס חלילים מערב"/>
    <m/>
    <s v="Jewish"/>
    <s v="yes"/>
    <x v="0"/>
    <s v="no"/>
    <s v="מבשרת"/>
    <n v="324.94369877598672"/>
    <n v="0"/>
    <n v="0"/>
    <n v="0"/>
    <n v="0"/>
    <n v="0"/>
    <n v="0"/>
    <n v="324.94369877598672"/>
    <n v="324.94369877598672"/>
    <n v="324.94369877598672"/>
    <n v="324.94369877598672"/>
    <n v="324.94369877598672"/>
    <n v="1299.7747951039469"/>
    <n v="1311.4435719858666"/>
    <n v="1312.6109400914675"/>
    <n v="1299.7415533285584"/>
    <n v="1279.9507386055986"/>
    <n v="1262.2356748725015"/>
  </r>
  <r>
    <n v="7613"/>
    <n v="761"/>
    <n v="76"/>
    <s v="מבשרת ציון שכונה ה' ו'"/>
    <m/>
    <s v="Jewish"/>
    <s v="yes"/>
    <x v="0"/>
    <s v="no"/>
    <s v="מבשרת"/>
    <n v="1481.9508095274957"/>
    <n v="0"/>
    <n v="0"/>
    <n v="0"/>
    <n v="0"/>
    <n v="0"/>
    <n v="0"/>
    <n v="1481.9508095274957"/>
    <n v="1481.9508095274957"/>
    <n v="1481.9508095274957"/>
    <n v="1481.9508095274957"/>
    <n v="1481.9508095274957"/>
    <n v="4494.8129433511467"/>
    <n v="4491.2317255695643"/>
    <n v="4453.1211757658484"/>
    <n v="4395.9694734957902"/>
    <n v="4319.5430263296566"/>
    <n v="4241.1501701351117"/>
  </r>
  <r>
    <n v="7614"/>
    <n v="761"/>
    <n v="76"/>
    <s v="מבשרת ציון שכונה ד'"/>
    <m/>
    <s v="Jewish"/>
    <s v="yes"/>
    <x v="0"/>
    <s v="no"/>
    <s v="מבשרת"/>
    <n v="360.89990590162563"/>
    <n v="0"/>
    <n v="0"/>
    <n v="0"/>
    <n v="0"/>
    <n v="0"/>
    <n v="0"/>
    <n v="360.89990590162563"/>
    <n v="360.89990590162563"/>
    <n v="360.89990590162563"/>
    <n v="360.89990590162563"/>
    <n v="360.89990590162563"/>
    <n v="1092.7560432078674"/>
    <n v="1091.8853957699894"/>
    <n v="1082.6201528927322"/>
    <n v="1068.7257219514845"/>
    <n v="1050.1453131437631"/>
    <n v="1031.0868409825057"/>
  </r>
  <r>
    <n v="7615"/>
    <n v="761"/>
    <n v="76"/>
    <s v="מבשרת ציון - פיתחת חלילים"/>
    <m/>
    <s v="Jewish"/>
    <s v="yes"/>
    <x v="0"/>
    <s v="no"/>
    <s v="מבשרת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621"/>
    <n v="762"/>
    <n v="76"/>
    <s v="מבשרת ציון מועצה"/>
    <m/>
    <s v="Jewish"/>
    <s v="yes"/>
    <x v="0"/>
    <s v="no"/>
    <s v="מבשרת"/>
    <n v="89.245071366372414"/>
    <n v="0"/>
    <n v="0"/>
    <n v="0"/>
    <n v="0"/>
    <n v="0"/>
    <n v="0"/>
    <n v="89.245071366372414"/>
    <n v="89.245071366372414"/>
    <n v="89.245071366372414"/>
    <n v="89.245071366372414"/>
    <n v="89.245071366372414"/>
    <n v="278.81913841756921"/>
    <n v="275.91178058874459"/>
    <n v="271.40942591021235"/>
    <n v="266.32120367384351"/>
    <n v="259.5870085831387"/>
    <n v="251.04046127285937"/>
  </r>
  <r>
    <n v="7622"/>
    <n v="762"/>
    <n v="76"/>
    <s v="מוצא הקטנה"/>
    <m/>
    <s v="Jewish"/>
    <s v="yes"/>
    <x v="0"/>
    <s v="no"/>
    <s v="מבשרת"/>
    <n v="139.13896890289166"/>
    <n v="7"/>
    <n v="15"/>
    <n v="20"/>
    <n v="20"/>
    <n v="20"/>
    <n v="82"/>
    <n v="146.13896890289166"/>
    <n v="161.13896890289166"/>
    <n v="181.13896890289166"/>
    <n v="201.13896890289166"/>
    <n v="221.13896890289166"/>
    <n v="446.18088030056549"/>
    <n v="457.97543685170012"/>
    <n v="505.04142193409797"/>
    <n v="541.39644349327943"/>
    <n v="571.57933236786675"/>
    <n v="594.43135718932103"/>
  </r>
  <r>
    <n v="7623"/>
    <n v="762"/>
    <n v="76"/>
    <s v="מוצא עילית"/>
    <m/>
    <s v="Jewish"/>
    <s v="yes"/>
    <x v="0"/>
    <s v="no"/>
    <s v="מטה יהודה"/>
    <n v="505"/>
    <n v="5"/>
    <n v="5"/>
    <n v="5"/>
    <n v="5"/>
    <n v="5"/>
    <n v="25"/>
    <n v="510"/>
    <n v="515"/>
    <n v="520"/>
    <n v="525"/>
    <n v="530"/>
    <n v="1213"/>
    <n v="1573"/>
    <n v="1688.4"/>
    <n v="1716"/>
    <n v="1680"/>
    <n v="1696"/>
  </r>
  <r>
    <n v="7624"/>
    <n v="762"/>
    <n v="76"/>
    <s v="מעוז ציון א'"/>
    <m/>
    <s v="Jewish"/>
    <s v="yes"/>
    <x v="0"/>
    <s v="no"/>
    <s v="מבשרת"/>
    <n v="1132.4780175159483"/>
    <n v="50"/>
    <n v="50"/>
    <n v="50"/>
    <n v="50"/>
    <n v="50"/>
    <n v="250"/>
    <n v="1182.4780175159483"/>
    <n v="1232.4780175159483"/>
    <n v="1282.4780175159483"/>
    <n v="1332.4780175159483"/>
    <n v="1382.4780175159483"/>
    <n v="3601.7874659400536"/>
    <n v="3636.7874659400536"/>
    <n v="3933.2684528774907"/>
    <n v="4105.8947228885118"/>
    <n v="4278.6726110488835"/>
    <n v="4451.5880403857873"/>
  </r>
  <r>
    <n v="7625"/>
    <n v="762"/>
    <n v="76"/>
    <s v="מבשרת ציון אזור תעשיה מזרח"/>
    <n v="7628"/>
    <s v="Jewish"/>
    <s v="yes"/>
    <x v="0"/>
    <s v="no"/>
    <s v="מבשרת"/>
    <m/>
    <m/>
    <n v="500"/>
    <m/>
    <m/>
    <n v="0"/>
    <n v="500"/>
    <n v="0"/>
    <n v="500"/>
    <n v="500"/>
    <n v="500"/>
    <n v="500"/>
    <n v="0"/>
    <n v="0"/>
    <n v="1575"/>
    <n v="1653.75"/>
    <n v="1736.4375"/>
    <n v="1823.2593750000001"/>
  </r>
  <r>
    <n v="7626"/>
    <n v="762"/>
    <n v="76"/>
    <s v="מבשרת ציון אזור תעשייה מערב"/>
    <m/>
    <s v="Jewish"/>
    <s v="yes"/>
    <x v="0"/>
    <s v="no"/>
    <s v="מבשרת"/>
    <n v="31.384461108339742"/>
    <m/>
    <n v="700"/>
    <n v="800"/>
    <m/>
    <m/>
    <n v="1500"/>
    <n v="31.384461108339742"/>
    <n v="731.38446110833979"/>
    <n v="1531.3844611083398"/>
    <n v="1531.3844611083398"/>
    <n v="1531.3844611083398"/>
    <n v="96.660649819494608"/>
    <n v="96.660649819494608"/>
    <n v="2672.5284303800513"/>
    <n v="5754.7151952359"/>
    <n v="6042.4509549976947"/>
    <n v="6344.5735027475785"/>
  </r>
  <r>
    <n v="7627"/>
    <n v="762"/>
    <n v="76"/>
    <s v="מעוז ציון ב'"/>
    <m/>
    <s v="Jewish"/>
    <s v="yes"/>
    <x v="0"/>
    <s v="no"/>
    <s v="מבשרת"/>
    <n v="950.67476451420009"/>
    <n v="50"/>
    <n v="50"/>
    <n v="50"/>
    <n v="50"/>
    <n v="50"/>
    <n v="250"/>
    <n v="1000.6747645142001"/>
    <n v="1050.6747645142"/>
    <n v="1100.6747645142"/>
    <n v="1150.6747645142"/>
    <n v="1200.6747645142"/>
    <n v="3009.6259927797832"/>
    <n v="3044.6259927797832"/>
    <n v="3478.8119485709617"/>
    <n v="3807.2040228783608"/>
    <n v="4155.781703456827"/>
    <n v="4525.5407242149467"/>
  </r>
  <r>
    <n v="7628"/>
    <n v="762"/>
    <n v="76"/>
    <s v="מבשרת ציון שכונה יא'"/>
    <m/>
    <s v="Jewish"/>
    <s v="yes"/>
    <x v="0"/>
    <s v="no"/>
    <s v="מבשרת"/>
    <n v="782.93675455041898"/>
    <n v="0"/>
    <n v="0"/>
    <n v="0"/>
    <n v="0"/>
    <n v="0"/>
    <n v="0"/>
    <n v="782.93675455041898"/>
    <n v="782.93675455041898"/>
    <n v="782.93675455041898"/>
    <n v="782.93675455041898"/>
    <n v="782.93675455041898"/>
    <n v="2468.2015602922547"/>
    <n v="2456.7652407949054"/>
    <n v="2428.1875253782782"/>
    <n v="2384.0870129616651"/>
    <n v="2330.4388397538087"/>
    <n v="2261.8487957022726"/>
  </r>
  <r>
    <n v="7629"/>
    <n v="762"/>
    <n v="76"/>
    <s v="מחלף הראל"/>
    <m/>
    <s v="Jewish"/>
    <s v="yes"/>
    <x v="0"/>
    <s v="no"/>
    <s v="מבשרת"/>
    <n v="0"/>
    <n v="0"/>
    <n v="0"/>
    <n v="0"/>
    <n v="0"/>
    <n v="0"/>
    <n v="0"/>
    <n v="0"/>
    <n v="200.70000000000002"/>
    <n v="200.70000000000002"/>
    <n v="200.70000000000002"/>
    <n v="200.70000000000002"/>
    <n v="0"/>
    <n v="0"/>
    <n v="737.5725000000001"/>
    <n v="774.45112500000016"/>
    <n v="813.17368125000019"/>
    <n v="813.17368125000019"/>
  </r>
  <r>
    <n v="7631"/>
    <n v="763"/>
    <n v="76"/>
    <s v="הר אדר"/>
    <m/>
    <s v="Jewish"/>
    <s v="yes"/>
    <x v="2"/>
    <s v="no"/>
    <s v="מטה בנימין"/>
    <n v="988.7179487179485"/>
    <n v="86.524474896304355"/>
    <n v="58.911855343946627"/>
    <n v="54.557349009924792"/>
    <n v="56.98192752178079"/>
    <n v="58.768441528331095"/>
    <n v="315.74404830028766"/>
    <n v="1075.2424236142529"/>
    <n v="1134.1542789581995"/>
    <n v="1188.7116279681243"/>
    <n v="1245.6935554899051"/>
    <n v="1304.4619970182362"/>
    <n v="3855.9999999999991"/>
    <n v="4193.445452095586"/>
    <n v="4423.2016879369776"/>
    <n v="4635.9753490756848"/>
    <n v="4858.2048664106296"/>
    <n v="5087.4017883711213"/>
  </r>
  <r>
    <n v="7641"/>
    <n v="764"/>
    <n v="76"/>
    <s v="קרית ענבים"/>
    <m/>
    <s v="Jewish"/>
    <s v="yes"/>
    <x v="0"/>
    <s v="no"/>
    <s v="מטה יהודה"/>
    <n v="946"/>
    <n v="65"/>
    <n v="65"/>
    <n v="65"/>
    <n v="65"/>
    <n v="65"/>
    <n v="325"/>
    <n v="1011"/>
    <n v="1076"/>
    <n v="1141"/>
    <n v="1206"/>
    <n v="1271"/>
    <n v="2936.9206730769229"/>
    <n v="3235.2000000000003"/>
    <n v="3443.2000000000003"/>
    <n v="3765.2999999999997"/>
    <n v="3859.2000000000003"/>
    <n v="4067.2000000000003"/>
  </r>
  <r>
    <n v="7642"/>
    <n v="764"/>
    <n v="76"/>
    <s v="נווה אילן"/>
    <m/>
    <s v="Jewish"/>
    <s v="yes"/>
    <x v="0"/>
    <s v="no"/>
    <s v="מטה יהודה"/>
    <n v="573"/>
    <n v="6"/>
    <n v="6"/>
    <n v="6"/>
    <n v="6"/>
    <n v="6"/>
    <n v="30"/>
    <n v="579"/>
    <n v="585"/>
    <n v="591"/>
    <n v="597"/>
    <n v="603"/>
    <n v="2024.6690777576853"/>
    <n v="2026.5"/>
    <n v="1989"/>
    <n v="2009.3999999999999"/>
    <n v="2089.5"/>
    <n v="2110.5"/>
  </r>
  <r>
    <n v="7651"/>
    <n v="765"/>
    <n v="76"/>
    <s v="אבו גוש"/>
    <m/>
    <s v="Arab"/>
    <s v="yes"/>
    <x v="0"/>
    <s v="no"/>
    <s v="אבו גוש"/>
    <n v="1504.9999999999998"/>
    <n v="120"/>
    <n v="343"/>
    <n v="240"/>
    <n v="240"/>
    <n v="260"/>
    <n v="1203"/>
    <n v="1624.9999999999998"/>
    <n v="1967.9999999999998"/>
    <n v="2208"/>
    <n v="2448"/>
    <n v="2708"/>
    <n v="6698.4905015593176"/>
    <n v="7651.9980755660072"/>
    <n v="9501.7242480943241"/>
    <n v="10660.471107618023"/>
    <n v="11819.217967141722"/>
    <n v="13084.393159745985"/>
  </r>
  <r>
    <n v="7652"/>
    <n v="765"/>
    <n v="76"/>
    <s v="עין רפה - עין נקובה"/>
    <m/>
    <s v="Arab"/>
    <s v="yes"/>
    <x v="0"/>
    <s v="no"/>
    <s v="מטה יהודה"/>
    <n v="1221"/>
    <n v="155"/>
    <n v="155"/>
    <n v="155"/>
    <n v="155"/>
    <n v="155"/>
    <n v="775"/>
    <n v="1376"/>
    <n v="1531"/>
    <n v="1686"/>
    <n v="1841"/>
    <n v="1996"/>
    <n v="5426"/>
    <n v="6192"/>
    <n v="6889.5"/>
    <n v="7418.4000000000005"/>
    <n v="7916.2999999999993"/>
    <n v="8582.7999999999993"/>
  </r>
  <r>
    <n v="7661"/>
    <n v="766"/>
    <n v="76"/>
    <s v="קרית יערים"/>
    <m/>
    <s v="U. Orthodox"/>
    <s v="yes"/>
    <x v="0"/>
    <s v="no"/>
    <s v="קרית יערים"/>
    <n v="633.08151093439369"/>
    <n v="10"/>
    <n v="10"/>
    <n v="10"/>
    <n v="10"/>
    <n v="10"/>
    <n v="50"/>
    <n v="643.08151093439369"/>
    <n v="653.08151093439369"/>
    <n v="663.08151093439369"/>
    <n v="673.08151093439369"/>
    <n v="683.08151093439369"/>
    <n v="3597.5460047629554"/>
    <n v="3860.4649157806753"/>
    <n v="4118.8380882497841"/>
    <n v="4374.6727072556241"/>
    <n v="4570.0943605685288"/>
    <n v="4689.5196331367124"/>
  </r>
  <r>
    <n v="7701"/>
    <n v="770"/>
    <n v="77"/>
    <s v="גבעת זאב מרכז"/>
    <m/>
    <s v="Jewish"/>
    <s v="yes"/>
    <x v="2"/>
    <s v="no"/>
    <s v="גבעת זאב"/>
    <n v="1624.1484155493008"/>
    <n v="140"/>
    <n v="200"/>
    <n v="200"/>
    <n v="140"/>
    <n v="0"/>
    <n v="680"/>
    <n v="1764.1484155493008"/>
    <n v="1964.1484155493008"/>
    <n v="2164.1484155493008"/>
    <n v="2304.1484155493008"/>
    <n v="2304.1484155493008"/>
    <n v="6605"/>
    <n v="6776.587204653958"/>
    <n v="7145.5189203375803"/>
    <n v="8009.2059129062081"/>
    <n v="8620.7302459067541"/>
    <n v="8638.6925953564842"/>
  </r>
  <r>
    <n v="7702"/>
    <n v="770"/>
    <n v="77"/>
    <s v="גבעת זאב נווה מנחם"/>
    <m/>
    <s v="Jewish"/>
    <s v="yes"/>
    <x v="2"/>
    <s v="no"/>
    <s v="גבעת זאב"/>
    <n v="502.3654761904719"/>
    <n v="0"/>
    <n v="0"/>
    <n v="0"/>
    <n v="0"/>
    <n v="0"/>
    <n v="0"/>
    <n v="502.3654761904719"/>
    <n v="502.3654761904719"/>
    <n v="502.3654761904719"/>
    <n v="502.3654761904719"/>
    <n v="502.3654761904719"/>
    <n v="2071.7180884892387"/>
    <n v="2077.6183656276744"/>
    <n v="2067.7319511379305"/>
    <n v="2049.0354594264927"/>
    <n v="2023.5827989498764"/>
    <n v="1994.7052281824108"/>
  </r>
  <r>
    <n v="7703"/>
    <n v="770"/>
    <n v="77"/>
    <s v="גבעת זאב מורשת בנימין"/>
    <m/>
    <s v="Jewish"/>
    <s v="yes"/>
    <x v="2"/>
    <s v="no"/>
    <s v="גבעת זאב"/>
    <n v="803.30319735391026"/>
    <n v="50"/>
    <n v="50"/>
    <n v="50"/>
    <n v="200"/>
    <n v="200"/>
    <n v="550"/>
    <n v="853.30319735391026"/>
    <n v="903.30319735391026"/>
    <n v="953.30319735391026"/>
    <n v="1153.3031973539103"/>
    <n v="1353.3031973539103"/>
    <n v="3759"/>
    <n v="3992.9714327281522"/>
    <n v="4226.9428654563044"/>
    <n v="4460.914298184457"/>
    <n v="5396.8000290970658"/>
    <n v="6332.6857600096746"/>
  </r>
  <r>
    <n v="7704"/>
    <n v="770"/>
    <n v="77"/>
    <s v="גבעת זאב גולדשטיין"/>
    <m/>
    <s v="Jewish"/>
    <s v="yes"/>
    <x v="2"/>
    <s v="no"/>
    <s v="גבעת זאב"/>
    <n v="0"/>
    <n v="0"/>
    <n v="200"/>
    <n v="200"/>
    <n v="250"/>
    <n v="50"/>
    <n v="700"/>
    <n v="0"/>
    <n v="200"/>
    <n v="400"/>
    <n v="650"/>
    <n v="700"/>
    <n v="0"/>
    <n v="0"/>
    <n v="974.97433419892957"/>
    <n v="1978.3314758796462"/>
    <n v="3236.6359409055376"/>
    <n v="3492.5791522325294"/>
  </r>
  <r>
    <n v="7711"/>
    <n v="771"/>
    <n v="77"/>
    <s v="גבעון החדשה"/>
    <m/>
    <s v="Jewish"/>
    <s v="yes"/>
    <x v="2"/>
    <s v="no"/>
    <s v="גבעת זאב"/>
    <n v="425.5444189147841"/>
    <n v="27.889522257576743"/>
    <n v="21.984675935629639"/>
    <n v="15.114464705745377"/>
    <n v="75.256391870474658"/>
    <n v="92.105263157894797"/>
    <n v="232.35031792732121"/>
    <n v="453.43394117236085"/>
    <n v="475.41861710799049"/>
    <n v="490.53308181373586"/>
    <n v="565.78947368421052"/>
    <n v="657.89473684210532"/>
    <n v="1548.5128647272807"/>
    <n v="1650"/>
    <n v="1730"/>
    <n v="1785"/>
    <n v="2150"/>
    <n v="2500"/>
  </r>
  <r>
    <n v="7712"/>
    <n v="771"/>
    <n v="77"/>
    <s v="הר שמואל"/>
    <m/>
    <s v="Jewish"/>
    <s v="yes"/>
    <x v="2"/>
    <s v="no"/>
    <s v="גבעת זאב"/>
    <n v="239.99999999999983"/>
    <n v="0"/>
    <m/>
    <n v="200"/>
    <n v="200"/>
    <n v="200"/>
    <n v="600"/>
    <n v="239.99999999999983"/>
    <n v="239.99999999999983"/>
    <n v="439.99999999999983"/>
    <n v="639.99999999999977"/>
    <n v="839.99999999999977"/>
    <n v="1179.1125090432317"/>
    <n v="1262.3012526940774"/>
    <n v="1259.8872418114167"/>
    <n v="2294.2713494842824"/>
    <n v="3297.692258749189"/>
    <n v="4262.4558041497939"/>
  </r>
  <r>
    <n v="7721"/>
    <n v="772"/>
    <n v="77"/>
    <s v="גבעת זאב אגן האיילות"/>
    <m/>
    <s v="U. Orthodox"/>
    <s v="yes"/>
    <x v="2"/>
    <s v="no"/>
    <s v="גבעת זאב"/>
    <n v="610.76923076923072"/>
    <n v="200"/>
    <n v="150"/>
    <n v="200"/>
    <n v="150"/>
    <n v="150"/>
    <n v="850"/>
    <n v="810.76923076923072"/>
    <n v="960.76923076923072"/>
    <n v="1160.7692307692307"/>
    <n v="1310.7692307692307"/>
    <n v="1460.7692307692307"/>
    <n v="3114.9230769230762"/>
    <n v="4297.0769230769229"/>
    <n v="5380.3076923076915"/>
    <n v="6500.3076923076915"/>
    <n v="7340.3076923076915"/>
    <n v="8180.3076923076915"/>
  </r>
  <r>
    <n v="7731"/>
    <n v="773"/>
    <n v="77"/>
    <s v="בית חורון"/>
    <m/>
    <s v="Jewish"/>
    <s v="yes"/>
    <x v="2"/>
    <s v="no"/>
    <s v="מטה בנימין"/>
    <n v="222.54545454545453"/>
    <n v="42.773352461117526"/>
    <n v="46.086708448105753"/>
    <n v="51.243323488970987"/>
    <n v="48.055584122008327"/>
    <n v="57.892360890347334"/>
    <n v="246.05132941054993"/>
    <n v="265.31880700657206"/>
    <n v="311.40551545467781"/>
    <n v="362.6488389436488"/>
    <n v="410.70442306565712"/>
    <n v="468.59678395600446"/>
    <n v="1224"/>
    <n v="1459.2534385361462"/>
    <n v="1712.730335000728"/>
    <n v="1994.5686141900685"/>
    <n v="2299.9447691676796"/>
    <n v="2624.1419901536246"/>
  </r>
  <r>
    <n v="7801"/>
    <n v="780"/>
    <n v="78"/>
    <s v="תל ציון"/>
    <m/>
    <s v="U. Orthodox"/>
    <s v="yes"/>
    <x v="2"/>
    <s v="no"/>
    <s v="מטה בנימין"/>
    <n v="900"/>
    <n v="135.55605809718918"/>
    <n v="349.73798664247943"/>
    <n v="421.17589616564464"/>
    <n v="490.05500512901153"/>
    <n v="536.49862294713103"/>
    <n v="1933.0235689814558"/>
    <n v="1035.5560580971892"/>
    <n v="1385.2940447396686"/>
    <n v="1806.4699409053133"/>
    <n v="2296.5249460343248"/>
    <n v="2833.0235689814558"/>
    <n v="6029.9414329617612"/>
    <n v="7248.8924066803247"/>
    <n v="9697.0583131776802"/>
    <n v="12645.289586337192"/>
    <n v="16075.674622240273"/>
    <n v="19831.164982870192"/>
  </r>
  <r>
    <n v="7802"/>
    <n v="780"/>
    <n v="78"/>
    <s v="פסגות / כוכב יעקב"/>
    <m/>
    <s v="Jewish"/>
    <s v="yes"/>
    <x v="2"/>
    <s v="no"/>
    <s v="מטה בנימין"/>
    <n v="580"/>
    <n v="50"/>
    <n v="50"/>
    <n v="50"/>
    <n v="50"/>
    <n v="50"/>
    <n v="250"/>
    <n v="630"/>
    <n v="680"/>
    <n v="730"/>
    <n v="780"/>
    <n v="830"/>
    <n v="3200"/>
    <n v="3465"/>
    <n v="3740"/>
    <n v="4015"/>
    <n v="4290"/>
    <n v="4565"/>
  </r>
  <r>
    <n v="7811"/>
    <n v="781"/>
    <n v="78"/>
    <s v="גבע בנימין"/>
    <m/>
    <s v="Jewish"/>
    <s v="yes"/>
    <x v="2"/>
    <s v="no"/>
    <s v="מטה בנימין"/>
    <n v="1194.3086516947046"/>
    <n v="81.929107708319862"/>
    <n v="322.87409486933757"/>
    <n v="351.14865235458137"/>
    <n v="236.03255982270684"/>
    <n v="276.08828135969316"/>
    <n v="1268.0726961146388"/>
    <n v="1276.2377594030245"/>
    <n v="1599.1118542723621"/>
    <n v="1950.2605066269434"/>
    <n v="2186.2930664496503"/>
    <n v="2462.3813478093434"/>
    <n v="5254.9580674567005"/>
    <n v="5615.4461413733079"/>
    <n v="7036.0921587983939"/>
    <n v="8581.1462291585522"/>
    <n v="9838.3187990234255"/>
    <n v="11080.716065142045"/>
  </r>
  <r>
    <n v="7821"/>
    <n v="782"/>
    <n v="78"/>
    <s v="עלמון"/>
    <m/>
    <s v="Jewish"/>
    <s v="yes"/>
    <x v="2"/>
    <s v="no"/>
    <s v="מטה בנימין"/>
    <n v="305.95238095238096"/>
    <n v="37.036098018356881"/>
    <n v="69.229029705320215"/>
    <n v="73.359660249126023"/>
    <n v="76.345992020601329"/>
    <n v="76.23532787140266"/>
    <n v="332.20610786480711"/>
    <n v="342.98847897073784"/>
    <n v="412.21750867605806"/>
    <n v="485.57716892518408"/>
    <n v="561.92316094578541"/>
    <n v="638.15848881718807"/>
    <n v="1285"/>
    <n v="1440.5516116770991"/>
    <n v="1731.3135364394439"/>
    <n v="2039.4241094857732"/>
    <n v="2360.077275972299"/>
    <n v="2680.2656530321901"/>
  </r>
  <r>
    <n v="7822"/>
    <n v="782"/>
    <n v="78"/>
    <s v="כפר אדומים"/>
    <m/>
    <s v="Jewish"/>
    <s v="yes"/>
    <x v="2"/>
    <s v="no"/>
    <s v="מטה בנימין"/>
    <n v="898.34506876327623"/>
    <n v="138.37612649883431"/>
    <n v="238.29388466179967"/>
    <n v="225.60261497127158"/>
    <n v="270.23106651763715"/>
    <n v="267.25343350012645"/>
    <n v="1139.7571261496691"/>
    <n v="1036.7211952621105"/>
    <n v="1275.0150799239102"/>
    <n v="1500.6176948951818"/>
    <n v="1770.8487614128189"/>
    <n v="2038.1021949129454"/>
    <n v="4042.5528094347428"/>
    <n v="4665.2453786794977"/>
    <n v="5737.5678596575963"/>
    <n v="6902.8413965178352"/>
    <n v="8145.904302498966"/>
    <n v="9375.2700965995482"/>
  </r>
  <r>
    <n v="7823"/>
    <n v="782"/>
    <n v="78"/>
    <s v="מעלה מכמש"/>
    <m/>
    <s v="Jewish"/>
    <s v="yes"/>
    <x v="2"/>
    <s v="no"/>
    <s v="מטה בנימין"/>
    <n v="255.98627046092156"/>
    <n v="20.333716258647826"/>
    <n v="55.175005544005671"/>
    <n v="63.260654941466726"/>
    <n v="68.532651966366359"/>
    <n v="72.451388855103403"/>
    <n v="279.75341756558998"/>
    <n v="276.31998671956939"/>
    <n v="331.49499226357506"/>
    <n v="394.75564720504178"/>
    <n v="463.28829917140814"/>
    <n v="535.73968802651154"/>
    <n v="1382.3258604889766"/>
    <n v="1492.1279282856749"/>
    <n v="1790.0729582233055"/>
    <n v="2131.6804949072257"/>
    <n v="2501.756815525604"/>
    <n v="2892.9943153431623"/>
  </r>
  <r>
    <n v="7824"/>
    <n v="782"/>
    <n v="78"/>
    <s v="מצפה יריחו"/>
    <m/>
    <s v="Jewish"/>
    <s v="yes"/>
    <x v="2"/>
    <s v="no"/>
    <s v="מטה בנימין"/>
    <n v="425.66977687581129"/>
    <n v="72.901785582718901"/>
    <n v="116.87488836512108"/>
    <n v="132.00198528192811"/>
    <n v="126.49592499874677"/>
    <n v="147.91453149186339"/>
    <n v="596.18911572037825"/>
    <n v="498.5715624585302"/>
    <n v="615.44645082365128"/>
    <n v="747.44843610557939"/>
    <n v="873.94436110432616"/>
    <n v="1021.8588925961895"/>
    <n v="2256.0498174417999"/>
    <n v="2642.4292810302099"/>
    <n v="3261.8661893653516"/>
    <n v="3961.4767113595703"/>
    <n v="4719.2995499633616"/>
    <n v="5518.038020019424"/>
  </r>
  <r>
    <n v="7825"/>
    <n v="782"/>
    <n v="78"/>
    <s v="השומרוני הטוב"/>
    <m/>
    <s v="Jewish"/>
    <s v="yes"/>
    <x v="2"/>
    <s v="no"/>
    <s v="מטה בנימין"/>
    <m/>
    <m/>
    <m/>
    <m/>
    <m/>
    <m/>
    <m/>
    <m/>
    <m/>
    <m/>
    <m/>
    <m/>
    <m/>
    <m/>
    <m/>
    <m/>
    <m/>
    <m/>
  </r>
  <r>
    <n v="7826"/>
    <n v="782"/>
    <n v="78"/>
    <s v="מגילות"/>
    <m/>
    <s v="Jewish"/>
    <s v="yes"/>
    <x v="2"/>
    <s v="no"/>
    <s v="מגילות"/>
    <n v="217.14285714285714"/>
    <n v="5.589598209680446"/>
    <n v="67.28061991333945"/>
    <n v="68.973852145864612"/>
    <n v="68.980679534483329"/>
    <n v="66.373495214150296"/>
    <n v="277.19824501751816"/>
    <n v="222.73245535253758"/>
    <n v="290.01307526587703"/>
    <n v="358.98692741174165"/>
    <n v="427.96760694622498"/>
    <n v="494.34110216037527"/>
    <n v="760"/>
    <n v="779.56359373388159"/>
    <n v="1015.0457634305697"/>
    <n v="1256.4542459410957"/>
    <n v="1497.8866243117875"/>
    <n v="1730.1938575613135"/>
  </r>
  <r>
    <n v="7831"/>
    <n v="783"/>
    <n v="78"/>
    <s v="בית אל"/>
    <m/>
    <s v="Jewish"/>
    <s v="yes"/>
    <x v="2"/>
    <s v="no"/>
    <s v="מטה בנימין"/>
    <n v="1008.5909329247701"/>
    <n v="-15.436149989497494"/>
    <n v="175.48166745085064"/>
    <n v="202.5146493996881"/>
    <n v="299.46455419969743"/>
    <n v="324.37765259137632"/>
    <n v="986.40237365211499"/>
    <n v="993.15478293527258"/>
    <n v="1168.6364503861232"/>
    <n v="1371.1510997858113"/>
    <n v="1670.6156539855087"/>
    <n v="1994.9933065768851"/>
    <n v="5143.8137579163267"/>
    <n v="5065.0893929698896"/>
    <n v="5960.0458969692281"/>
    <n v="6992.8706089076377"/>
    <n v="8520.1398353260938"/>
    <n v="10174.465863542113"/>
  </r>
  <r>
    <n v="7841"/>
    <n v="784"/>
    <n v="78"/>
    <s v="עופרה"/>
    <m/>
    <s v="Jewish"/>
    <s v="yes"/>
    <x v="2"/>
    <s v="no"/>
    <s v="מטה בנימין"/>
    <n v="564.84021501779569"/>
    <n v="-72.369907205320544"/>
    <n v="108.79008361103496"/>
    <n v="137.07524921721176"/>
    <n v="34.056475482522842"/>
    <n v="86.230756749001898"/>
    <n v="293.78265785445092"/>
    <n v="492.47030781247514"/>
    <n v="601.2603914235101"/>
    <n v="738.33564064072186"/>
    <n v="772.3921161232447"/>
    <n v="858.6228728722466"/>
    <n v="2485.2969460783011"/>
    <n v="2166.8693543748909"/>
    <n v="2705.6717614057952"/>
    <n v="3322.5103828832484"/>
    <n v="3784.7213690038993"/>
    <n v="4207.2520770740084"/>
  </r>
  <r>
    <n v="7851"/>
    <n v="785"/>
    <n v="78"/>
    <s v="כוכב השחר רימונים"/>
    <m/>
    <s v="Jewish"/>
    <s v="yes"/>
    <x v="2"/>
    <s v="no"/>
    <s v="מטה בנימין"/>
    <n v="411.15027395153254"/>
    <n v="32.480493538404971"/>
    <n v="94.830041373143786"/>
    <n v="105.58161945850145"/>
    <n v="119.49653964137451"/>
    <n v="134.61741689101154"/>
    <n v="487.00611090243626"/>
    <n v="443.63076748993751"/>
    <n v="538.4608088630813"/>
    <n v="644.04242832158275"/>
    <n v="763.53896796295726"/>
    <n v="898.1563848539688"/>
    <n v="2302.4415341285821"/>
    <n v="2484.3322979436498"/>
    <n v="3015.3805296332548"/>
    <n v="3606.6375986008629"/>
    <n v="4352.1721173888563"/>
    <n v="5119.4913936676221"/>
  </r>
  <r>
    <n v="7911"/>
    <n v="791"/>
    <n v="79"/>
    <s v="א ראם"/>
    <m/>
    <s v="Palestinian"/>
    <s v="yes"/>
    <x v="3"/>
    <m/>
    <s v="Palestinian"/>
    <m/>
    <m/>
    <m/>
    <m/>
    <m/>
    <m/>
    <m/>
    <m/>
    <m/>
    <m/>
    <m/>
    <m/>
    <n v="29562.996977302642"/>
    <n v="29062.109543112656"/>
    <n v="31288.349313287839"/>
    <n v="33543.969048224164"/>
    <n v="35840.447142792218"/>
    <n v="38038.666463321824"/>
  </r>
  <r>
    <n v="7912"/>
    <n v="791"/>
    <n v="79"/>
    <s v="חיזמא"/>
    <m/>
    <s v="Palestinian"/>
    <s v="yes"/>
    <x v="3"/>
    <m/>
    <s v="Palestinian"/>
    <m/>
    <m/>
    <m/>
    <m/>
    <m/>
    <m/>
    <m/>
    <m/>
    <m/>
    <m/>
    <m/>
    <m/>
    <n v="7442.0738918556981"/>
    <n v="7315.9824370682909"/>
    <n v="7876.4073792130912"/>
    <n v="8444.2283194314296"/>
    <n v="9022.3347842098428"/>
    <n v="9575.7059673292788"/>
  </r>
  <r>
    <n v="7913"/>
    <n v="791"/>
    <n v="79"/>
    <s v="ענתא"/>
    <m/>
    <s v="Palestinian"/>
    <s v="yes"/>
    <x v="3"/>
    <m/>
    <s v="Palestinian"/>
    <m/>
    <m/>
    <m/>
    <m/>
    <m/>
    <m/>
    <m/>
    <m/>
    <m/>
    <m/>
    <m/>
    <m/>
    <n v="14268.252013350924"/>
    <n v="14026.504258655057"/>
    <n v="15100.97414773269"/>
    <n v="16189.623950358189"/>
    <n v="17297.993586278189"/>
    <n v="18358.939716672685"/>
  </r>
  <r>
    <n v="7921"/>
    <n v="792"/>
    <n v="79"/>
    <s v="נבי סמואל"/>
    <m/>
    <s v="Palestinian"/>
    <s v="yes"/>
    <x v="3"/>
    <m/>
    <s v="Palestinian"/>
    <m/>
    <m/>
    <m/>
    <m/>
    <m/>
    <m/>
    <m/>
    <m/>
    <m/>
    <m/>
    <m/>
    <m/>
    <n v="18811.971502912576"/>
    <n v="18488.861921938755"/>
    <n v="19989.14787659809"/>
    <n v="21476.271649573748"/>
    <n v="22946.159904771805"/>
    <n v="24336.860801058461"/>
  </r>
  <r>
    <n v="7922"/>
    <n v="792"/>
    <n v="79"/>
    <s v="בידו"/>
    <m/>
    <s v="Palestinian"/>
    <s v="yes"/>
    <x v="3"/>
    <m/>
    <s v="Palestinian"/>
    <m/>
    <m/>
    <m/>
    <m/>
    <m/>
    <m/>
    <m/>
    <m/>
    <m/>
    <m/>
    <m/>
    <m/>
    <n v="34329.190934693594"/>
    <n v="33739.561586362826"/>
    <n v="36477.371548820258"/>
    <n v="39191.162388770128"/>
    <n v="41873.500843171154"/>
    <n v="44411.333552213953"/>
  </r>
  <r>
    <n v="7930"/>
    <n v="793"/>
    <n v="79"/>
    <s v="אל-ארסאל צפון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</r>
  <r>
    <n v="7931"/>
    <n v="793"/>
    <n v="79"/>
    <s v="אל-סלאמייה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32"/>
    <n v="793"/>
    <n v="79"/>
    <s v="אל-ארסאל דרום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33"/>
    <n v="793"/>
    <n v="79"/>
    <s v="אל-מסאייף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34"/>
    <n v="793"/>
    <n v="79"/>
    <s v="אל-ארסאל מרכז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</r>
  <r>
    <n v="7935"/>
    <n v="793"/>
    <n v="79"/>
    <s v="אל-באלוע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36"/>
    <n v="793"/>
    <n v="79"/>
    <s v="מוקאטעה רמאללה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</r>
  <r>
    <n v="7937"/>
    <n v="793"/>
    <n v="79"/>
    <s v="א.ת אל-בירה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38"/>
    <n v="793"/>
    <n v="79"/>
    <s v="ביה&quot;ח אל-מוסתקבל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</r>
  <r>
    <n v="7939"/>
    <n v="793"/>
    <n v="79"/>
    <s v="אל-בירה מרכז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</r>
  <r>
    <n v="7940"/>
    <n v="794"/>
    <n v="79"/>
    <s v="העיר העתיקה אל-בירה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41"/>
    <n v="794"/>
    <n v="79"/>
    <s v="אל-ג'נאין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42"/>
    <n v="794"/>
    <n v="79"/>
    <s v="א-שרפה מזרח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43"/>
    <n v="794"/>
    <n v="79"/>
    <s v="מ.פ אל-אמערי"/>
    <m/>
    <s v="Palestinian"/>
    <s v="yes"/>
    <x v="3"/>
    <m/>
    <s v="Palestinian"/>
    <m/>
    <m/>
    <m/>
    <m/>
    <m/>
    <m/>
    <m/>
    <m/>
    <m/>
    <m/>
    <m/>
    <m/>
    <n v="5815.2099073533491"/>
    <n v="6079.228406685249"/>
    <n v="6482.2072931166722"/>
    <n v="6853.3454843375694"/>
    <n v="7183.8502855820552"/>
    <n v="7461.7144733076448"/>
  </r>
  <r>
    <n v="7944"/>
    <n v="794"/>
    <n v="79"/>
    <s v="א-שרפה מערב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45"/>
    <n v="794"/>
    <n v="79"/>
    <s v="ביה&quot;ח רמאללה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46"/>
    <n v="794"/>
    <n v="79"/>
    <s v="ביה&quot;ס פרינדז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47"/>
    <n v="794"/>
    <n v="79"/>
    <s v="קסר אל-חמרה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</r>
  <r>
    <n v="7948"/>
    <n v="794"/>
    <n v="79"/>
    <s v="עין מוסבאח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49"/>
    <n v="794"/>
    <n v="79"/>
    <s v="כיכר א-סאעה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50"/>
    <n v="795"/>
    <n v="79"/>
    <s v="מסייון מערב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</r>
  <r>
    <n v="7951"/>
    <n v="795"/>
    <n v="79"/>
    <s v="מסייון מרכז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</r>
  <r>
    <n v="7952"/>
    <n v="795"/>
    <n v="79"/>
    <s v="מסייון מזרח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53"/>
    <n v="795"/>
    <n v="79"/>
    <s v="אום א-שראייט מערב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54"/>
    <n v="795"/>
    <n v="79"/>
    <s v="אום א-שראייט מזרח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55"/>
    <n v="795"/>
    <n v="79"/>
    <s v="עראבי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56"/>
    <n v="795"/>
    <n v="79"/>
    <s v="סטח מרחבא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57"/>
    <n v="795"/>
    <n v="79"/>
    <s v="כפר עקב מזרח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58"/>
    <n v="795"/>
    <n v="79"/>
    <s v="מחנה פליטים קלנדיה"/>
    <m/>
    <s v="Palestinian"/>
    <s v="yes"/>
    <x v="3"/>
    <m/>
    <s v="Palestinian"/>
    <m/>
    <m/>
    <m/>
    <m/>
    <m/>
    <m/>
    <m/>
    <m/>
    <m/>
    <m/>
    <m/>
    <m/>
    <n v="4652.167925882678"/>
    <n v="4863.3827253481968"/>
    <n v="5185.765834493337"/>
    <n v="5482.6763874700491"/>
    <n v="5747.0802284656438"/>
    <n v="5969.3715786461125"/>
  </r>
  <r>
    <n v="7961"/>
    <n v="796"/>
    <n v="79"/>
    <s v="דרך רפאת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62"/>
    <n v="796"/>
    <n v="79"/>
    <s v="עין מונג'ד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63"/>
    <n v="796"/>
    <n v="79"/>
    <s v="בטן אל-הווא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64"/>
    <n v="796"/>
    <n v="79"/>
    <s v="א-טירה מרכז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65"/>
    <n v="796"/>
    <n v="79"/>
    <s v="א-טירה מזרח"/>
    <m/>
    <s v="Palestinian"/>
    <s v="yes"/>
    <x v="3"/>
    <m/>
    <s v="Palestinian"/>
    <m/>
    <m/>
    <m/>
    <m/>
    <m/>
    <m/>
    <m/>
    <m/>
    <m/>
    <m/>
    <m/>
    <m/>
    <n v="5815.2099073533491"/>
    <n v="6079.228406685249"/>
    <n v="6482.2072931166722"/>
    <n v="6853.3454843375694"/>
    <n v="7183.8502855820552"/>
    <n v="7461.7144733076448"/>
  </r>
  <r>
    <n v="7966"/>
    <n v="796"/>
    <n v="79"/>
    <s v="א-טירה מערב"/>
    <m/>
    <s v="Palestinian"/>
    <s v="yes"/>
    <x v="3"/>
    <m/>
    <s v="Palestinian"/>
    <m/>
    <m/>
    <m/>
    <m/>
    <m/>
    <m/>
    <m/>
    <m/>
    <m/>
    <m/>
    <m/>
    <m/>
    <n v="5815.2099073533491"/>
    <n v="6079.228406685249"/>
    <n v="6482.2072931166722"/>
    <n v="6853.3454843375694"/>
    <n v="7183.8502855820552"/>
    <n v="7461.7144733076448"/>
  </r>
  <r>
    <n v="7967"/>
    <n v="796"/>
    <n v="79"/>
    <s v="ביתוניא צפון"/>
    <m/>
    <s v="Palestinian"/>
    <s v="yes"/>
    <x v="3"/>
    <m/>
    <s v="Palestinian"/>
    <m/>
    <m/>
    <m/>
    <m/>
    <m/>
    <m/>
    <m/>
    <m/>
    <m/>
    <m/>
    <m/>
    <m/>
    <n v="5815.2099073533491"/>
    <n v="6079.228406685249"/>
    <n v="6482.2072931166722"/>
    <n v="6853.3454843375694"/>
    <n v="7183.8502855820552"/>
    <n v="7461.7144733076448"/>
  </r>
  <r>
    <n v="7968"/>
    <n v="796"/>
    <n v="79"/>
    <s v="ביתוניא מזרח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7969"/>
    <n v="796"/>
    <n v="79"/>
    <s v="ביתוניא דרום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</r>
  <r>
    <n v="8101"/>
    <n v="810"/>
    <n v="81"/>
    <s v="קרית ארבע"/>
    <m/>
    <s v="Jewish"/>
    <s v="yes"/>
    <x v="2"/>
    <s v="no"/>
    <s v="קרית ארבע"/>
    <n v="1202.6365951222053"/>
    <n v="59.899509814693374"/>
    <n v="139.99019667885841"/>
    <n v="148.82613697290367"/>
    <n v="154.44934415033799"/>
    <n v="147.84902386221074"/>
    <n v="651.01421147900419"/>
    <n v="1262.5361049368987"/>
    <n v="1402.5263016157571"/>
    <n v="1551.3524385886608"/>
    <n v="1705.8017827389988"/>
    <n v="1853.6508066012095"/>
    <n v="6614.5012731721299"/>
    <n v="6943.9485771529435"/>
    <n v="7713.8946588866638"/>
    <n v="8532.4384122376341"/>
    <n v="9381.9098050644934"/>
    <n v="10195.079436306652"/>
  </r>
  <r>
    <n v="8111"/>
    <n v="811"/>
    <n v="81"/>
    <s v="כרמי צור"/>
    <m/>
    <s v="Jewish"/>
    <s v="yes"/>
    <x v="2"/>
    <s v="no"/>
    <s v="אפרת גוש עציון"/>
    <n v="205.00894942129233"/>
    <n v="-10.302739532498009"/>
    <n v="55.585792655823383"/>
    <n v="65.625434328526495"/>
    <n v="58.433197001084181"/>
    <n v="74.546048116545819"/>
    <n v="243.88773256948187"/>
    <n v="194.70620988879432"/>
    <n v="250.2920025446177"/>
    <n v="315.9174368731442"/>
    <n v="374.35063387422838"/>
    <n v="448.8966819907742"/>
    <n v="1066.0465369907201"/>
    <n v="1012.4722914217305"/>
    <n v="1301.5184132320121"/>
    <n v="1642.7706717403498"/>
    <n v="2021.4934229208334"/>
    <n v="2424.0420827501807"/>
  </r>
  <r>
    <n v="8121"/>
    <n v="812"/>
    <n v="81"/>
    <s v="תלם-אדורה"/>
    <m/>
    <s v="Jewish"/>
    <s v="no"/>
    <x v="2"/>
    <s v="no"/>
    <s v="הר חברון"/>
    <n v="137.40740740740739"/>
    <n v="42.972801452773837"/>
    <n v="61.349662101260094"/>
    <n v="68.041041242618775"/>
    <n v="57.174476105336055"/>
    <n v="62.273811635806396"/>
    <n v="291.81179253779516"/>
    <n v="180.38020886018123"/>
    <n v="241.72987096144132"/>
    <n v="309.7709122040601"/>
    <n v="366.94538830939615"/>
    <n v="429.21919994520255"/>
    <n v="742"/>
    <n v="974.05312784497869"/>
    <n v="1305.3413031917833"/>
    <n v="1672.7629259019245"/>
    <n v="2018.1996357016787"/>
    <n v="2360.7055996986142"/>
  </r>
  <r>
    <n v="8131"/>
    <n v="813"/>
    <n v="81"/>
    <s v="נגוהות"/>
    <m/>
    <s v="Jewish"/>
    <s v="no"/>
    <x v="2"/>
    <s v="no"/>
    <s v="הר חברון"/>
    <n v="57.40000000000002"/>
    <n v="24.097091504711599"/>
    <n v="29.262814095373869"/>
    <n v="37.10395937554722"/>
    <n v="39.000807233351054"/>
    <n v="49.64410232710739"/>
    <n v="179.10877453609115"/>
    <n v="81.497091504711619"/>
    <n v="110.75990560008549"/>
    <n v="147.86386497563271"/>
    <n v="186.86467220898376"/>
    <n v="236.50877453609115"/>
    <n v="287.00000000000011"/>
    <n v="407.48545752355813"/>
    <n v="553.79952800042747"/>
    <n v="739.31932487816357"/>
    <n v="971.6962954867156"/>
    <n v="1229.845627587674"/>
  </r>
  <r>
    <n v="8141"/>
    <n v="814"/>
    <n v="81"/>
    <s v="אשכולות"/>
    <m/>
    <s v="Jewish"/>
    <s v="no"/>
    <x v="2"/>
    <s v="no"/>
    <s v="הר חברון"/>
    <n v="344.34782608695656"/>
    <n v="110.85077024340831"/>
    <n v="162.0330766773838"/>
    <n v="186.89305210245948"/>
    <n v="182.25895922020334"/>
    <n v="205.19287737164325"/>
    <n v="847.22873561509812"/>
    <n v="455.19859633036486"/>
    <n v="617.23167300774867"/>
    <n v="804.12472511020815"/>
    <n v="986.38368433041148"/>
    <n v="1191.5765617020547"/>
    <n v="1584"/>
    <n v="2093.9135431196783"/>
    <n v="2839.2656958356438"/>
    <n v="3698.9737355069569"/>
    <n v="4636.0033163529342"/>
    <n v="5600.4098399996574"/>
  </r>
  <r>
    <n v="8142"/>
    <n v="814"/>
    <n v="81"/>
    <s v="כרמל סוסיה"/>
    <m/>
    <s v="Jewish"/>
    <s v="no"/>
    <x v="2"/>
    <s v="no"/>
    <s v="הר חברון"/>
    <n v="440.572616609752"/>
    <n v="38.833768456003781"/>
    <n v="105.19581715905201"/>
    <n v="120.13405213270153"/>
    <n v="147.25354680516409"/>
    <n v="139.60061619220585"/>
    <n v="551.01780074512726"/>
    <n v="479.40638506575579"/>
    <n v="584.6022022248078"/>
    <n v="704.73625435750932"/>
    <n v="851.98980116267342"/>
    <n v="991.59041735487926"/>
    <n v="2511.2639146755864"/>
    <n v="2732.6163948748081"/>
    <n v="3332.2325526814043"/>
    <n v="4016.9966498378035"/>
    <n v="4771.142886510971"/>
    <n v="5552.9063371873235"/>
  </r>
  <r>
    <n v="8143"/>
    <n v="814"/>
    <n v="81"/>
    <s v="עותניאל"/>
    <m/>
    <s v="Jewish"/>
    <s v="no"/>
    <x v="2"/>
    <s v="no"/>
    <s v="הר חברון"/>
    <n v="234.61291487972917"/>
    <n v="15.00554841240583"/>
    <n v="70.600354447136283"/>
    <n v="78.178151493471603"/>
    <n v="83.067238214737529"/>
    <n v="85.691206561570596"/>
    <n v="332.54249912932187"/>
    <n v="249.618463292135"/>
    <n v="320.21881773927129"/>
    <n v="398.39696923274289"/>
    <n v="481.46420744748042"/>
    <n v="567.15541400905101"/>
    <n v="1243.4484488625646"/>
    <n v="1322.9778554483155"/>
    <n v="1697.1597340181379"/>
    <n v="2111.5039369335373"/>
    <n v="2551.7602994716462"/>
    <n v="3005.9236942479702"/>
  </r>
  <r>
    <n v="8144"/>
    <n v="814"/>
    <n v="81"/>
    <s v="חגי"/>
    <m/>
    <s v="Jewish"/>
    <s v="no"/>
    <x v="2"/>
    <s v="no"/>
    <s v="הר חברון"/>
    <n v="104.95905556650854"/>
    <n v="12.397779879671546"/>
    <n v="39.12058240670369"/>
    <n v="47.804145742851517"/>
    <n v="49.923608922611379"/>
    <n v="66.400123327353072"/>
    <n v="215.6462402791912"/>
    <n v="117.35683544618009"/>
    <n v="156.47741785288378"/>
    <n v="204.28156359573529"/>
    <n v="254.20517251834667"/>
    <n v="320.60529584569974"/>
    <n v="566.77890005914617"/>
    <n v="633.72691140937252"/>
    <n v="844.97805640557237"/>
    <n v="1103.1204434169706"/>
    <n v="1448.9694833545761"/>
    <n v="1827.4501863204887"/>
  </r>
  <r>
    <n v="8211"/>
    <n v="821"/>
    <n v="82"/>
    <s v="סעיר"/>
    <m/>
    <s v="Palestinian"/>
    <s v="yes"/>
    <x v="3"/>
    <m/>
    <s v="Palestinian"/>
    <m/>
    <m/>
    <m/>
    <m/>
    <m/>
    <m/>
    <m/>
    <m/>
    <m/>
    <m/>
    <m/>
    <m/>
    <n v="35626.898751392822"/>
    <n v="40041.186823961056"/>
    <n v="45006.026291081544"/>
    <n v="49984.075168609357"/>
    <n v="54909.117357766394"/>
    <n v="59799.061961905631"/>
  </r>
  <r>
    <n v="8212"/>
    <n v="821"/>
    <n v="82"/>
    <s v="בני נעים"/>
    <m/>
    <s v="Palestinian"/>
    <s v="yes"/>
    <x v="3"/>
    <m/>
    <s v="Palestinian"/>
    <m/>
    <m/>
    <m/>
    <m/>
    <m/>
    <m/>
    <m/>
    <m/>
    <m/>
    <m/>
    <m/>
    <m/>
    <n v="25269.516627520308"/>
    <n v="28400.491530130017"/>
    <n v="31921.962605758396"/>
    <n v="35452.802877910312"/>
    <n v="38946.046462163526"/>
    <n v="42414.395962472481"/>
  </r>
  <r>
    <n v="8221"/>
    <n v="822"/>
    <n v="82"/>
    <s v="סוריף / בית אומר"/>
    <m/>
    <s v="Palestinian"/>
    <s v="yes"/>
    <x v="3"/>
    <m/>
    <s v="Palestinian"/>
    <m/>
    <m/>
    <m/>
    <m/>
    <m/>
    <m/>
    <m/>
    <m/>
    <m/>
    <m/>
    <m/>
    <m/>
    <n v="34454.897324286678"/>
    <n v="38233.093418554316"/>
    <n v="42379.719514234879"/>
    <n v="46429.778136800771"/>
    <n v="50347.043418881971"/>
    <n v="54149.150109522816"/>
  </r>
  <r>
    <n v="8222"/>
    <n v="822"/>
    <n v="82"/>
    <s v="חלחול"/>
    <m/>
    <s v="Palestinian"/>
    <s v="yes"/>
    <x v="3"/>
    <m/>
    <s v="Palestinian"/>
    <m/>
    <m/>
    <m/>
    <m/>
    <m/>
    <m/>
    <m/>
    <m/>
    <m/>
    <m/>
    <m/>
    <m/>
    <n v="34912.769713978181"/>
    <n v="38741.17439421617"/>
    <n v="42942.905155620043"/>
    <n v="47046.785155230034"/>
    <n v="51016.107118800661"/>
    <n v="54868.740144200878"/>
  </r>
  <r>
    <n v="8223"/>
    <n v="822"/>
    <n v="82"/>
    <s v="תרקומיא / ח'ראס"/>
    <m/>
    <s v="Palestinian"/>
    <s v="yes"/>
    <x v="3"/>
    <m/>
    <s v="Palestinian"/>
    <m/>
    <m/>
    <m/>
    <m/>
    <m/>
    <m/>
    <m/>
    <m/>
    <m/>
    <m/>
    <m/>
    <m/>
    <n v="45214.898482037301"/>
    <n v="50172.996346607841"/>
    <n v="55614.582086786664"/>
    <n v="60929.443069888068"/>
    <n v="66070.040366971385"/>
    <n v="71059.515924456835"/>
  </r>
  <r>
    <n v="8224"/>
    <n v="822"/>
    <n v="82"/>
    <s v="אידנא / בית עווא"/>
    <m/>
    <s v="Palestinian"/>
    <s v="no"/>
    <x v="3"/>
    <m/>
    <s v="Palestinian"/>
    <m/>
    <m/>
    <m/>
    <m/>
    <m/>
    <m/>
    <m/>
    <m/>
    <m/>
    <m/>
    <m/>
    <m/>
    <n v="55142.241699175727"/>
    <n v="61219.230056418019"/>
    <n v="67786.137378920452"/>
    <n v="74155.90741475721"/>
    <n v="80339.918060405413"/>
    <n v="86367.586258319672"/>
  </r>
  <r>
    <n v="8225"/>
    <n v="822"/>
    <n v="82"/>
    <s v="וואדי פוכין"/>
    <m/>
    <s v="Palestinian"/>
    <s v="yes"/>
    <x v="3"/>
    <m/>
    <s v="Palestinian"/>
    <m/>
    <m/>
    <m/>
    <m/>
    <m/>
    <m/>
    <m/>
    <m/>
    <m/>
    <m/>
    <m/>
    <m/>
    <n v="1291.6170673991001"/>
    <n v="1448.2588756815946"/>
    <n v="1573.1531404662023"/>
    <n v="1689.3753889891493"/>
    <n v="1796.452985235295"/>
    <n v="1894.9121099576146"/>
  </r>
  <r>
    <n v="8230"/>
    <n v="823"/>
    <n v="82"/>
    <s v="ביה&quot;ח אל-אהלי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</r>
  <r>
    <n v="8231"/>
    <n v="823"/>
    <n v="82"/>
    <s v="ראס אל-ג'ורא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</r>
  <r>
    <n v="8232"/>
    <n v="823"/>
    <n v="82"/>
    <s v="ביר א-ראמה / ח'ירבת זיתא"/>
    <m/>
    <s v="Palestinian"/>
    <s v="yes"/>
    <x v="3"/>
    <m/>
    <s v="Palestinian"/>
    <m/>
    <m/>
    <m/>
    <m/>
    <m/>
    <m/>
    <m/>
    <m/>
    <m/>
    <m/>
    <m/>
    <m/>
    <n v="5442.7809893833428"/>
    <n v="6097.8149809067027"/>
    <n v="6830.9559623491368"/>
    <n v="7580.2418231729471"/>
    <n v="8340.2645305914884"/>
    <n v="9102.6551133060038"/>
  </r>
  <r>
    <n v="8233"/>
    <n v="823"/>
    <n v="82"/>
    <s v="רח' אל-מדינה אל-מנוורה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</r>
  <r>
    <n v="8234"/>
    <n v="823"/>
    <n v="82"/>
    <s v="ואדי אל-הרייה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</r>
  <r>
    <n v="8235"/>
    <n v="823"/>
    <n v="82"/>
    <s v="גבעת האבות"/>
    <s v="no"/>
    <s v="Jewish"/>
    <s v="yes"/>
    <x v="2"/>
    <s v="yes"/>
    <s v="קרית ארבע"/>
    <m/>
    <m/>
    <m/>
    <m/>
    <m/>
    <m/>
    <m/>
    <m/>
    <m/>
    <m/>
    <m/>
    <m/>
    <m/>
    <m/>
    <m/>
    <m/>
    <m/>
    <m/>
  </r>
  <r>
    <n v="8236"/>
    <n v="823"/>
    <n v="82"/>
    <s v="העיר העתיקה חברון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</r>
  <r>
    <n v="8237"/>
    <n v="823"/>
    <n v="82"/>
    <s v="מסגד אל-שוהדאא"/>
    <m/>
    <s v="Palestinian"/>
    <s v="yes"/>
    <x v="3"/>
    <m/>
    <s v="Palestinian"/>
    <m/>
    <m/>
    <m/>
    <m/>
    <m/>
    <m/>
    <m/>
    <m/>
    <m/>
    <m/>
    <m/>
    <m/>
    <n v="5442.7809893833428"/>
    <n v="6097.8149809067027"/>
    <n v="6830.9559623491368"/>
    <n v="7580.2418231729471"/>
    <n v="8340.2645305914884"/>
    <n v="9102.6551133060038"/>
  </r>
  <r>
    <n v="8240"/>
    <n v="824"/>
    <n v="82"/>
    <s v="העירייה"/>
    <m/>
    <s v="Palestinian"/>
    <s v="yes"/>
    <x v="3"/>
    <m/>
    <s v="Palestinian"/>
    <m/>
    <m/>
    <m/>
    <m/>
    <m/>
    <m/>
    <m/>
    <m/>
    <m/>
    <m/>
    <m/>
    <m/>
    <n v="5442.7809893833428"/>
    <n v="6097.8149809067027"/>
    <n v="6830.9559623491368"/>
    <n v="7580.2418231729471"/>
    <n v="8340.2645305914884"/>
    <n v="9102.6551133060038"/>
  </r>
  <r>
    <n v="8241"/>
    <n v="824"/>
    <n v="82"/>
    <s v="עין שרה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</r>
  <r>
    <n v="8242"/>
    <n v="824"/>
    <n v="82"/>
    <s v="אל-סלאם"/>
    <m/>
    <s v="Palestinian"/>
    <s v="yes"/>
    <x v="3"/>
    <m/>
    <s v="Palestinian"/>
    <m/>
    <m/>
    <m/>
    <m/>
    <m/>
    <m/>
    <m/>
    <m/>
    <m/>
    <m/>
    <m/>
    <m/>
    <n v="5442.7809893833428"/>
    <n v="6097.8149809067027"/>
    <n v="6830.9559623491368"/>
    <n v="7580.2418231729471"/>
    <n v="8340.2645305914884"/>
    <n v="9102.6551133060038"/>
  </r>
  <r>
    <n v="8243"/>
    <n v="824"/>
    <n v="82"/>
    <s v="קרן אל-ת'ור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</r>
  <r>
    <n v="8244"/>
    <n v="824"/>
    <n v="82"/>
    <s v="אל-חאווז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</r>
  <r>
    <n v="8245"/>
    <n v="824"/>
    <n v="82"/>
    <s v="תל חברון"/>
    <m/>
    <s v="Palestinian"/>
    <s v="yes"/>
    <x v="3"/>
    <m/>
    <s v="Palestinian"/>
    <m/>
    <m/>
    <m/>
    <m/>
    <m/>
    <m/>
    <m/>
    <m/>
    <m/>
    <m/>
    <m/>
    <m/>
    <n v="5442.7809893833428"/>
    <n v="6097.8149809067027"/>
    <n v="6830.9559623491368"/>
    <n v="7580.2418231729471"/>
    <n v="8340.2645305914884"/>
    <n v="9102.6551133060038"/>
  </r>
  <r>
    <n v="8246"/>
    <n v="824"/>
    <n v="82"/>
    <s v="אבו סנינא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</r>
  <r>
    <n v="8247"/>
    <n v="824"/>
    <n v="82"/>
    <s v="ג'בל אל-רחמה"/>
    <m/>
    <s v="Palestinian"/>
    <s v="yes"/>
    <x v="3"/>
    <m/>
    <s v="Palestinian"/>
    <m/>
    <m/>
    <m/>
    <m/>
    <m/>
    <m/>
    <m/>
    <m/>
    <m/>
    <m/>
    <m/>
    <m/>
    <n v="5442.7809893833428"/>
    <n v="6097.8149809067027"/>
    <n v="6830.9559623491368"/>
    <n v="7580.2418231729471"/>
    <n v="8340.2645305914884"/>
    <n v="9102.6551133060038"/>
  </r>
  <r>
    <n v="8248"/>
    <n v="824"/>
    <n v="82"/>
    <s v="א.ת אל-פחס"/>
    <m/>
    <s v="Palestinian"/>
    <s v="yes"/>
    <x v="3"/>
    <m/>
    <s v="Palestinian"/>
    <m/>
    <m/>
    <m/>
    <m/>
    <m/>
    <m/>
    <m/>
    <m/>
    <m/>
    <m/>
    <m/>
    <m/>
    <n v="0"/>
    <n v="0"/>
    <n v="0"/>
    <n v="0"/>
    <n v="0"/>
    <n v="0"/>
  </r>
  <r>
    <n v="8249"/>
    <n v="824"/>
    <n v="82"/>
    <s v="אוניברסיטת פוליטכניק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</r>
  <r>
    <n v="8250"/>
    <n v="825"/>
    <n v="82"/>
    <s v="דאחיית א-זייתון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</r>
  <r>
    <n v="8251"/>
    <n v="825"/>
    <n v="82"/>
    <s v="ג'בל שריף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</r>
  <r>
    <n v="8252"/>
    <n v="825"/>
    <n v="82"/>
    <s v="דווירבאן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</r>
  <r>
    <n v="8253"/>
    <n v="825"/>
    <n v="82"/>
    <s v="לוזה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</r>
  <r>
    <n v="8254"/>
    <n v="825"/>
    <n v="82"/>
    <s v="מוסקוביה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</r>
  <r>
    <n v="8255"/>
    <n v="825"/>
    <n v="82"/>
    <s v="אבו קתילה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</r>
  <r>
    <n v="8256"/>
    <n v="825"/>
    <n v="82"/>
    <s v="תפוח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</r>
  <r>
    <n v="8261"/>
    <n v="826"/>
    <n v="82"/>
    <s v="דורא"/>
    <m/>
    <s v="Palestinian"/>
    <s v="no"/>
    <x v="3"/>
    <m/>
    <s v="Palestinian"/>
    <m/>
    <m/>
    <m/>
    <m/>
    <m/>
    <m/>
    <m/>
    <m/>
    <m/>
    <m/>
    <m/>
    <m/>
    <n v="47162.473883710591"/>
    <n v="52360.046486101521"/>
    <n v="57976.640689577631"/>
    <n v="63424.625822269154"/>
    <n v="68713.733257600921"/>
    <n v="73869.122940789166"/>
  </r>
  <r>
    <n v="8262"/>
    <n v="826"/>
    <n v="82"/>
    <s v="דאהרייה"/>
    <m/>
    <s v="Palestinian"/>
    <s v="no"/>
    <x v="3"/>
    <m/>
    <s v="Palestinian"/>
    <m/>
    <m/>
    <m/>
    <m/>
    <m/>
    <m/>
    <m/>
    <m/>
    <m/>
    <m/>
    <m/>
    <m/>
    <n v="45383.62561884462"/>
    <n v="50562.758816291003"/>
    <n v="56280.076214858178"/>
    <n v="61965.889481413658"/>
    <n v="67564.193418143273"/>
    <n v="73053.204669684579"/>
  </r>
  <r>
    <n v="8271"/>
    <n v="827"/>
    <n v="82"/>
    <s v="יטא"/>
    <m/>
    <s v="Palestinian"/>
    <s v="no"/>
    <x v="3"/>
    <m/>
    <s v="Palestinian"/>
    <m/>
    <m/>
    <m/>
    <m/>
    <m/>
    <m/>
    <m/>
    <m/>
    <m/>
    <m/>
    <m/>
    <m/>
    <n v="130862.60474938755"/>
    <n v="148866.75094413938"/>
    <n v="169316.32759119011"/>
    <n v="190389.15160953536"/>
    <n v="211922.85425320468"/>
    <n v="233917.38721299541"/>
  </r>
  <r>
    <n v="8311"/>
    <n v="831"/>
    <n v="83"/>
    <s v="בית שמש - עציונה"/>
    <m/>
    <s v="Jewish"/>
    <s v="yes"/>
    <x v="0"/>
    <s v="no"/>
    <s v="מטה יהודה"/>
    <n v="1130"/>
    <n v="110"/>
    <n v="110"/>
    <n v="123"/>
    <n v="71"/>
    <n v="71"/>
    <n v="485"/>
    <n v="1240"/>
    <n v="1350"/>
    <n v="1473"/>
    <n v="1544"/>
    <n v="1615"/>
    <n v="3995"/>
    <n v="4464"/>
    <n v="4860"/>
    <n v="5302.8"/>
    <n v="5558.4000000000005"/>
    <n v="5814"/>
  </r>
  <r>
    <n v="8312"/>
    <n v="831"/>
    <n v="83"/>
    <s v="שריגים"/>
    <m/>
    <s v="Jewish"/>
    <s v="yes"/>
    <x v="0"/>
    <s v="no"/>
    <s v="מטה יהודה"/>
    <n v="1227"/>
    <n v="123"/>
    <n v="123"/>
    <n v="213"/>
    <n v="213"/>
    <n v="258"/>
    <n v="930"/>
    <n v="1350"/>
    <n v="1473"/>
    <n v="1686"/>
    <n v="1899"/>
    <n v="2157"/>
    <n v="4973"/>
    <n v="5694.8999999999987"/>
    <n v="6359.0999999999995"/>
    <n v="7392.2999999999993"/>
    <n v="8610"/>
    <n v="9827.6999999999989"/>
  </r>
  <r>
    <n v="8313"/>
    <n v="831"/>
    <n v="83"/>
    <s v="שדות מיכה"/>
    <m/>
    <s v="Jewish"/>
    <s v="yes"/>
    <x v="0"/>
    <s v="no"/>
    <s v="מטה יהודה"/>
    <n v="435"/>
    <n v="52"/>
    <n v="52"/>
    <n v="52"/>
    <n v="52"/>
    <n v="52"/>
    <n v="260"/>
    <n v="487"/>
    <n v="539"/>
    <n v="591"/>
    <n v="643"/>
    <n v="695"/>
    <n v="1627"/>
    <n v="1753.2"/>
    <n v="1940.4"/>
    <n v="2068.5"/>
    <n v="2250.5"/>
    <n v="2432.5"/>
  </r>
  <r>
    <n v="8314"/>
    <n v="831"/>
    <n v="83"/>
    <s v="בסיס שדות מיכה"/>
    <s v="no"/>
    <s v="Jewish"/>
    <s v="yes"/>
    <x v="0"/>
    <m/>
    <s v="מטה יהודה"/>
    <m/>
    <m/>
    <m/>
    <m/>
    <m/>
    <m/>
    <m/>
    <m/>
    <m/>
    <m/>
    <m/>
    <m/>
    <m/>
    <m/>
    <m/>
    <m/>
    <m/>
    <m/>
  </r>
  <r>
    <n v="8401"/>
    <n v="840"/>
    <n v="84"/>
    <s v="מע&quot;ר ותיק"/>
    <m/>
    <s v="Jewish"/>
    <s v="yes"/>
    <x v="4"/>
    <s v="no"/>
    <s v="בית שמש"/>
    <n v="643"/>
    <n v="20"/>
    <n v="40"/>
    <n v="120"/>
    <n v="120"/>
    <n v="120"/>
    <m/>
    <n v="663"/>
    <n v="703"/>
    <n v="823"/>
    <n v="943"/>
    <n v="1063"/>
    <m/>
    <n v="2386.8000000000002"/>
    <n v="2530.8000000000002"/>
    <n v="3292"/>
    <n v="3960.6000000000004"/>
    <n v="4570.8999999999996"/>
  </r>
  <r>
    <n v="8402"/>
    <n v="840"/>
    <n v="84"/>
    <s v="רמת לח&quot;י"/>
    <m/>
    <s v="Jewish"/>
    <s v="yes"/>
    <x v="4"/>
    <s v="no"/>
    <s v="בית שמש"/>
    <n v="347"/>
    <n v="15"/>
    <n v="40"/>
    <n v="120"/>
    <n v="120"/>
    <n v="120"/>
    <m/>
    <n v="362"/>
    <n v="402"/>
    <n v="522"/>
    <n v="642"/>
    <n v="762"/>
    <m/>
    <n v="1303.2"/>
    <n v="1447.2"/>
    <n v="2088"/>
    <n v="2696.4"/>
    <n v="3276.6"/>
  </r>
  <r>
    <n v="8403"/>
    <n v="840"/>
    <n v="84"/>
    <s v="ביאליק"/>
    <m/>
    <s v="Jewish"/>
    <s v="yes"/>
    <x v="4"/>
    <s v="no"/>
    <s v="בית שמש"/>
    <n v="742"/>
    <n v="15"/>
    <n v="30"/>
    <n v="90"/>
    <n v="90"/>
    <n v="90"/>
    <m/>
    <n v="757"/>
    <n v="787"/>
    <n v="877"/>
    <n v="967"/>
    <n v="1057"/>
    <m/>
    <n v="2195.2999999999997"/>
    <n v="2518.4"/>
    <n v="3508"/>
    <n v="4061.4"/>
    <n v="4545.0999999999995"/>
  </r>
  <r>
    <n v="8404"/>
    <n v="840"/>
    <n v="84"/>
    <s v="מתחם עלית"/>
    <m/>
    <s v="Jewish"/>
    <s v="yes"/>
    <x v="4"/>
    <s v="no"/>
    <s v="בית שמש"/>
    <n v="0"/>
    <n v="0"/>
    <n v="30"/>
    <n v="90"/>
    <n v="90"/>
    <n v="90"/>
    <m/>
    <n v="0"/>
    <n v="30"/>
    <n v="120"/>
    <n v="210"/>
    <n v="300"/>
    <m/>
    <n v="0"/>
    <n v="87"/>
    <n v="480"/>
    <n v="882"/>
    <n v="1290"/>
  </r>
  <r>
    <n v="8405"/>
    <n v="840"/>
    <n v="84"/>
    <s v="רמב&quot;ם צפון"/>
    <m/>
    <s v="Jewish"/>
    <s v="yes"/>
    <x v="4"/>
    <s v="no"/>
    <s v="בית שמש"/>
    <n v="428"/>
    <n v="20"/>
    <n v="30"/>
    <n v="90"/>
    <n v="90"/>
    <n v="90"/>
    <m/>
    <n v="448"/>
    <n v="478"/>
    <n v="568"/>
    <n v="658"/>
    <n v="748"/>
    <m/>
    <n v="1478.3999999999999"/>
    <n v="1577.3999999999999"/>
    <n v="1874.3999999999999"/>
    <n v="2171.4"/>
    <n v="2468.4"/>
  </r>
  <r>
    <n v="8406"/>
    <n v="840"/>
    <n v="84"/>
    <s v="רמב&quot;ם דרום"/>
    <m/>
    <s v="Jewish"/>
    <s v="yes"/>
    <x v="4"/>
    <s v="no"/>
    <s v="בית שמש"/>
    <n v="833"/>
    <n v="0"/>
    <n v="35"/>
    <n v="105"/>
    <n v="105"/>
    <n v="105"/>
    <m/>
    <n v="833"/>
    <n v="868"/>
    <n v="973"/>
    <n v="1078"/>
    <n v="1183"/>
    <m/>
    <n v="2748.8999999999996"/>
    <n v="2864.3999999999996"/>
    <n v="3210.8999999999996"/>
    <n v="3557.3999999999996"/>
    <n v="3903.8999999999996"/>
  </r>
  <r>
    <n v="8407"/>
    <n v="840"/>
    <n v="84"/>
    <s v="פסגות השבע (מגדל המים) מזרח"/>
    <m/>
    <s v="Jewish"/>
    <s v="yes"/>
    <x v="4"/>
    <s v="no"/>
    <s v="בית שמש"/>
    <n v="457"/>
    <n v="0"/>
    <m/>
    <m/>
    <n v="25"/>
    <n v="25"/>
    <m/>
    <n v="457"/>
    <n v="457"/>
    <n v="457"/>
    <n v="482"/>
    <n v="507"/>
    <m/>
    <n v="1965.1"/>
    <n v="2285"/>
    <n v="2285"/>
    <n v="2410"/>
    <n v="2535"/>
  </r>
  <r>
    <n v="8408"/>
    <n v="840"/>
    <n v="84"/>
    <s v="פסגות השבע (מגדל המים) מערב"/>
    <m/>
    <s v="Jewish"/>
    <s v="yes"/>
    <x v="4"/>
    <s v="no"/>
    <s v="בית שמש"/>
    <n v="686"/>
    <n v="0"/>
    <m/>
    <m/>
    <n v="25"/>
    <n v="25"/>
    <m/>
    <n v="686"/>
    <n v="686"/>
    <n v="686"/>
    <n v="711"/>
    <n v="736"/>
    <m/>
    <n v="2949.7999999999997"/>
    <n v="3430"/>
    <n v="3430"/>
    <n v="3555"/>
    <n v="3680"/>
  </r>
  <r>
    <n v="8409"/>
    <n v="840"/>
    <n v="84"/>
    <s v="פארק קק&quot;ל"/>
    <m/>
    <s v="Jewish"/>
    <s v="yes"/>
    <x v="4"/>
    <s v="no"/>
    <s v="בית שמש"/>
    <n v="0"/>
    <n v="0"/>
    <m/>
    <n v="108"/>
    <n v="108"/>
    <n v="108"/>
    <m/>
    <n v="0"/>
    <n v="0"/>
    <n v="108"/>
    <n v="216"/>
    <n v="324"/>
    <m/>
    <n v="0"/>
    <n v="0"/>
    <n v="399.6"/>
    <n v="777.6"/>
    <n v="1166.4000000000001"/>
  </r>
  <r>
    <n v="8410"/>
    <n v="841"/>
    <n v="84"/>
    <s v="קנה בושם (חפציבה)"/>
    <m/>
    <s v="U. Orthodox"/>
    <s v="yes"/>
    <x v="4"/>
    <s v="no"/>
    <s v="בית שמש"/>
    <n v="1567"/>
    <n v="0"/>
    <n v="30"/>
    <n v="90"/>
    <n v="90"/>
    <n v="90"/>
    <m/>
    <n v="1567"/>
    <n v="1597"/>
    <n v="1687"/>
    <n v="1777"/>
    <n v="1867"/>
    <m/>
    <n v="8618.5"/>
    <n v="8783.5"/>
    <n v="9447.1999999999989"/>
    <n v="9773.5"/>
    <n v="10268.5"/>
  </r>
  <r>
    <n v="8411"/>
    <n v="841"/>
    <n v="84"/>
    <s v="ממזרח שמש"/>
    <m/>
    <s v="U. Orthodox"/>
    <s v="yes"/>
    <x v="4"/>
    <s v="no"/>
    <s v="בית שמש"/>
    <n v="585"/>
    <n v="0"/>
    <n v="35"/>
    <n v="105"/>
    <n v="105"/>
    <n v="105"/>
    <m/>
    <n v="585"/>
    <n v="620"/>
    <n v="725"/>
    <n v="830"/>
    <n v="935"/>
    <m/>
    <n v="4680"/>
    <n v="4836"/>
    <n v="5655"/>
    <n v="6391"/>
    <n v="7199.5"/>
  </r>
  <r>
    <n v="8412"/>
    <n v="841"/>
    <n v="84"/>
    <s v="הקריה החרדית צפון"/>
    <m/>
    <s v="U. Orthodox"/>
    <s v="yes"/>
    <x v="4"/>
    <s v="no"/>
    <s v="בית שמש"/>
    <n v="1148"/>
    <n v="0"/>
    <n v="15"/>
    <n v="45"/>
    <n v="45"/>
    <n v="45"/>
    <m/>
    <n v="1148"/>
    <n v="1163"/>
    <n v="1208"/>
    <n v="1253"/>
    <n v="1298"/>
    <m/>
    <n v="8495.2000000000007"/>
    <n v="8722.5"/>
    <n v="9060"/>
    <n v="9272.2000000000007"/>
    <n v="9605.2000000000007"/>
  </r>
  <r>
    <n v="8413"/>
    <n v="841"/>
    <n v="84"/>
    <s v="מושב זנוח"/>
    <m/>
    <s v="Jewish"/>
    <s v="yes"/>
    <x v="0"/>
    <s v="no"/>
    <s v="מטה יהודה"/>
    <n v="216"/>
    <n v="22"/>
    <n v="22"/>
    <n v="22"/>
    <n v="22"/>
    <n v="22"/>
    <m/>
    <n v="238"/>
    <n v="260"/>
    <n v="282"/>
    <n v="304"/>
    <n v="326"/>
    <n v="735"/>
    <n v="833"/>
    <n v="936"/>
    <n v="1015.2"/>
    <n v="1064"/>
    <n v="1141"/>
  </r>
  <r>
    <n v="8414"/>
    <n v="841"/>
    <n v="84"/>
    <s v="נווה ספיר"/>
    <m/>
    <s v="Jewish"/>
    <s v="yes"/>
    <x v="4"/>
    <s v="no"/>
    <s v="בית שמש"/>
    <n v="922"/>
    <n v="0"/>
    <m/>
    <m/>
    <n v="25"/>
    <n v="25"/>
    <m/>
    <n v="922"/>
    <n v="922"/>
    <n v="922"/>
    <n v="947"/>
    <n v="972"/>
    <m/>
    <n v="3411.4"/>
    <n v="3411.4"/>
    <n v="3411.4"/>
    <n v="3409.2000000000003"/>
    <n v="3499.2000000000003"/>
  </r>
  <r>
    <n v="8415"/>
    <n v="841"/>
    <n v="84"/>
    <s v="קרית אריה שיינפלד (יפת השמש)"/>
    <m/>
    <s v="Jewish"/>
    <s v="yes"/>
    <x v="4"/>
    <s v="no"/>
    <s v="בית שמש"/>
    <n v="1000"/>
    <n v="0"/>
    <n v="20"/>
    <n v="60"/>
    <n v="60"/>
    <n v="60"/>
    <m/>
    <n v="1000"/>
    <n v="1020"/>
    <n v="1080"/>
    <n v="1140"/>
    <n v="1200"/>
    <m/>
    <n v="5000"/>
    <n v="5202"/>
    <n v="5292"/>
    <n v="5700"/>
    <n v="6000"/>
  </r>
  <r>
    <n v="8416"/>
    <n v="841"/>
    <n v="84"/>
    <s v="גבעת שרת"/>
    <m/>
    <s v="Jewish"/>
    <s v="yes"/>
    <x v="4"/>
    <s v="no"/>
    <s v="בית שמש"/>
    <n v="1261"/>
    <n v="0"/>
    <n v="10"/>
    <n v="30"/>
    <n v="30"/>
    <n v="30"/>
    <m/>
    <n v="1261"/>
    <n v="1271"/>
    <n v="1301"/>
    <n v="1331"/>
    <n v="1361"/>
    <m/>
    <n v="3783"/>
    <n v="4702.7"/>
    <n v="4813.7"/>
    <n v="4791.6000000000004"/>
    <n v="4899.6000000000004"/>
  </r>
  <r>
    <n v="8417"/>
    <n v="841"/>
    <n v="84"/>
    <s v="גבעת סביון"/>
    <m/>
    <s v="Jewish"/>
    <s v="yes"/>
    <x v="4"/>
    <s v="no"/>
    <s v="בית שמש"/>
    <n v="527"/>
    <n v="0"/>
    <n v="30"/>
    <n v="90"/>
    <n v="90"/>
    <n v="90"/>
    <m/>
    <n v="527"/>
    <n v="557"/>
    <n v="647"/>
    <n v="737"/>
    <n v="827"/>
    <m/>
    <n v="3109.3"/>
    <n v="3230.6"/>
    <n v="3752.6"/>
    <n v="4200.9000000000005"/>
    <n v="4631.2"/>
  </r>
  <r>
    <n v="8421"/>
    <n v="842"/>
    <n v="84"/>
    <s v="א&quot;ת הרטוב 2"/>
    <m/>
    <s v="Jewish"/>
    <s v="yes"/>
    <x v="4"/>
    <s v="no"/>
    <s v="בית שמש"/>
    <n v="0"/>
    <n v="0"/>
    <m/>
    <m/>
    <m/>
    <m/>
    <m/>
    <n v="0"/>
    <n v="0"/>
    <n v="0"/>
    <n v="0"/>
    <n v="0"/>
    <m/>
    <n v="0"/>
    <n v="0"/>
    <n v="0"/>
    <n v="0"/>
    <n v="0"/>
  </r>
  <r>
    <n v="8422"/>
    <n v="842"/>
    <n v="84"/>
    <s v="יער ישעי"/>
    <m/>
    <s v="Jewish"/>
    <s v="yes"/>
    <x v="4"/>
    <s v="no"/>
    <s v="בית שמש"/>
    <n v="0"/>
    <n v="0"/>
    <m/>
    <m/>
    <m/>
    <m/>
    <m/>
    <n v="0"/>
    <n v="0"/>
    <n v="0"/>
    <n v="0"/>
    <n v="0"/>
    <m/>
    <n v="0"/>
    <n v="0"/>
    <n v="0"/>
    <n v="0"/>
    <n v="0"/>
  </r>
  <r>
    <n v="8423"/>
    <n v="842"/>
    <n v="84"/>
    <s v="אזור תעשיה מערבי (ברוש)"/>
    <m/>
    <s v="Jewish"/>
    <s v="yes"/>
    <x v="4"/>
    <s v="no"/>
    <s v="בית שמש"/>
    <n v="0"/>
    <n v="0"/>
    <m/>
    <m/>
    <m/>
    <m/>
    <m/>
    <n v="0"/>
    <n v="0"/>
    <n v="0"/>
    <n v="0"/>
    <n v="0"/>
    <m/>
    <n v="0"/>
    <n v="0"/>
    <n v="0"/>
    <n v="0"/>
    <n v="0"/>
  </r>
  <r>
    <n v="8431"/>
    <n v="843"/>
    <n v="84"/>
    <s v="מתחם ביג"/>
    <m/>
    <s v="Jewish"/>
    <s v="yes"/>
    <x v="4"/>
    <s v="no"/>
    <s v="בית שמש"/>
    <n v="0"/>
    <n v="0"/>
    <m/>
    <n v="400"/>
    <m/>
    <m/>
    <m/>
    <n v="0"/>
    <n v="0"/>
    <n v="400"/>
    <n v="400"/>
    <n v="400"/>
    <m/>
    <n v="0"/>
    <n v="0"/>
    <n v="1600"/>
    <n v="1680"/>
    <n v="1800"/>
  </r>
  <r>
    <n v="8432"/>
    <n v="843"/>
    <n v="84"/>
    <s v="מע&quot;ר צפון 2 מרכז"/>
    <m/>
    <s v="Jewish"/>
    <s v="yes"/>
    <x v="4"/>
    <s v="no"/>
    <s v="בית שמש"/>
    <n v="0"/>
    <n v="0"/>
    <m/>
    <n v="300"/>
    <n v="400"/>
    <m/>
    <m/>
    <n v="0"/>
    <n v="0"/>
    <n v="300"/>
    <n v="700"/>
    <n v="700"/>
    <m/>
    <n v="0"/>
    <n v="0"/>
    <n v="1200"/>
    <n v="2940"/>
    <n v="3150"/>
  </r>
  <r>
    <n v="8433"/>
    <n v="843"/>
    <n v="84"/>
    <s v="מע&quot;ר צפון 2 מזרח"/>
    <m/>
    <s v="Jewish"/>
    <s v="yes"/>
    <x v="4"/>
    <s v="no"/>
    <s v="בית שמש"/>
    <m/>
    <m/>
    <m/>
    <n v="500"/>
    <n v="500"/>
    <m/>
    <m/>
    <n v="0"/>
    <n v="0"/>
    <n v="500"/>
    <n v="1000"/>
    <n v="1000"/>
    <m/>
    <n v="0"/>
    <n v="0"/>
    <n v="2000"/>
    <n v="4200"/>
    <n v="4500"/>
  </r>
  <r>
    <n v="8434"/>
    <n v="843"/>
    <n v="84"/>
    <s v="מע&quot;ר צפון 1 מערב"/>
    <m/>
    <s v="Jewish"/>
    <s v="yes"/>
    <x v="4"/>
    <s v="no"/>
    <s v="בית שמש"/>
    <n v="0"/>
    <n v="0"/>
    <m/>
    <n v="400"/>
    <n v="400"/>
    <m/>
    <m/>
    <n v="0"/>
    <n v="0"/>
    <n v="400"/>
    <n v="800"/>
    <n v="800"/>
    <m/>
    <n v="0"/>
    <n v="0"/>
    <n v="1600"/>
    <n v="3360"/>
    <n v="3600"/>
  </r>
  <r>
    <n v="8435"/>
    <n v="843"/>
    <n v="84"/>
    <s v="מע&quot;ר צפון 1 מזרח"/>
    <m/>
    <s v="Jewish"/>
    <s v="yes"/>
    <x v="4"/>
    <s v="no"/>
    <s v="בית שמש"/>
    <m/>
    <m/>
    <m/>
    <n v="500"/>
    <n v="600"/>
    <m/>
    <m/>
    <n v="0"/>
    <n v="0"/>
    <n v="500"/>
    <n v="1100"/>
    <n v="1100"/>
    <m/>
    <n v="0"/>
    <n v="0"/>
    <n v="2000"/>
    <n v="4620"/>
    <n v="4950"/>
  </r>
  <r>
    <n v="8436"/>
    <n v="843"/>
    <n v="84"/>
    <s v="מע&quot;ר צפון 1 תעשיה"/>
    <m/>
    <s v="Jewish"/>
    <s v="yes"/>
    <x v="4"/>
    <s v="no"/>
    <s v="בית שמש"/>
    <m/>
    <m/>
    <m/>
    <m/>
    <m/>
    <m/>
    <m/>
    <n v="0"/>
    <n v="0"/>
    <n v="0"/>
    <n v="0"/>
    <n v="0"/>
    <m/>
    <n v="0"/>
    <n v="0"/>
    <n v="0"/>
    <n v="0"/>
    <n v="0"/>
  </r>
  <r>
    <n v="8437"/>
    <n v="843"/>
    <n v="84"/>
    <s v="מחצבות שורק-נחם"/>
    <m/>
    <s v="Jewish"/>
    <s v="yes"/>
    <x v="4"/>
    <s v="no"/>
    <s v="בית שמש"/>
    <n v="0"/>
    <m/>
    <m/>
    <m/>
    <m/>
    <m/>
    <m/>
    <n v="0"/>
    <n v="0"/>
    <n v="0"/>
    <n v="0"/>
    <n v="0"/>
    <m/>
    <n v="0"/>
    <n v="0"/>
    <n v="0"/>
    <n v="0"/>
    <n v="0"/>
  </r>
  <r>
    <n v="8438"/>
    <n v="843"/>
    <n v="84"/>
    <s v="מושב מחסיה"/>
    <m/>
    <s v="Jewish"/>
    <s v="yes"/>
    <x v="0"/>
    <s v="no"/>
    <s v="מטה יהודה"/>
    <n v="155"/>
    <n v="22"/>
    <n v="22"/>
    <n v="22"/>
    <n v="22"/>
    <n v="22"/>
    <m/>
    <n v="177"/>
    <n v="199"/>
    <n v="221"/>
    <n v="243"/>
    <n v="265"/>
    <n v="589"/>
    <n v="672.6"/>
    <n v="756.19999999999993"/>
    <n v="839.8"/>
    <n v="923.4"/>
    <n v="1007"/>
  </r>
  <r>
    <n v="8441"/>
    <n v="844"/>
    <n v="84"/>
    <s v="קרית בעלז (מצפה בית שמש)"/>
    <m/>
    <s v="U. Orthodox"/>
    <s v="yes"/>
    <x v="4"/>
    <s v="no"/>
    <s v="בית שמש"/>
    <n v="700"/>
    <n v="134"/>
    <n v="25"/>
    <n v="25"/>
    <n v="25"/>
    <n v="25"/>
    <m/>
    <n v="834"/>
    <n v="859"/>
    <n v="884"/>
    <n v="909"/>
    <n v="934"/>
    <m/>
    <n v="4920.6000000000004"/>
    <n v="4982.2"/>
    <n v="5215.6000000000004"/>
    <n v="5544.9"/>
    <n v="5790.8"/>
  </r>
  <r>
    <n v="8442"/>
    <n v="844"/>
    <n v="84"/>
    <s v="רמת התנאים(רמת בית שמש ב') צפון"/>
    <m/>
    <s v="U. Orthodox"/>
    <s v="yes"/>
    <x v="4"/>
    <s v="no"/>
    <s v="בית שמש"/>
    <n v="1250"/>
    <n v="50"/>
    <m/>
    <n v="100"/>
    <n v="100"/>
    <n v="100"/>
    <m/>
    <n v="1300"/>
    <n v="1300"/>
    <n v="1400"/>
    <n v="1500"/>
    <n v="1600"/>
    <m/>
    <n v="8190"/>
    <n v="8320"/>
    <n v="9100"/>
    <n v="9600"/>
    <n v="10080"/>
  </r>
  <r>
    <n v="8443"/>
    <n v="844"/>
    <n v="84"/>
    <s v="רמת התנאים(רמת בית שמש ב') דרום"/>
    <m/>
    <s v="U. Orthodox"/>
    <s v="yes"/>
    <x v="4"/>
    <s v="no"/>
    <s v="בית שמש"/>
    <n v="1150"/>
    <n v="50"/>
    <m/>
    <n v="100"/>
    <n v="100"/>
    <n v="100"/>
    <m/>
    <n v="1200"/>
    <n v="1200"/>
    <n v="1300"/>
    <n v="1400"/>
    <n v="1500"/>
    <m/>
    <n v="7560"/>
    <n v="7680"/>
    <n v="8450"/>
    <n v="8960"/>
    <n v="9450"/>
  </r>
  <r>
    <n v="8444"/>
    <n v="844"/>
    <n v="84"/>
    <s v="משכנות השמש צפון"/>
    <m/>
    <s v="U. Orthodox"/>
    <s v="yes"/>
    <x v="4"/>
    <s v="no"/>
    <s v="בית שמש"/>
    <n v="0"/>
    <n v="0"/>
    <m/>
    <n v="500"/>
    <n v="500"/>
    <m/>
    <m/>
    <n v="0"/>
    <n v="0"/>
    <n v="500"/>
    <n v="1000"/>
    <n v="1000"/>
    <m/>
    <n v="0"/>
    <n v="0"/>
    <n v="2150"/>
    <n v="5300"/>
    <n v="6300"/>
  </r>
  <r>
    <n v="8445"/>
    <n v="844"/>
    <n v="84"/>
    <s v="משכנות השמש דרום"/>
    <m/>
    <s v="U. Orthodox"/>
    <s v="yes"/>
    <x v="4"/>
    <s v="no"/>
    <s v="בית שמש"/>
    <m/>
    <m/>
    <m/>
    <n v="500"/>
    <n v="500"/>
    <m/>
    <m/>
    <n v="0"/>
    <n v="0"/>
    <n v="500"/>
    <n v="1000"/>
    <n v="1000"/>
    <m/>
    <n v="0"/>
    <n v="0"/>
    <n v="2150"/>
    <n v="5300"/>
    <n v="6300"/>
  </r>
  <r>
    <n v="8446"/>
    <n v="844"/>
    <n v="84"/>
    <s v="בית ג'מאל"/>
    <m/>
    <s v="U. Orthodox"/>
    <s v="yes"/>
    <x v="4"/>
    <s v="no"/>
    <s v="בית שמש"/>
    <m/>
    <m/>
    <m/>
    <m/>
    <m/>
    <m/>
    <m/>
    <n v="0"/>
    <n v="0"/>
    <n v="0"/>
    <n v="0"/>
    <n v="0"/>
    <m/>
    <n v="0"/>
    <n v="0"/>
    <n v="0"/>
    <n v="0"/>
    <n v="0"/>
  </r>
  <r>
    <n v="8447"/>
    <n v="844"/>
    <n v="84"/>
    <s v="רמת אברהם צפון"/>
    <m/>
    <s v="U. Orthodox"/>
    <s v="yes"/>
    <x v="4"/>
    <s v="no"/>
    <s v="בית שמש"/>
    <n v="0"/>
    <n v="0"/>
    <n v="500"/>
    <n v="500"/>
    <m/>
    <m/>
    <m/>
    <n v="0"/>
    <n v="500"/>
    <n v="1000"/>
    <n v="1000"/>
    <n v="1000"/>
    <m/>
    <n v="0"/>
    <n v="0"/>
    <n v="4300"/>
    <n v="5300"/>
    <n v="6100"/>
  </r>
  <r>
    <n v="8448"/>
    <n v="844"/>
    <n v="84"/>
    <s v="רמת אברהם מערב"/>
    <m/>
    <s v="U. Orthodox"/>
    <s v="yes"/>
    <x v="4"/>
    <s v="no"/>
    <s v="בית שמש"/>
    <n v="0"/>
    <n v="0"/>
    <n v="600"/>
    <n v="600"/>
    <m/>
    <m/>
    <m/>
    <n v="0"/>
    <n v="600"/>
    <n v="1200"/>
    <n v="1200"/>
    <n v="1200"/>
    <m/>
    <n v="0"/>
    <n v="0"/>
    <n v="5160"/>
    <n v="6360"/>
    <n v="7320"/>
  </r>
  <r>
    <n v="8449"/>
    <n v="844"/>
    <n v="84"/>
    <s v="רמת אברהם מזרח"/>
    <m/>
    <s v="U. Orthodox"/>
    <s v="yes"/>
    <x v="4"/>
    <s v="no"/>
    <s v="בית שמש"/>
    <n v="0"/>
    <n v="850"/>
    <m/>
    <m/>
    <m/>
    <m/>
    <m/>
    <n v="850"/>
    <n v="850"/>
    <n v="850"/>
    <n v="850"/>
    <n v="850"/>
    <m/>
    <n v="3655"/>
    <n v="4505"/>
    <n v="5185"/>
    <n v="5270"/>
    <n v="5355"/>
  </r>
  <r>
    <n v="8451"/>
    <n v="845"/>
    <n v="84"/>
    <s v="רמת הנחלים (רמת בית שמש א)מזרח"/>
    <m/>
    <s v="Jewish"/>
    <s v="yes"/>
    <x v="4"/>
    <s v="no"/>
    <s v="בית שמש"/>
    <n v="1300"/>
    <n v="150"/>
    <n v="20"/>
    <n v="20"/>
    <n v="20"/>
    <n v="20"/>
    <m/>
    <n v="1450"/>
    <n v="1470"/>
    <n v="1490"/>
    <n v="1510"/>
    <n v="1530"/>
    <m/>
    <n v="8555"/>
    <n v="8673"/>
    <n v="9238"/>
    <n v="9362"/>
    <n v="9486"/>
  </r>
  <r>
    <n v="8452"/>
    <n v="845"/>
    <n v="84"/>
    <s v="רמת הנחלים (רמת בית שמש א)דרום"/>
    <m/>
    <s v="Jewish"/>
    <s v="yes"/>
    <x v="4"/>
    <s v="no"/>
    <s v="בית שמש"/>
    <n v="673"/>
    <n v="200"/>
    <n v="20"/>
    <n v="20"/>
    <n v="20"/>
    <n v="20"/>
    <m/>
    <n v="873"/>
    <n v="893"/>
    <n v="913"/>
    <n v="933"/>
    <n v="953"/>
    <m/>
    <n v="5150.7000000000007"/>
    <n v="5268.7000000000007"/>
    <n v="5660.6"/>
    <n v="5784.6"/>
    <n v="5908.6"/>
  </r>
  <r>
    <n v="8453"/>
    <n v="845"/>
    <n v="84"/>
    <s v="רמת הנחלים (רמת בית שמש א)מערב"/>
    <m/>
    <s v="Jewish"/>
    <s v="yes"/>
    <x v="4"/>
    <s v="no"/>
    <s v="בית שמש"/>
    <n v="583"/>
    <n v="0"/>
    <n v="20"/>
    <n v="20"/>
    <n v="20"/>
    <n v="20"/>
    <m/>
    <n v="583"/>
    <n v="603"/>
    <n v="623"/>
    <n v="643"/>
    <n v="663"/>
    <m/>
    <n v="3439.7000000000003"/>
    <n v="3557.7000000000003"/>
    <n v="3862.6"/>
    <n v="3986.6"/>
    <n v="4110.6000000000004"/>
  </r>
  <r>
    <n v="8454"/>
    <n v="845"/>
    <n v="84"/>
    <s v="רמת הנחלים (רמת בית שמש א)צפון"/>
    <m/>
    <s v="Jewish"/>
    <s v="yes"/>
    <x v="4"/>
    <s v="no"/>
    <s v="בית שמש"/>
    <n v="855"/>
    <m/>
    <n v="20"/>
    <n v="20"/>
    <n v="20"/>
    <n v="20"/>
    <m/>
    <n v="855"/>
    <n v="875"/>
    <n v="895"/>
    <n v="915"/>
    <n v="935"/>
    <m/>
    <n v="5044.5"/>
    <n v="5162.5"/>
    <n v="5549"/>
    <n v="5673"/>
    <n v="5797"/>
  </r>
  <r>
    <n v="8455"/>
    <n v="845"/>
    <n v="84"/>
    <s v="שז&quot;ר"/>
    <m/>
    <s v="U. Orthodox"/>
    <s v="yes"/>
    <x v="4"/>
    <s v="no"/>
    <s v="בית שמש"/>
    <n v="814"/>
    <n v="0"/>
    <n v="10"/>
    <n v="10"/>
    <n v="10"/>
    <n v="10"/>
    <m/>
    <n v="814"/>
    <n v="824"/>
    <n v="834"/>
    <n v="844"/>
    <n v="854"/>
    <m/>
    <n v="5128.2"/>
    <n v="5191.2"/>
    <n v="5254.2"/>
    <n v="5317.2"/>
    <n v="5380.2"/>
  </r>
  <r>
    <n v="8456"/>
    <n v="845"/>
    <n v="84"/>
    <s v="מע&quot;ר דרום"/>
    <m/>
    <s v="Jewish"/>
    <s v="yes"/>
    <x v="4"/>
    <s v="no"/>
    <s v="בית שמש"/>
    <n v="0"/>
    <n v="0"/>
    <n v="450"/>
    <n v="450"/>
    <m/>
    <m/>
    <m/>
    <n v="0"/>
    <n v="450"/>
    <n v="900"/>
    <n v="900"/>
    <n v="900"/>
    <m/>
    <n v="0"/>
    <n v="2025"/>
    <n v="4050"/>
    <n v="4050"/>
    <n v="4050"/>
  </r>
  <r>
    <n v="8457"/>
    <n v="845"/>
    <n v="84"/>
    <s v="רמת הנביאים (ג'1)מזרח"/>
    <m/>
    <s v="U. Orthodox"/>
    <s v="yes"/>
    <x v="4"/>
    <s v="no"/>
    <s v="בית שמש"/>
    <m/>
    <n v="850"/>
    <n v="100"/>
    <m/>
    <m/>
    <m/>
    <m/>
    <n v="850"/>
    <n v="950"/>
    <n v="950"/>
    <n v="950"/>
    <n v="950"/>
    <m/>
    <n v="4504.9999999999991"/>
    <n v="5795"/>
    <n v="6175"/>
    <n v="5795"/>
    <n v="5700"/>
  </r>
  <r>
    <n v="8458"/>
    <n v="845"/>
    <n v="84"/>
    <s v="רמת הנביאים (ג'1)מערב"/>
    <m/>
    <s v="U. Orthodox"/>
    <s v="yes"/>
    <x v="4"/>
    <s v="no"/>
    <s v="בית שמש"/>
    <n v="750"/>
    <m/>
    <m/>
    <m/>
    <m/>
    <m/>
    <m/>
    <n v="750"/>
    <n v="750"/>
    <n v="750"/>
    <n v="750"/>
    <n v="750"/>
    <m/>
    <n v="3974.9999999999991"/>
    <n v="4575"/>
    <n v="4875"/>
    <n v="4575"/>
    <n v="4500"/>
  </r>
  <r>
    <n v="8459"/>
    <n v="845"/>
    <n v="84"/>
    <s v="רמת הנביאים (ג'1) דרום"/>
    <m/>
    <s v="U. Orthodox"/>
    <s v="yes"/>
    <x v="4"/>
    <s v="no"/>
    <s v="בית שמש"/>
    <n v="877"/>
    <n v="100"/>
    <m/>
    <m/>
    <m/>
    <m/>
    <m/>
    <n v="977"/>
    <n v="977"/>
    <n v="977"/>
    <n v="977"/>
    <n v="977"/>
    <m/>
    <n v="5178.0999999999995"/>
    <n v="5959.7"/>
    <n v="6350.5"/>
    <n v="5959.7"/>
    <n v="5862"/>
  </r>
  <r>
    <n v="8461"/>
    <n v="846"/>
    <n v="84"/>
    <s v="ד'1"/>
    <m/>
    <s v="U. Orthodox"/>
    <s v="yes"/>
    <x v="4"/>
    <s v="no"/>
    <s v="בית שמש"/>
    <n v="0"/>
    <n v="0"/>
    <n v="500"/>
    <n v="725"/>
    <n v="0"/>
    <n v="0"/>
    <m/>
    <n v="0"/>
    <n v="500"/>
    <n v="1225"/>
    <n v="1225"/>
    <n v="1225"/>
    <m/>
    <n v="0"/>
    <n v="0"/>
    <n v="5267.5"/>
    <n v="6492.5"/>
    <n v="7472.5000000000009"/>
  </r>
  <r>
    <n v="8462"/>
    <n v="846"/>
    <n v="84"/>
    <s v="ד'2"/>
    <m/>
    <s v="U. Orthodox"/>
    <s v="yes"/>
    <x v="4"/>
    <s v="no"/>
    <s v="בית שמש"/>
    <n v="0"/>
    <m/>
    <n v="1100"/>
    <n v="670"/>
    <n v="0"/>
    <n v="0"/>
    <m/>
    <n v="0"/>
    <n v="1100"/>
    <n v="1770"/>
    <n v="1770"/>
    <n v="1770"/>
    <m/>
    <n v="0"/>
    <n v="5830"/>
    <n v="10797"/>
    <n v="11151"/>
    <n v="11151"/>
  </r>
  <r>
    <n v="8463"/>
    <n v="846"/>
    <n v="84"/>
    <s v="ד'3"/>
    <m/>
    <s v="U. Orthodox"/>
    <s v="yes"/>
    <x v="4"/>
    <s v="no"/>
    <s v="בית שמש"/>
    <n v="0"/>
    <n v="0"/>
    <n v="1000"/>
    <n v="1200"/>
    <n v="0"/>
    <n v="0"/>
    <m/>
    <n v="0"/>
    <n v="1000"/>
    <n v="2200"/>
    <n v="2200"/>
    <n v="2200"/>
    <m/>
    <n v="0"/>
    <n v="0"/>
    <n v="9460"/>
    <n v="11660"/>
    <n v="13420"/>
  </r>
  <r>
    <n v="8464"/>
    <n v="846"/>
    <n v="84"/>
    <s v="ד'4"/>
    <m/>
    <s v="U. Orthodox"/>
    <s v="yes"/>
    <x v="4"/>
    <s v="no"/>
    <s v="בית שמש"/>
    <n v="0"/>
    <n v="0"/>
    <m/>
    <n v="830"/>
    <n v="1000"/>
    <n v="0"/>
    <m/>
    <n v="0"/>
    <n v="0"/>
    <n v="830"/>
    <n v="1830"/>
    <n v="1830"/>
    <m/>
    <n v="0"/>
    <n v="0"/>
    <n v="4399"/>
    <n v="11163"/>
    <n v="11895"/>
  </r>
  <r>
    <n v="8465"/>
    <n v="846"/>
    <n v="84"/>
    <s v="ד'5"/>
    <m/>
    <s v="U. Orthodox"/>
    <s v="yes"/>
    <x v="4"/>
    <s v="no"/>
    <s v="בית שמש"/>
    <n v="0"/>
    <n v="0"/>
    <m/>
    <n v="400"/>
    <n v="630"/>
    <n v="0"/>
    <m/>
    <n v="0"/>
    <n v="0"/>
    <n v="400"/>
    <n v="1030"/>
    <n v="1030"/>
    <m/>
    <n v="0"/>
    <n v="0"/>
    <n v="1720"/>
    <n v="5459"/>
    <n v="6283"/>
  </r>
  <r>
    <n v="8466"/>
    <n v="846"/>
    <n v="84"/>
    <s v="ד'6"/>
    <m/>
    <s v="U. Orthodox"/>
    <s v="yes"/>
    <x v="4"/>
    <s v="no"/>
    <s v="בית שמש"/>
    <n v="0"/>
    <n v="0"/>
    <n v="0"/>
    <n v="0"/>
    <n v="0"/>
    <n v="0"/>
    <m/>
    <n v="0"/>
    <n v="0"/>
    <n v="0"/>
    <n v="0"/>
    <n v="0"/>
    <m/>
    <n v="0"/>
    <n v="0"/>
    <n v="0"/>
    <n v="0"/>
    <n v="0"/>
  </r>
  <r>
    <n v="8467"/>
    <n v="846"/>
    <n v="84"/>
    <s v="נחל האלה"/>
    <m/>
    <s v="Jewish"/>
    <s v="yes"/>
    <x v="4"/>
    <s v="no"/>
    <s v="בית שמש"/>
    <n v="0"/>
    <n v="0"/>
    <n v="0"/>
    <n v="0"/>
    <n v="0"/>
    <n v="0"/>
    <m/>
    <n v="0"/>
    <n v="0"/>
    <n v="0"/>
    <n v="0"/>
    <n v="0"/>
    <m/>
    <n v="0"/>
    <n v="0"/>
    <n v="0"/>
    <n v="0"/>
    <n v="0"/>
  </r>
  <r>
    <n v="8471"/>
    <n v="847"/>
    <n v="84"/>
    <s v="גבעת המשקפיים"/>
    <m/>
    <s v="U. Orthodox"/>
    <s v="yes"/>
    <x v="4"/>
    <s v="no"/>
    <s v="בית שמש"/>
    <n v="0"/>
    <n v="638"/>
    <n v="0"/>
    <n v="0"/>
    <n v="0"/>
    <n v="0"/>
    <m/>
    <n v="638"/>
    <n v="638"/>
    <n v="638"/>
    <n v="638"/>
    <n v="638"/>
    <m/>
    <n v="2743.4"/>
    <n v="3381.4"/>
    <n v="3891.7999999999997"/>
    <n v="3955.6"/>
    <n v="3955.6"/>
  </r>
  <r>
    <n v="8472"/>
    <n v="847"/>
    <n v="84"/>
    <s v="ג'2"/>
    <m/>
    <s v="U. Orthodox"/>
    <s v="yes"/>
    <x v="4"/>
    <s v="no"/>
    <s v="בית שמש"/>
    <n v="0"/>
    <n v="1110"/>
    <n v="780.19999999999993"/>
    <n v="0"/>
    <n v="0"/>
    <n v="0"/>
    <m/>
    <n v="1110"/>
    <n v="1890.1999999999998"/>
    <n v="1890.1999999999998"/>
    <n v="1890.1999999999998"/>
    <n v="1890.1999999999998"/>
    <m/>
    <n v="4773"/>
    <n v="10018.06"/>
    <n v="11530.219999999998"/>
    <n v="11719.24"/>
    <n v="11719.24"/>
  </r>
  <r>
    <n v="8473"/>
    <n v="847"/>
    <n v="84"/>
    <s v="ה'1 צפון"/>
    <m/>
    <s v="U. Orthodox"/>
    <s v="yes"/>
    <x v="4"/>
    <s v="no"/>
    <s v="בית שמש"/>
    <n v="0"/>
    <n v="0"/>
    <n v="500"/>
    <n v="1100"/>
    <n v="550"/>
    <n v="0"/>
    <m/>
    <n v="0"/>
    <n v="500"/>
    <n v="1600"/>
    <n v="2150"/>
    <n v="2150"/>
    <m/>
    <n v="0"/>
    <n v="2150"/>
    <n v="8480"/>
    <n v="13115"/>
    <n v="13330"/>
  </r>
  <r>
    <n v="8474"/>
    <n v="847"/>
    <n v="84"/>
    <s v="ה'1 דרום"/>
    <m/>
    <s v="U. Orthodox"/>
    <s v="yes"/>
    <x v="4"/>
    <s v="no"/>
    <s v="בית שמש"/>
    <n v="0"/>
    <n v="0"/>
    <m/>
    <n v="730"/>
    <n v="0"/>
    <n v="0"/>
    <m/>
    <n v="0"/>
    <n v="0"/>
    <n v="730"/>
    <n v="730"/>
    <n v="730"/>
    <m/>
    <n v="0"/>
    <n v="0"/>
    <n v="3869"/>
    <n v="4453"/>
    <n v="4526"/>
  </r>
  <r>
    <n v="8475"/>
    <n v="847"/>
    <n v="84"/>
    <s v="ה'2 צפון"/>
    <m/>
    <s v="U. Orthodox"/>
    <s v="yes"/>
    <x v="4"/>
    <s v="no"/>
    <s v="בית שמש"/>
    <n v="0"/>
    <n v="0"/>
    <m/>
    <n v="1100"/>
    <n v="1160"/>
    <n v="0"/>
    <m/>
    <n v="0"/>
    <n v="0"/>
    <n v="1100"/>
    <n v="2260"/>
    <n v="2260"/>
    <m/>
    <n v="0"/>
    <n v="0"/>
    <n v="5830"/>
    <n v="13786.000000000002"/>
    <n v="14012"/>
  </r>
  <r>
    <n v="8476"/>
    <n v="847"/>
    <n v="84"/>
    <s v="ה'2 דרום"/>
    <m/>
    <s v="U. Orthodox"/>
    <s v="yes"/>
    <x v="4"/>
    <s v="no"/>
    <s v="בית שמש"/>
    <n v="0"/>
    <n v="0"/>
    <m/>
    <n v="687.24"/>
    <n v="670"/>
    <n v="0"/>
    <m/>
    <n v="0"/>
    <n v="0"/>
    <n v="687.24"/>
    <n v="1357.24"/>
    <n v="1357.24"/>
    <m/>
    <n v="0"/>
    <n v="0"/>
    <n v="3642.3719999999998"/>
    <n v="8279.1639999999989"/>
    <n v="8414.8880000000008"/>
  </r>
  <r>
    <n v="8477"/>
    <n v="847"/>
    <n v="84"/>
    <s v="ח'"/>
    <m/>
    <s v="U. Orthodox"/>
    <s v="yes"/>
    <x v="4"/>
    <s v="no"/>
    <s v="בית שמש"/>
    <n v="0"/>
    <m/>
    <m/>
    <m/>
    <n v="650"/>
    <n v="700"/>
    <m/>
    <n v="0"/>
    <n v="0"/>
    <n v="0"/>
    <n v="650"/>
    <n v="1350"/>
    <m/>
    <n v="0"/>
    <n v="0"/>
    <n v="0"/>
    <n v="3120"/>
    <n v="7155"/>
  </r>
  <r>
    <n v="8481"/>
    <n v="848"/>
    <n v="84"/>
    <s v="ו' צפון"/>
    <m/>
    <s v="U. Orthodox"/>
    <s v="yes"/>
    <x v="4"/>
    <s v="no"/>
    <s v="בית שמש"/>
    <n v="0"/>
    <n v="0"/>
    <m/>
    <m/>
    <n v="1000"/>
    <n v="1000"/>
    <m/>
    <n v="0"/>
    <n v="0"/>
    <n v="0"/>
    <n v="1000"/>
    <n v="2000"/>
    <m/>
    <n v="0"/>
    <n v="0"/>
    <n v="0"/>
    <n v="4800"/>
    <n v="10600"/>
  </r>
  <r>
    <n v="8482"/>
    <n v="848"/>
    <n v="84"/>
    <s v="ו' מרכז"/>
    <m/>
    <s v="U. Orthodox"/>
    <s v="yes"/>
    <x v="4"/>
    <s v="no"/>
    <s v="בית שמש"/>
    <m/>
    <m/>
    <m/>
    <m/>
    <n v="900"/>
    <n v="1000"/>
    <m/>
    <n v="0"/>
    <n v="0"/>
    <n v="0"/>
    <n v="900"/>
    <n v="1900"/>
    <m/>
    <n v="0"/>
    <n v="0"/>
    <n v="0"/>
    <n v="4320"/>
    <n v="10070"/>
  </r>
  <r>
    <n v="8483"/>
    <n v="848"/>
    <n v="84"/>
    <s v="ו' דרום"/>
    <m/>
    <s v="U. Orthodox"/>
    <s v="yes"/>
    <x v="4"/>
    <s v="no"/>
    <s v="בית שמש"/>
    <n v="0"/>
    <n v="0"/>
    <m/>
    <m/>
    <n v="700"/>
    <n v="800"/>
    <m/>
    <n v="0"/>
    <n v="0"/>
    <n v="0"/>
    <n v="700"/>
    <n v="1500"/>
    <m/>
    <n v="0"/>
    <n v="0"/>
    <n v="0"/>
    <n v="3360"/>
    <n v="7950"/>
  </r>
  <r>
    <n v="8484"/>
    <n v="848"/>
    <n v="84"/>
    <s v="ט' צפון"/>
    <m/>
    <s v="U. Orthodox"/>
    <s v="yes"/>
    <x v="4"/>
    <s v="no"/>
    <s v="בית שמש"/>
    <m/>
    <m/>
    <m/>
    <n v="750"/>
    <n v="1000"/>
    <m/>
    <m/>
    <n v="0"/>
    <n v="0"/>
    <n v="750"/>
    <n v="1750"/>
    <n v="1750"/>
    <m/>
    <n v="0"/>
    <n v="0"/>
    <n v="3225"/>
    <n v="9275"/>
    <n v="10675"/>
  </r>
  <r>
    <n v="8485"/>
    <n v="848"/>
    <n v="84"/>
    <s v="ט' דרום"/>
    <m/>
    <s v="Jewish"/>
    <s v="yes"/>
    <x v="4"/>
    <s v="no"/>
    <s v="בית שמש"/>
    <m/>
    <m/>
    <m/>
    <n v="500"/>
    <n v="500"/>
    <m/>
    <m/>
    <n v="0"/>
    <n v="0"/>
    <n v="500"/>
    <n v="1000"/>
    <n v="1000"/>
    <m/>
    <n v="0"/>
    <n v="0"/>
    <n v="1750"/>
    <n v="4300"/>
    <n v="4800"/>
  </r>
  <r>
    <n v="8501"/>
    <n v="850"/>
    <n v="85"/>
    <s v="נווה שלום"/>
    <m/>
    <s v="Jewish"/>
    <s v="yes"/>
    <x v="0"/>
    <s v="no"/>
    <s v="מטה יהודה"/>
    <n v="556"/>
    <n v="63"/>
    <n v="84"/>
    <n v="46"/>
    <n v="46"/>
    <n v="18"/>
    <n v="257"/>
    <n v="619"/>
    <n v="703"/>
    <n v="749"/>
    <n v="795"/>
    <n v="813"/>
    <n v="1982"/>
    <n v="2228.4"/>
    <n v="2530.8000000000002"/>
    <n v="2696.4"/>
    <n v="2862"/>
    <n v="2926.8"/>
  </r>
  <r>
    <n v="8502"/>
    <n v="850"/>
    <n v="85"/>
    <s v="מסילת ציון"/>
    <m/>
    <s v="Jewish"/>
    <s v="yes"/>
    <x v="0"/>
    <s v="no"/>
    <s v="מטה יהודה"/>
    <n v="626"/>
    <n v="29"/>
    <n v="29"/>
    <n v="29"/>
    <n v="29"/>
    <n v="29"/>
    <n v="145"/>
    <n v="655"/>
    <n v="684"/>
    <n v="713"/>
    <n v="742"/>
    <n v="771"/>
    <n v="2496"/>
    <n v="2489"/>
    <n v="2530.8000000000002"/>
    <n v="2709.4"/>
    <n v="2745.4"/>
    <n v="2775.6"/>
  </r>
  <r>
    <n v="8503"/>
    <n v="850"/>
    <n v="85"/>
    <s v="הרטוב 3 וא&quot;ת צרעה"/>
    <m/>
    <s v="Jewish"/>
    <s v="yes"/>
    <x v="4"/>
    <s v="no"/>
    <s v="מטה יהודה"/>
    <m/>
    <m/>
    <m/>
    <m/>
    <m/>
    <m/>
    <m/>
    <m/>
    <m/>
    <m/>
    <m/>
    <m/>
    <m/>
    <n v="0"/>
    <n v="0"/>
    <n v="0"/>
    <n v="0"/>
    <n v="0"/>
  </r>
  <r>
    <n v="8504"/>
    <n v="850"/>
    <n v="85"/>
    <s v="א&quot;ת הר טוב 1"/>
    <m/>
    <s v="Jewish"/>
    <s v="yes"/>
    <x v="4"/>
    <s v="no"/>
    <s v="מטה יהודה"/>
    <n v="0"/>
    <m/>
    <m/>
    <m/>
    <m/>
    <m/>
    <m/>
    <n v="0"/>
    <n v="0"/>
    <n v="0"/>
    <n v="0"/>
    <n v="0"/>
    <m/>
    <n v="0"/>
    <n v="0"/>
    <n v="0"/>
    <n v="0"/>
    <n v="0"/>
  </r>
  <r>
    <n v="8505"/>
    <n v="850"/>
    <n v="85"/>
    <s v="נחם"/>
    <m/>
    <s v="Jewish"/>
    <s v="yes"/>
    <x v="0"/>
    <s v="no"/>
    <s v="מטה יהודה"/>
    <n v="215"/>
    <n v="19"/>
    <n v="19"/>
    <n v="19"/>
    <n v="19"/>
    <n v="19"/>
    <n v="95"/>
    <n v="234"/>
    <n v="253"/>
    <n v="272"/>
    <n v="291"/>
    <n v="310"/>
    <n v="776"/>
    <n v="819"/>
    <n v="860.19999999999993"/>
    <n v="897.59999999999991"/>
    <n v="931.2"/>
    <n v="992"/>
  </r>
  <r>
    <n v="8506"/>
    <n v="850"/>
    <n v="85"/>
    <s v="א&quot;ת צפון מערב"/>
    <m/>
    <s v="Jewish"/>
    <s v="yes"/>
    <x v="4"/>
    <s v="no"/>
    <s v="מטה יהודה"/>
    <m/>
    <m/>
    <m/>
    <m/>
    <m/>
    <m/>
    <m/>
    <m/>
    <m/>
    <m/>
    <m/>
    <m/>
    <m/>
    <n v="0"/>
    <n v="0"/>
    <n v="0"/>
    <n v="0"/>
    <n v="0"/>
  </r>
  <r>
    <n v="8507"/>
    <n v="850"/>
    <n v="85"/>
    <s v="צרעה"/>
    <m/>
    <s v="Jewish"/>
    <s v="yes"/>
    <x v="0"/>
    <s v="no"/>
    <s v="מטה יהודה"/>
    <n v="609"/>
    <n v="38"/>
    <n v="38"/>
    <n v="38"/>
    <n v="38"/>
    <n v="38"/>
    <n v="190"/>
    <n v="647"/>
    <n v="685"/>
    <n v="723"/>
    <n v="761"/>
    <n v="799"/>
    <n v="2079"/>
    <n v="2135.1"/>
    <n v="2192"/>
    <n v="2313.6"/>
    <n v="2359.1"/>
    <n v="2476.9"/>
  </r>
  <r>
    <n v="8508"/>
    <n v="850"/>
    <n v="85"/>
    <s v="צומת שמשון"/>
    <m/>
    <s v="Jewish"/>
    <s v="yes"/>
    <x v="0"/>
    <s v="no"/>
    <s v="מטה יהודה"/>
    <n v="1177"/>
    <n v="78"/>
    <n v="106"/>
    <n v="174"/>
    <n v="174"/>
    <n v="98"/>
    <n v="630"/>
    <n v="1255"/>
    <n v="1361"/>
    <n v="1535"/>
    <n v="1709"/>
    <n v="1807"/>
    <n v="4291"/>
    <n v="4392.5"/>
    <n v="4722.5999999999995"/>
    <n v="5504.5999999999995"/>
    <n v="5916.8"/>
    <n v="6230.4000000000005"/>
  </r>
  <r>
    <n v="8511"/>
    <n v="851"/>
    <n v="85"/>
    <s v="מבוא חורון"/>
    <m/>
    <s v="Jewish"/>
    <s v="yes"/>
    <x v="2"/>
    <s v="no"/>
    <s v="מטה בנימין"/>
    <n v="480.8595144958972"/>
    <n v="79.197387942510659"/>
    <n v="39.94309756159214"/>
    <n v="40"/>
    <n v="60"/>
    <n v="60"/>
    <n v="279.1404855041028"/>
    <n v="560.05690243840786"/>
    <n v="600"/>
    <n v="640"/>
    <n v="700"/>
    <n v="760"/>
    <n v="2404.297572479486"/>
    <n v="2800.2845121920391"/>
    <n v="3000"/>
    <n v="3200"/>
    <n v="3500"/>
    <n v="3800"/>
  </r>
  <r>
    <n v="8512"/>
    <n v="851"/>
    <n v="85"/>
    <s v="לטרון"/>
    <m/>
    <s v="Jewish"/>
    <s v="yes"/>
    <x v="0"/>
    <s v="no"/>
    <s v="מטה יהודה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13"/>
    <n v="851"/>
    <n v="85"/>
    <s v="משמר איילון"/>
    <m/>
    <s v="Jewish"/>
    <s v="yes"/>
    <x v="5"/>
    <s v="no"/>
    <s v="גזר"/>
    <n v="1020"/>
    <n v="0"/>
    <n v="0"/>
    <n v="0"/>
    <n v="0"/>
    <n v="0"/>
    <n v="0"/>
    <n v="1020"/>
    <n v="1080"/>
    <n v="1110"/>
    <n v="1160"/>
    <n v="1200"/>
    <n v="5070"/>
    <n v="5270"/>
    <n v="5500"/>
    <n v="5700"/>
    <n v="5800"/>
    <n v="5750"/>
  </r>
  <r>
    <n v="8601"/>
    <n v="860"/>
    <n v="86"/>
    <s v="מודיעין מער&quot;"/>
    <m/>
    <s v="Jewish"/>
    <s v="yes"/>
    <x v="5"/>
    <s v="no"/>
    <s v="מודיעין"/>
    <n v="38.805586269545216"/>
    <n v="544"/>
    <n v="0"/>
    <n v="0"/>
    <n v="0"/>
    <n v="0"/>
    <n v="544"/>
    <n v="582.80558626954519"/>
    <n v="582.80558626954519"/>
    <n v="582.80558626954519"/>
    <n v="582.80558626954519"/>
    <n v="582.80558626954519"/>
    <n v="49.875923074674759"/>
    <n v="1266.1567764053837"/>
    <n v="1384.4836662032912"/>
    <n v="1475.4203572039171"/>
    <n v="1549.0802440852542"/>
    <n v="1611.4653038499534"/>
  </r>
  <r>
    <n v="8602"/>
    <n v="860"/>
    <n v="86"/>
    <s v="מודיעין הפרחים מערב"/>
    <m/>
    <s v="Jewish"/>
    <s v="yes"/>
    <x v="5"/>
    <s v="no"/>
    <s v="מודיעין"/>
    <n v="1015.7142857142726"/>
    <n v="0"/>
    <n v="0"/>
    <n v="0"/>
    <n v="0"/>
    <n v="0"/>
    <n v="0"/>
    <n v="1015.7142857142726"/>
    <n v="1015.7142857142726"/>
    <n v="1015.7142857142726"/>
    <n v="1015.7142857142726"/>
    <n v="1015.7142857142726"/>
    <n v="3590.5471822128975"/>
    <n v="3563.8947313557919"/>
    <n v="3511.4042806416683"/>
    <n v="3442.5365637031873"/>
    <n v="3392.5948486209172"/>
    <n v="3335.4003528286394"/>
  </r>
  <r>
    <n v="8603"/>
    <n v="860"/>
    <n v="86"/>
    <s v="מודיעין הפרחים מזרח"/>
    <m/>
    <s v="Jewish"/>
    <s v="yes"/>
    <x v="5"/>
    <s v="no"/>
    <s v="מודיעין"/>
    <n v="1270.5000000000066"/>
    <n v="0"/>
    <n v="0"/>
    <n v="0"/>
    <n v="0"/>
    <n v="0"/>
    <n v="0"/>
    <n v="1270.5000000000066"/>
    <n v="1270.5000000000066"/>
    <n v="1270.5000000000066"/>
    <n v="1270.5000000000066"/>
    <n v="1270.5000000000066"/>
    <n v="4438.6732082637327"/>
    <n v="4477.025212287851"/>
    <n v="4477.813822952955"/>
    <n v="4448.7946695619985"/>
    <n v="4406.6618174494233"/>
    <n v="4339.5448095739139"/>
  </r>
  <r>
    <n v="8604"/>
    <n v="860"/>
    <n v="86"/>
    <s v="מודיעין הנחלים מזרח"/>
    <m/>
    <s v="Jewish"/>
    <s v="yes"/>
    <x v="5"/>
    <s v="no"/>
    <s v="מודיעין"/>
    <n v="931.57894736842104"/>
    <n v="0"/>
    <n v="0"/>
    <n v="0"/>
    <n v="0"/>
    <n v="0"/>
    <n v="0"/>
    <n v="931.57894736842104"/>
    <n v="931.57894736842104"/>
    <n v="931.57894736842104"/>
    <n v="931.57894736842104"/>
    <n v="931.57894736842104"/>
    <n v="3275.2826177127049"/>
    <n v="3286.894372085264"/>
    <n v="3268.2074696362147"/>
    <n v="3214.6851146455151"/>
    <n v="3178.3068540200857"/>
    <n v="3128.9116655394077"/>
  </r>
  <r>
    <n v="8605"/>
    <n v="860"/>
    <n v="86"/>
    <s v="מודיעין הנחלים מערב"/>
    <m/>
    <s v="Jewish"/>
    <s v="yes"/>
    <x v="5"/>
    <s v="no"/>
    <s v="מודיעין"/>
    <n v="1855.5555555555554"/>
    <n v="0"/>
    <n v="0"/>
    <n v="0"/>
    <n v="0"/>
    <n v="0"/>
    <n v="0"/>
    <n v="1855.5555555555554"/>
    <n v="1855.5555555555554"/>
    <n v="1855.5555555555554"/>
    <n v="1855.5555555555554"/>
    <n v="1855.5555555555554"/>
    <n v="6752.7623065458183"/>
    <n v="6758.1707328293305"/>
    <n v="6730.0438631169591"/>
    <n v="6665.3148275629683"/>
    <n v="6572.9547267838425"/>
    <n v="6477.9922745948024"/>
  </r>
  <r>
    <n v="8606"/>
    <n v="860"/>
    <n v="86"/>
    <s v="מודיעין משואה מזרח"/>
    <m/>
    <s v="Jewish"/>
    <s v="yes"/>
    <x v="5"/>
    <s v="no"/>
    <s v="מודיעין"/>
    <n v="1257.5000000000082"/>
    <n v="0"/>
    <n v="0"/>
    <n v="0"/>
    <n v="0"/>
    <n v="0"/>
    <n v="0"/>
    <n v="1257.5000000000082"/>
    <n v="1257.5000000000082"/>
    <n v="1257.5000000000082"/>
    <n v="1257.5000000000082"/>
    <n v="1257.5000000000082"/>
    <n v="4854.189154807641"/>
    <n v="4966.9393593381928"/>
    <n v="5021.7552891865435"/>
    <n v="5020.4026378165127"/>
    <n v="4964.834784294414"/>
    <n v="4897.3042136867844"/>
  </r>
  <r>
    <n v="8611"/>
    <n v="861"/>
    <n v="86"/>
    <s v="מודיעין הכרמים"/>
    <m/>
    <s v="Jewish"/>
    <s v="yes"/>
    <x v="5"/>
    <s v="no"/>
    <s v="מודיעין"/>
    <n v="2546.8551399505786"/>
    <n v="0"/>
    <n v="171"/>
    <n v="0"/>
    <n v="0"/>
    <n v="0"/>
    <n v="171"/>
    <n v="2546.8551399505786"/>
    <n v="2717.8551399505786"/>
    <n v="2717.8551399505786"/>
    <n v="2717.8551399505786"/>
    <n v="2717.8551399505786"/>
    <n v="8357.1958004993649"/>
    <n v="8795.5276892950496"/>
    <n v="9487.4846203116431"/>
    <n v="9689.0163579174696"/>
    <n v="9728.5358709250359"/>
    <n v="9642.6210633692463"/>
  </r>
  <r>
    <n v="8612"/>
    <n v="861"/>
    <n v="86"/>
    <s v="מודיעין הנביאים"/>
    <m/>
    <s v="Jewish"/>
    <s v="yes"/>
    <x v="5"/>
    <s v="no"/>
    <s v="מודיעין"/>
    <n v="2063.7931034483349"/>
    <n v="0"/>
    <n v="1257.6000000000001"/>
    <n v="0"/>
    <n v="0"/>
    <n v="0"/>
    <n v="1257.6000000000001"/>
    <n v="2063.7931034483349"/>
    <n v="3321.3931034483348"/>
    <n v="3321.3931034483348"/>
    <n v="3321.3931034483348"/>
    <n v="3321.3931034483348"/>
    <n v="6937.0266603085274"/>
    <n v="7073.0726108449117"/>
    <n v="9956.6941085264025"/>
    <n v="10097.969077494543"/>
    <n v="10107.263999555227"/>
    <n v="10053.261929311111"/>
  </r>
  <r>
    <n v="8613"/>
    <n v="861"/>
    <n v="86"/>
    <s v="מודיעין המזינים"/>
    <m/>
    <s v="Jewish"/>
    <s v="yes"/>
    <x v="5"/>
    <s v="no"/>
    <s v="מודיעין"/>
    <n v="2402.595505617965"/>
    <n v="0"/>
    <n v="0"/>
    <n v="0"/>
    <n v="0"/>
    <n v="0"/>
    <n v="0"/>
    <n v="2402.595505617965"/>
    <n v="2402.595505617965"/>
    <n v="2402.595505617965"/>
    <n v="2402.595505617965"/>
    <n v="2402.595505617965"/>
    <n v="10169.478303172864"/>
    <n v="10383.155950818662"/>
    <n v="10526.09926812811"/>
    <n v="10530.320198778703"/>
    <n v="10444.201829704532"/>
    <n v="10334.013608616235"/>
  </r>
  <r>
    <n v="8614"/>
    <n v="861"/>
    <n v="86"/>
    <s v="מודיעין אבני חן מערב"/>
    <n v="8611"/>
    <s v="Jewish"/>
    <s v="yes"/>
    <x v="5"/>
    <s v="no"/>
    <s v="מודיעין"/>
    <n v="0"/>
    <m/>
    <m/>
    <n v="1000"/>
    <n v="2867"/>
    <n v="0"/>
    <n v="3867"/>
    <n v="0"/>
    <n v="0"/>
    <n v="1000"/>
    <n v="3867"/>
    <n v="3867"/>
    <n v="0"/>
    <n v="0"/>
    <n v="0"/>
    <n v="3190.7292474786659"/>
    <n v="12955.477500000001"/>
    <n v="13603.251375000002"/>
  </r>
  <r>
    <n v="8615"/>
    <n v="861"/>
    <n v="86"/>
    <s v="מודיעין - אזור תעסוקה"/>
    <m/>
    <s v="Jewish"/>
    <s v="yes"/>
    <x v="5"/>
    <m/>
    <s v="מודיעין"/>
    <m/>
    <m/>
    <m/>
    <m/>
    <m/>
    <m/>
    <m/>
    <m/>
    <m/>
    <m/>
    <m/>
    <m/>
    <m/>
    <m/>
    <m/>
    <m/>
    <m/>
    <m/>
  </r>
  <r>
    <n v="8621"/>
    <n v="862"/>
    <n v="86"/>
    <s v="מודיעין משואה מערב"/>
    <m/>
    <s v="Jewish"/>
    <s v="yes"/>
    <x v="5"/>
    <s v="no"/>
    <s v="מודיעין"/>
    <n v="1212.2553191489544"/>
    <n v="0"/>
    <n v="0"/>
    <n v="0"/>
    <n v="0"/>
    <n v="0"/>
    <n v="0"/>
    <n v="1212.2553191489544"/>
    <n v="1212.2553191489544"/>
    <n v="1212.2553191489544"/>
    <n v="1212.2553191489544"/>
    <n v="1212.2553191489544"/>
    <n v="5124.5210951572508"/>
    <n v="5265.9365750816878"/>
    <n v="5350.3416554713185"/>
    <n v="5351.3851535204412"/>
    <n v="5319.9611967602241"/>
    <n v="5274.6766576004511"/>
  </r>
  <r>
    <n v="8622"/>
    <n v="862"/>
    <n v="86"/>
    <s v="מודיעין השבטים (בוכמן)"/>
    <m/>
    <s v="Jewish"/>
    <s v="yes"/>
    <x v="5"/>
    <s v="no"/>
    <s v="מודיעין"/>
    <n v="1494.9999999999782"/>
    <n v="152"/>
    <n v="0"/>
    <n v="0"/>
    <n v="0"/>
    <n v="0"/>
    <n v="152"/>
    <n v="1646.9999999999782"/>
    <n v="1646.9999999999782"/>
    <n v="1646.9999999999782"/>
    <n v="1646.9999999999782"/>
    <n v="1646.9999999999782"/>
    <n v="6604"/>
    <n v="7066.0000000000009"/>
    <n v="7128.9999999999991"/>
    <n v="7141"/>
    <n v="7202"/>
    <n v="7364"/>
  </r>
  <r>
    <n v="8623"/>
    <n v="862"/>
    <n v="86"/>
    <s v="מודיעין השבטים מערב"/>
    <n v="8611"/>
    <s v="Jewish"/>
    <s v="yes"/>
    <x v="5"/>
    <s v="no"/>
    <s v="מודיעין"/>
    <n v="0"/>
    <n v="0"/>
    <n v="1000"/>
    <n v="2000"/>
    <n v="1642"/>
    <n v="0"/>
    <n v="4642"/>
    <n v="0"/>
    <n v="1000"/>
    <n v="3000"/>
    <n v="4642"/>
    <n v="4642"/>
    <n v="0"/>
    <n v="0"/>
    <n v="3000"/>
    <n v="9300"/>
    <n v="15156"/>
    <n v="15913.800000000001"/>
  </r>
  <r>
    <n v="8624"/>
    <n v="862"/>
    <n v="86"/>
    <s v="מודיעין הציפורים מערב"/>
    <n v="8611"/>
    <s v="Jewish"/>
    <s v="yes"/>
    <x v="5"/>
    <s v="no"/>
    <s v="מודיעין"/>
    <n v="0"/>
    <m/>
    <n v="1845"/>
    <n v="0"/>
    <n v="0"/>
    <n v="0"/>
    <n v="1845"/>
    <n v="0"/>
    <n v="1845"/>
    <n v="1845"/>
    <n v="1845"/>
    <n v="1845"/>
    <n v="0"/>
    <n v="0"/>
    <n v="5811.75"/>
    <n v="6088.5"/>
    <n v="6457.5"/>
    <n v="6407.4543750000003"/>
  </r>
  <r>
    <n v="8625"/>
    <n v="862"/>
    <n v="86"/>
    <s v="מודיעין הציפורים (קייזר דרום)"/>
    <n v="8611"/>
    <s v="Jewish"/>
    <s v="yes"/>
    <x v="5"/>
    <s v="no"/>
    <s v="מודיעין"/>
    <n v="0"/>
    <m/>
    <n v="500"/>
    <n v="490"/>
    <n v="0"/>
    <n v="0"/>
    <n v="990"/>
    <n v="0"/>
    <n v="500"/>
    <n v="990"/>
    <n v="990"/>
    <n v="990"/>
    <n v="0"/>
    <n v="0"/>
    <n v="1724.9999999999998"/>
    <n v="3757.05"/>
    <n v="3644.3385000000003"/>
    <n v="3644.3385000000003"/>
  </r>
  <r>
    <n v="8626"/>
    <n v="862"/>
    <n v="86"/>
    <s v="מודיעין אבני חן מזרח"/>
    <m/>
    <s v="Jewish"/>
    <s v="yes"/>
    <x v="5"/>
    <s v="no"/>
    <s v="מודיעין"/>
    <n v="3061.4457831324617"/>
    <n v="0"/>
    <n v="0"/>
    <n v="0"/>
    <n v="0"/>
    <n v="0"/>
    <n v="0"/>
    <n v="3061.4457831324617"/>
    <n v="3061.4457831324617"/>
    <n v="3061.4457831324617"/>
    <n v="3061.4457831324617"/>
    <n v="3061.4457831324617"/>
    <n v="10245"/>
    <n v="10245"/>
    <n v="11269.5"/>
    <n v="10931.414999999999"/>
    <n v="10603.472549999999"/>
    <n v="10285.368373499998"/>
  </r>
  <r>
    <n v="8631"/>
    <n v="863"/>
    <n v="86"/>
    <s v="מכבים"/>
    <m/>
    <s v="Jewish"/>
    <s v="yes"/>
    <x v="5"/>
    <s v="no"/>
    <s v="מודיעין"/>
    <n v="851.42857142856178"/>
    <n v="0"/>
    <n v="0"/>
    <n v="0"/>
    <n v="0"/>
    <n v="0"/>
    <n v="0"/>
    <n v="851.42857142856178"/>
    <n v="851.42857142856178"/>
    <n v="851.42857142856178"/>
    <n v="851.42857142856178"/>
    <n v="851.42857142856178"/>
    <n v="2642.7545178631631"/>
    <n v="2606.5693138841639"/>
    <n v="2549.560291832342"/>
    <n v="2507.001631194225"/>
    <n v="2417.3483447906938"/>
    <n v="2311.6321960096948"/>
  </r>
  <r>
    <n v="8632"/>
    <n v="863"/>
    <n v="86"/>
    <s v="רעות דרום"/>
    <m/>
    <s v="Jewish"/>
    <s v="yes"/>
    <x v="5"/>
    <s v="no"/>
    <s v="מודיעין"/>
    <n v="883.90909090910134"/>
    <n v="0"/>
    <n v="0"/>
    <n v="0"/>
    <n v="0"/>
    <n v="0"/>
    <n v="0"/>
    <n v="883.90909090910134"/>
    <n v="883.90909090910134"/>
    <n v="883.90909090910134"/>
    <n v="883.90909090910134"/>
    <n v="883.90909090910134"/>
    <n v="3308.8600753014302"/>
    <n v="3131.6804251070976"/>
    <n v="2991.0691872900884"/>
    <n v="2907.6168357017532"/>
    <n v="2796.2465664409565"/>
    <n v="2658.0822800526726"/>
  </r>
  <r>
    <n v="8633"/>
    <n v="863"/>
    <n v="86"/>
    <s v="רעות צפון"/>
    <m/>
    <s v="Jewish"/>
    <s v="yes"/>
    <x v="5"/>
    <s v="no"/>
    <s v="מודיעין"/>
    <n v="788.50230303028775"/>
    <n v="0"/>
    <n v="0"/>
    <n v="0"/>
    <n v="0"/>
    <n v="0"/>
    <n v="0"/>
    <n v="788.50230303028775"/>
    <n v="788.50230303028775"/>
    <n v="788.50230303028775"/>
    <n v="788.50230303028775"/>
    <n v="788.50230303028775"/>
    <n v="3133.4067339231883"/>
    <n v="2990.0517071262102"/>
    <n v="2871.4348962861231"/>
    <n v="2785.0733663823421"/>
    <n v="2678.1162380415108"/>
    <n v="2550.7220887310455"/>
  </r>
  <r>
    <n v="8641"/>
    <n v="864"/>
    <n v="86"/>
    <s v="מודיעין - מוריה"/>
    <m/>
    <s v="Jewish"/>
    <s v="yes"/>
    <x v="5"/>
    <s v="no"/>
    <s v="מודיעין"/>
    <n v="2114.2857142857006"/>
    <n v="0"/>
    <n v="350"/>
    <n v="0"/>
    <n v="0"/>
    <n v="0"/>
    <n v="350"/>
    <n v="2114.2857142857006"/>
    <n v="2464.2857142857006"/>
    <n v="2464.2857142857006"/>
    <n v="2464.2857142857006"/>
    <n v="2464.2857142857006"/>
    <n v="8500"/>
    <n v="8668.5714285713711"/>
    <n v="10349.999999999944"/>
    <n v="10349.999999999944"/>
    <n v="10103.571428571371"/>
    <n v="10103.571428571371"/>
  </r>
  <r>
    <n v="8642"/>
    <n v="864"/>
    <n v="86"/>
    <s v="מודיעין - מוריה דרום"/>
    <m/>
    <s v="Jewish"/>
    <s v="yes"/>
    <x v="5"/>
    <s v="no"/>
    <s v="מודיעין"/>
    <m/>
    <n v="0"/>
    <n v="0"/>
    <n v="0"/>
    <n v="2500"/>
    <n v="2500"/>
    <n v="5000"/>
    <n v="0"/>
    <n v="0"/>
    <n v="0"/>
    <n v="2500"/>
    <n v="5000"/>
    <n v="0"/>
    <n v="0"/>
    <n v="0"/>
    <n v="0"/>
    <n v="7500"/>
    <n v="17750"/>
  </r>
  <r>
    <n v="8651"/>
    <n v="865"/>
    <n v="86"/>
    <s v="לפיד"/>
    <m/>
    <s v="Jewish"/>
    <s v="yes"/>
    <x v="2"/>
    <s v="no"/>
    <s v="מטה בנימין"/>
    <n v="771.42857142857144"/>
    <n v="-22.821799049773404"/>
    <n v="198.28630302853492"/>
    <n v="219.91642141733053"/>
    <n v="25.877411238439436"/>
    <n v="176.0246527511456"/>
    <n v="597.28298938567707"/>
    <n v="748.60677237879804"/>
    <n v="946.89307540733296"/>
    <n v="1166.8094968246635"/>
    <n v="1192.6869080631029"/>
    <n v="1368.7115608142485"/>
    <n v="2700"/>
    <n v="2620.123703325793"/>
    <n v="3314.1257639256655"/>
    <n v="4083.8332388863223"/>
    <n v="4770.7476322524117"/>
    <n v="5474.8462432569941"/>
  </r>
  <r>
    <n v="8652"/>
    <n v="865"/>
    <n v="86"/>
    <s v="את שילת&quot;"/>
    <m/>
    <s v="Jewish"/>
    <s v="yes"/>
    <x v="5"/>
    <s v="no"/>
    <s v="חבל מודיעין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653"/>
    <n v="865"/>
    <n v="86"/>
    <s v="שילת"/>
    <m/>
    <s v="Jewish"/>
    <s v="yes"/>
    <x v="5"/>
    <s v="no"/>
    <s v="חבל מודיעין"/>
    <n v="180"/>
    <n v="0"/>
    <n v="0"/>
    <n v="0"/>
    <n v="0"/>
    <n v="0"/>
    <n v="0"/>
    <n v="180"/>
    <n v="180"/>
    <n v="180"/>
    <n v="180"/>
    <n v="180"/>
    <n v="503.5891420855686"/>
    <n v="513.90823048724337"/>
    <n v="521.827364240468"/>
    <n v="526.21748689677054"/>
    <n v="524.6652671909734"/>
    <n v="521.57272345201488"/>
  </r>
  <r>
    <n v="8661"/>
    <n v="866"/>
    <n v="86"/>
    <s v="מודיעין עילית הגבעה הצפונית"/>
    <m/>
    <s v="U. Orthodox"/>
    <s v="yes"/>
    <x v="2"/>
    <s v="no"/>
    <s v="מודיעין עילית"/>
    <n v="2338"/>
    <n v="46.76"/>
    <n v="47.695200000000007"/>
    <n v="48.649104000000008"/>
    <n v="49.62208608000001"/>
    <n v="50.614527801600005"/>
    <n v="243.34091788160003"/>
    <n v="2384.7600000000002"/>
    <n v="2432.4552000000003"/>
    <n v="2481.1043040000004"/>
    <n v="2530.7263900800003"/>
    <n v="2581.3409178816005"/>
    <n v="17301.2"/>
    <n v="17647.224000000002"/>
    <n v="18000.168480000004"/>
    <n v="18360.171849600003"/>
    <n v="18727.375286592003"/>
    <n v="19101.922792323843"/>
  </r>
  <r>
    <n v="8662"/>
    <n v="866"/>
    <n v="86"/>
    <s v="מודיעין עילית הגבעה הדרומית"/>
    <m/>
    <s v="U. Orthodox"/>
    <s v="yes"/>
    <x v="2"/>
    <s v="no"/>
    <s v="מודיעין עילית"/>
    <n v="2542"/>
    <n v="50.84"/>
    <n v="51.856800000000007"/>
    <n v="52.893936000000004"/>
    <n v="53.951814720000002"/>
    <n v="55.030851014400007"/>
    <n v="264.57340173440002"/>
    <n v="2592.84"/>
    <n v="2644.6968000000002"/>
    <n v="2697.5907360000001"/>
    <n v="2751.5425507200002"/>
    <n v="2806.5734017344002"/>
    <n v="18556.599999999999"/>
    <n v="18409.164000000001"/>
    <n v="17983.938239999999"/>
    <n v="18073.8579312"/>
    <n v="18435.335089824002"/>
    <n v="18804.041791620482"/>
  </r>
  <r>
    <n v="8663"/>
    <n v="866"/>
    <n v="86"/>
    <s v="מודיעין עילית גרין פארק"/>
    <m/>
    <s v="U. Orthodox"/>
    <s v="yes"/>
    <x v="2"/>
    <s v="no"/>
    <s v="מודיעין עילית"/>
    <n v="1233"/>
    <n v="150"/>
    <n v="250"/>
    <n v="65.320000000000007"/>
    <n v="67.9328"/>
    <n v="70.650112000000007"/>
    <n v="603.90291200000001"/>
    <n v="1383"/>
    <n v="1633"/>
    <n v="1698.32"/>
    <n v="1766.2528"/>
    <n v="1836.902912"/>
    <n v="7582.9500000000007"/>
    <n v="8712.9"/>
    <n v="10451.200000000001"/>
    <n v="10699.415999999999"/>
    <n v="11127.39264"/>
    <n v="11388.7980544"/>
  </r>
  <r>
    <n v="8664"/>
    <n v="866"/>
    <n v="86"/>
    <s v="מודיעין עילית נאות הפסגה"/>
    <m/>
    <s v="U. Orthodox"/>
    <s v="yes"/>
    <x v="2"/>
    <s v="no"/>
    <s v="מודיעין עילית"/>
    <n v="875"/>
    <n v="400"/>
    <n v="560"/>
    <n v="570"/>
    <n v="96.2"/>
    <n v="100.048"/>
    <n v="1726.248"/>
    <n v="1275"/>
    <n v="1835"/>
    <n v="2405"/>
    <n v="2501.1999999999998"/>
    <n v="2601.2479999999996"/>
    <n v="4900"/>
    <n v="7395"/>
    <n v="10826.5"/>
    <n v="14430"/>
    <n v="15257.319999999998"/>
    <n v="15867.612799999997"/>
  </r>
  <r>
    <n v="8665"/>
    <n v="866"/>
    <n v="86"/>
    <s v="מודיעין עילית ברכפלד מזרח"/>
    <n v="8666"/>
    <s v="U. Orthodox"/>
    <s v="yes"/>
    <x v="2"/>
    <s v="no"/>
    <s v="מודיעין עילית"/>
    <n v="0"/>
    <n v="0"/>
    <n v="0"/>
    <n v="250"/>
    <n v="1000"/>
    <n v="0"/>
    <n v="1250"/>
    <n v="0"/>
    <n v="0"/>
    <n v="250"/>
    <n v="1250"/>
    <n v="1250"/>
    <n v="0"/>
    <n v="0"/>
    <n v="0"/>
    <n v="1250"/>
    <n v="6875"/>
    <n v="9000"/>
  </r>
  <r>
    <n v="8666"/>
    <n v="866"/>
    <n v="86"/>
    <s v="מודיעין עילית ברכפלד מערב"/>
    <m/>
    <s v="U. Orthodox"/>
    <s v="yes"/>
    <x v="2"/>
    <s v="no"/>
    <s v="מודיעין עילית"/>
    <n v="2350"/>
    <n v="50"/>
    <n v="50"/>
    <n v="50"/>
    <n v="50"/>
    <n v="50"/>
    <n v="250"/>
    <n v="2400"/>
    <n v="2450"/>
    <n v="2500"/>
    <n v="2550"/>
    <n v="2600"/>
    <n v="16450"/>
    <n v="17040"/>
    <n v="17640"/>
    <n v="18000"/>
    <n v="18105"/>
    <n v="18200"/>
  </r>
  <r>
    <n v="8671"/>
    <n v="867"/>
    <n v="86"/>
    <s v="מתתיהו"/>
    <m/>
    <s v="U. Orthodox"/>
    <s v="yes"/>
    <x v="2"/>
    <s v="no"/>
    <s v="מודיעין עילית"/>
    <n v="130"/>
    <m/>
    <n v="0"/>
    <n v="350"/>
    <n v="600"/>
    <n v="0"/>
    <n v="950"/>
    <n v="130"/>
    <n v="130"/>
    <n v="480"/>
    <n v="1080"/>
    <n v="1080"/>
    <n v="676"/>
    <n v="700"/>
    <n v="702"/>
    <n v="3360"/>
    <n v="7560"/>
    <n v="7560"/>
  </r>
  <r>
    <n v="8672"/>
    <n v="867"/>
    <n v="86"/>
    <s v="מתתיהו אזור תעשייה"/>
    <m/>
    <s v="U. Orthodox"/>
    <s v="yes"/>
    <x v="2"/>
    <s v="no"/>
    <s v="מודיעין עילית"/>
    <m/>
    <m/>
    <m/>
    <m/>
    <m/>
    <m/>
    <m/>
    <m/>
    <m/>
    <m/>
    <m/>
    <m/>
    <n v="0"/>
    <n v="0"/>
    <n v="0"/>
    <n v="0"/>
    <n v="0"/>
    <n v="0"/>
  </r>
  <r>
    <n v="8673"/>
    <n v="867"/>
    <n v="86"/>
    <s v="חשמונאים"/>
    <m/>
    <s v="Jewish"/>
    <s v="yes"/>
    <x v="2"/>
    <s v="no"/>
    <s v="מטה בנימין"/>
    <n v="578.21020902713894"/>
    <n v="-1.3801407933210612"/>
    <n v="13.473185661046614"/>
    <n v="12.816227117204107"/>
    <n v="0.8837759168179673"/>
    <n v="10.377707061642695"/>
    <n v="36.170754963390323"/>
    <n v="576.83006823381788"/>
    <n v="590.3032538948645"/>
    <n v="603.1194810120686"/>
    <n v="604.00325692888657"/>
    <n v="614.38096399052927"/>
    <n v="2833.2300242329811"/>
    <n v="2826.467334345708"/>
    <n v="2892.4859440848363"/>
    <n v="2955.2854569591364"/>
    <n v="3030.9981620431399"/>
    <n v="3083.0753829342925"/>
  </r>
  <r>
    <n v="8674"/>
    <n v="867"/>
    <n v="86"/>
    <s v="גני מודיעין"/>
    <n v="8666"/>
    <s v="U. Orthodox"/>
    <s v="yes"/>
    <x v="2"/>
    <s v="no"/>
    <s v="מטה בנימין"/>
    <n v="412.204037411554"/>
    <n v="39.599066131287088"/>
    <n v="123.14663487127223"/>
    <n v="139.34541471785553"/>
    <n v="137.52912230445452"/>
    <n v="155.51478251438527"/>
    <n v="595.13502053925458"/>
    <n v="451.80310354284109"/>
    <n v="574.94973841411331"/>
    <n v="714.29515313196885"/>
    <n v="851.82427543642336"/>
    <n v="1007.3390579508086"/>
    <n v="2432.0038207281686"/>
    <n v="2665.6383109027624"/>
    <n v="3392.2034566432685"/>
    <n v="4214.3414034786165"/>
    <n v="5110.9456526185404"/>
    <n v="6044.0343477048518"/>
  </r>
  <r>
    <n v="8681"/>
    <n v="868"/>
    <n v="86"/>
    <s v="מודיעין - אזור תעסוקה"/>
    <n v="8611"/>
    <s v="Jewish"/>
    <s v="yes"/>
    <x v="5"/>
    <s v="no"/>
    <s v="מודיעין"/>
    <n v="0"/>
    <n v="0"/>
    <n v="0"/>
    <n v="0"/>
    <n v="0"/>
    <n v="3500"/>
    <n v="3500"/>
    <n v="0"/>
    <n v="0"/>
    <n v="0"/>
    <n v="0"/>
    <n v="3500"/>
    <n v="0"/>
    <n v="0"/>
    <n v="0"/>
    <n v="0"/>
    <n v="0"/>
    <n v="10500"/>
  </r>
  <r>
    <n v="8682"/>
    <n v="868"/>
    <n v="86"/>
    <s v="מודיעין - היי פארק"/>
    <n v="8611"/>
    <s v="Jewish"/>
    <s v="yes"/>
    <x v="5"/>
    <s v="no"/>
    <s v="מודיעין"/>
    <n v="0"/>
    <n v="0"/>
    <n v="0"/>
    <n v="1250"/>
    <n v="2000"/>
    <n v="750"/>
    <n v="4000"/>
    <n v="0"/>
    <n v="0"/>
    <n v="1250"/>
    <n v="3250"/>
    <n v="4000"/>
    <n v="0"/>
    <n v="0"/>
    <n v="0"/>
    <n v="3750"/>
    <n v="10500"/>
    <n v="14850"/>
  </r>
  <r>
    <n v="8683"/>
    <n v="868"/>
    <n v="86"/>
    <s v="מחלף ענבה"/>
    <m/>
    <s v="Jewish"/>
    <s v="yes"/>
    <x v="5"/>
    <s v="no"/>
    <s v="מודיעין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684"/>
    <n v="868"/>
    <n v="86"/>
    <s v="ישפרו"/>
    <m/>
    <s v="Jewish"/>
    <s v="yes"/>
    <x v="5"/>
    <s v="no"/>
    <s v="מודיעין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685"/>
    <n v="868"/>
    <n v="86"/>
    <s v="מודיעין פארק השבטים"/>
    <s v="no"/>
    <s v="Jewish"/>
    <s v="yes"/>
    <x v="5"/>
    <m/>
    <s v="מודיעין"/>
    <m/>
    <m/>
    <m/>
    <m/>
    <m/>
    <m/>
    <m/>
    <n v="0"/>
    <n v="0"/>
    <n v="0"/>
    <n v="0"/>
    <n v="0"/>
    <m/>
    <n v="0"/>
    <n v="0"/>
    <n v="0"/>
    <n v="0"/>
    <n v="0"/>
  </r>
  <r>
    <n v="8691"/>
    <n v="869"/>
    <n v="86"/>
    <s v="גוש טלמונים"/>
    <m/>
    <s v="Jewish"/>
    <s v="yes"/>
    <x v="2"/>
    <s v="no"/>
    <s v="מטה בנימין"/>
    <n v="1029.2094712166788"/>
    <n v="223.85767984834843"/>
    <n v="312.86632909305149"/>
    <n v="369.34676001550997"/>
    <n v="334.42652127656106"/>
    <n v="433.61513653159545"/>
    <n v="1674.1124267650664"/>
    <n v="1253.0671510650272"/>
    <n v="1565.9334801580787"/>
    <n v="1935.2802401735887"/>
    <n v="2269.7067614501498"/>
    <n v="2703.3218979817452"/>
    <n v="5763.5730388134016"/>
    <n v="7017.1760459641519"/>
    <n v="8769.2274888852407"/>
    <n v="10837.569344972097"/>
    <n v="13164.299216410867"/>
    <n v="15679.267008294122"/>
  </r>
  <r>
    <n v="8692"/>
    <n v="869"/>
    <n v="86"/>
    <s v="ניל&quot;י- נעלה"/>
    <m/>
    <s v="Jewish"/>
    <s v="yes"/>
    <x v="2"/>
    <s v="no"/>
    <s v="מטה בנימין"/>
    <n v="614.08163265306121"/>
    <n v="234.75016188201801"/>
    <n v="175.89109412235177"/>
    <n v="186.81978540094246"/>
    <n v="205.1094716065486"/>
    <n v="202.60573280029371"/>
    <n v="1005.1762458121545"/>
    <n v="848.83179453507921"/>
    <n v="1024.722888657431"/>
    <n v="1211.5426740583734"/>
    <n v="1416.652145664922"/>
    <n v="1619.2578784652158"/>
    <n v="3009"/>
    <n v="4159.2757932218883"/>
    <n v="5021.1421544214127"/>
    <n v="5936.5591028860299"/>
    <n v="6941.5955137581186"/>
    <n v="7934.3636044795576"/>
  </r>
  <r>
    <n v="8693"/>
    <n v="869"/>
    <n v="86"/>
    <s v="עטרת / חלמיש"/>
    <m/>
    <s v="Jewish"/>
    <s v="yes"/>
    <x v="2"/>
    <s v="no"/>
    <s v="מטה בנימין"/>
    <n v="342.77935088794925"/>
    <n v="63.432987068484408"/>
    <n v="101.05455199605183"/>
    <n v="113.19023539304351"/>
    <n v="109.6457848484722"/>
    <n v="124.70187698344625"/>
    <n v="512.0254362894982"/>
    <n v="406.21233795643366"/>
    <n v="507.26688995248549"/>
    <n v="620.45712534552899"/>
    <n v="730.1029101940012"/>
    <n v="854.80478717744745"/>
    <n v="1988.1202351501056"/>
    <n v="2356.0315601473153"/>
    <n v="2942.1479617244158"/>
    <n v="3598.6513270040678"/>
    <n v="4307.6071701446072"/>
    <n v="5043.3482443469402"/>
  </r>
  <r>
    <n v="8694"/>
    <n v="869"/>
    <n v="86"/>
    <s v="בית אריה"/>
    <m/>
    <s v="Jewish"/>
    <s v="no"/>
    <x v="2"/>
    <m/>
    <s v="מטה בנימין"/>
    <n v="1124.2857142857142"/>
    <n v="169.5705143631244"/>
    <n v="295.01809120021699"/>
    <n v="311.06190421681913"/>
    <n v="319.84251164159969"/>
    <n v="314.61987345297393"/>
    <n v="1410.1128948747341"/>
    <n v="1293.8562286488386"/>
    <n v="1588.8743198490556"/>
    <n v="1899.9362240658747"/>
    <n v="2219.7787357074744"/>
    <n v="2534.3986091604484"/>
    <n v="4722"/>
    <n v="5434.196160325122"/>
    <n v="6673.2721433660336"/>
    <n v="7979.7321410766745"/>
    <n v="9323.0706899713932"/>
    <n v="10644.474158473884"/>
  </r>
  <r>
    <n v="8711"/>
    <n v="871"/>
    <n v="87"/>
    <s v="דיר דיבוואן"/>
    <m/>
    <s v="Palestinian"/>
    <s v="yes"/>
    <x v="3"/>
    <m/>
    <s v="Palestinian"/>
    <m/>
    <m/>
    <m/>
    <m/>
    <m/>
    <m/>
    <n v="0"/>
    <n v="0"/>
    <n v="0"/>
    <n v="0"/>
    <n v="0"/>
    <n v="0"/>
    <n v="17488.620951410172"/>
    <n v="18455.197252349688"/>
    <n v="19843.713857009167"/>
    <n v="21120.294768292428"/>
    <n v="22241.045226522008"/>
    <n v="23214.81850272822"/>
  </r>
  <r>
    <n v="8712"/>
    <n v="871"/>
    <n v="87"/>
    <s v="סינג'יל"/>
    <m/>
    <s v="Palestinian"/>
    <s v="yes"/>
    <x v="3"/>
    <m/>
    <s v="Palestinian"/>
    <m/>
    <m/>
    <m/>
    <m/>
    <m/>
    <m/>
    <n v="0"/>
    <n v="0"/>
    <n v="0"/>
    <n v="0"/>
    <n v="0"/>
    <n v="0"/>
    <n v="27813.573938954327"/>
    <n v="29774.409741028954"/>
    <n v="32349.198218647813"/>
    <n v="34742.470937560494"/>
    <n v="36945.663569976125"/>
    <n v="38988.500294872771"/>
  </r>
  <r>
    <n v="8721"/>
    <n v="872"/>
    <n v="87"/>
    <s v="ביר זית"/>
    <m/>
    <s v="Palestinian"/>
    <s v="yes"/>
    <x v="3"/>
    <m/>
    <s v="Palestinian"/>
    <m/>
    <m/>
    <m/>
    <m/>
    <m/>
    <m/>
    <n v="0"/>
    <n v="0"/>
    <n v="0"/>
    <n v="0"/>
    <n v="0"/>
    <n v="0"/>
    <n v="32495.282314126522"/>
    <n v="34704.926398575044"/>
    <n v="37528.34309647925"/>
    <n v="40144.263427422171"/>
    <n v="42496.982916897701"/>
    <n v="44588.951515890098"/>
  </r>
  <r>
    <n v="8722"/>
    <n v="872"/>
    <n v="87"/>
    <s v="כובר"/>
    <m/>
    <s v="Palestinian"/>
    <s v="yes"/>
    <x v="3"/>
    <m/>
    <s v="Palestinian"/>
    <m/>
    <m/>
    <m/>
    <m/>
    <m/>
    <m/>
    <n v="0"/>
    <n v="0"/>
    <n v="0"/>
    <n v="0"/>
    <n v="0"/>
    <n v="0"/>
    <n v="12266.431072219943"/>
    <n v="13100.535130587923"/>
    <n v="14166.328188737203"/>
    <n v="15153.794803728892"/>
    <n v="16041.907458696487"/>
    <n v="16831.59096957443"/>
  </r>
  <r>
    <n v="8723"/>
    <n v="872"/>
    <n v="87"/>
    <s v="רואבי"/>
    <m/>
    <s v="Palestinian"/>
    <s v="yes"/>
    <x v="3"/>
    <m/>
    <s v="Palestinian"/>
    <m/>
    <m/>
    <m/>
    <m/>
    <m/>
    <m/>
    <n v="0"/>
    <n v="0"/>
    <n v="0"/>
    <n v="0"/>
    <n v="0"/>
    <n v="0"/>
    <n v="0"/>
    <n v="0"/>
    <n v="0"/>
    <n v="0"/>
    <n v="0"/>
    <n v="0"/>
  </r>
  <r>
    <n v="8724"/>
    <n v="872"/>
    <n v="87"/>
    <s v="סענג'יל"/>
    <m/>
    <s v="Palestinian"/>
    <s v="yes"/>
    <x v="3"/>
    <m/>
    <s v="Palestinian"/>
    <m/>
    <m/>
    <m/>
    <m/>
    <m/>
    <m/>
    <n v="0"/>
    <n v="0"/>
    <n v="0"/>
    <n v="0"/>
    <n v="0"/>
    <n v="0"/>
    <n v="20802.71936224433"/>
    <n v="22217.281800412267"/>
    <n v="24024.767103706352"/>
    <n v="25699.418088195223"/>
    <n v="27205.574052760108"/>
    <n v="28544.803398693435"/>
  </r>
  <r>
    <n v="8731"/>
    <n v="873"/>
    <n v="87"/>
    <s v="כפר ניעמה / בלעין"/>
    <m/>
    <s v="Palestinian"/>
    <s v="yes"/>
    <x v="3"/>
    <m/>
    <s v="Palestinian"/>
    <m/>
    <m/>
    <m/>
    <m/>
    <m/>
    <m/>
    <n v="0"/>
    <n v="0"/>
    <n v="0"/>
    <n v="0"/>
    <n v="0"/>
    <n v="0"/>
    <n v="19841.884973860797"/>
    <n v="21427.939045840754"/>
    <n v="23334.693300695031"/>
    <n v="25094.189207571726"/>
    <n v="26726.182044769106"/>
    <n v="28244.432837973276"/>
  </r>
  <r>
    <n v="8732"/>
    <n v="873"/>
    <n v="87"/>
    <s v="בית ע'ור / בית ליקיא"/>
    <m/>
    <s v="Palestinian"/>
    <s v="yes"/>
    <x v="3"/>
    <m/>
    <s v="Palestinian"/>
    <m/>
    <m/>
    <m/>
    <m/>
    <m/>
    <m/>
    <n v="0"/>
    <n v="0"/>
    <n v="0"/>
    <n v="0"/>
    <n v="0"/>
    <n v="0"/>
    <n v="31296.993824749465"/>
    <n v="33798.707979522005"/>
    <n v="36806.268814498391"/>
    <n v="39581.556172767785"/>
    <n v="42155.730441749205"/>
    <n v="44550.497156803212"/>
  </r>
  <r>
    <n v="8741"/>
    <n v="874"/>
    <n v="87"/>
    <s v="שוקבא / נעלין"/>
    <m/>
    <s v="Palestinian"/>
    <s v="yes"/>
    <x v="3"/>
    <m/>
    <s v="Palestinian"/>
    <m/>
    <m/>
    <m/>
    <m/>
    <m/>
    <m/>
    <n v="0"/>
    <n v="0"/>
    <n v="0"/>
    <n v="0"/>
    <n v="0"/>
    <n v="0"/>
    <n v="25384.911969413064"/>
    <n v="27938.48628901918"/>
    <n v="30939.25056167088"/>
    <n v="33782.92184466288"/>
    <n v="36533.844986994191"/>
    <n v="39232.770884779799"/>
  </r>
  <r>
    <n v="8742"/>
    <n v="874"/>
    <n v="87"/>
    <s v="אל-אתחאד"/>
    <m/>
    <s v="Palestinian"/>
    <s v="yes"/>
    <x v="3"/>
    <m/>
    <s v="Palestinian"/>
    <m/>
    <m/>
    <m/>
    <m/>
    <m/>
    <m/>
    <n v="0"/>
    <n v="0"/>
    <n v="0"/>
    <n v="0"/>
    <n v="0"/>
    <n v="0"/>
    <n v="12078.615571936967"/>
    <n v="12928.03722123869"/>
    <n v="14003.792450383364"/>
    <n v="14990.95822305886"/>
    <n v="15889.30469307736"/>
    <n v="16710.016506938231"/>
  </r>
  <r>
    <n v="8743"/>
    <n v="874"/>
    <n v="87"/>
    <s v="דיר אבו משעל"/>
    <m/>
    <s v="Palestinian"/>
    <s v="no"/>
    <x v="3"/>
    <m/>
    <s v="Palestinian"/>
    <m/>
    <m/>
    <m/>
    <m/>
    <m/>
    <m/>
    <n v="0"/>
    <n v="0"/>
    <n v="0"/>
    <n v="0"/>
    <n v="0"/>
    <n v="0"/>
    <n v="6537.3950260483643"/>
    <n v="6997.1335475776441"/>
    <n v="7579.3722025270717"/>
    <n v="8113.6629557792785"/>
    <n v="8599.8814060470213"/>
    <n v="9044.0810991160433"/>
  </r>
  <r>
    <n v="8744"/>
    <n v="874"/>
    <n v="87"/>
    <s v="בית רימא"/>
    <m/>
    <s v="Palestinian"/>
    <s v="no"/>
    <x v="3"/>
    <m/>
    <s v="Palestinian"/>
    <m/>
    <m/>
    <m/>
    <m/>
    <m/>
    <m/>
    <n v="0"/>
    <n v="0"/>
    <n v="0"/>
    <n v="0"/>
    <n v="0"/>
    <n v="0"/>
    <n v="6444.0036685333871"/>
    <n v="6897.1744968979619"/>
    <n v="7471.0954567766848"/>
    <n v="7997.7534849824333"/>
    <n v="8477.0259573892126"/>
    <n v="8914.8799405572445"/>
  </r>
  <r>
    <n v="8745"/>
    <n v="874"/>
    <n v="87"/>
    <s v="קראות בני זיד"/>
    <m/>
    <s v="Palestinian"/>
    <s v="yes"/>
    <x v="3"/>
    <m/>
    <s v="Palestinian"/>
    <m/>
    <m/>
    <m/>
    <m/>
    <m/>
    <m/>
    <n v="0"/>
    <n v="0"/>
    <n v="0"/>
    <n v="0"/>
    <n v="0"/>
    <n v="0"/>
    <n v="6070.4382384734836"/>
    <n v="6497.3382941792397"/>
    <n v="7037.9884737751381"/>
    <n v="7534.1156017950461"/>
    <n v="7985.6041627579525"/>
    <n v="8398.0753063220436"/>
  </r>
  <r>
    <n v="8810"/>
    <n v="881"/>
    <n v="88"/>
    <s v="פדואל"/>
    <m/>
    <s v="Jewish"/>
    <s v="no"/>
    <x v="2"/>
    <m/>
    <s v="איזור השומרון"/>
    <n v="686.11536119408572"/>
    <n v="93.575606095950548"/>
    <n v="285.0843277177853"/>
    <n v="326.5049458721046"/>
    <n v="112.19513519727661"/>
    <n v="251.24801742916975"/>
    <n v="1068.6080323122869"/>
    <n v="779.69096729003627"/>
    <n v="1064.7752950078216"/>
    <n v="1391.2802408799262"/>
    <n v="1503.4753760772028"/>
    <n v="1754.7233935063725"/>
    <n v="3636.4114143286542"/>
    <n v="4132.362126637192"/>
    <n v="5643.3090635414537"/>
    <n v="7373.7852766636079"/>
    <n v="8870.5047188554963"/>
    <n v="10352.868021687598"/>
  </r>
  <r>
    <n v="8811"/>
    <n v="881"/>
    <n v="88"/>
    <s v="מפעלי ברקן"/>
    <m/>
    <s v="Jewish"/>
    <s v="no"/>
    <x v="2"/>
    <m/>
    <s v="איזור השומרון"/>
    <m/>
    <m/>
    <m/>
    <m/>
    <m/>
    <m/>
    <m/>
    <m/>
    <m/>
    <m/>
    <m/>
    <m/>
    <n v="0"/>
    <n v="0"/>
    <n v="0"/>
    <n v="0"/>
    <n v="0"/>
    <n v="0"/>
  </r>
  <r>
    <n v="8812"/>
    <n v="881"/>
    <n v="88"/>
    <s v="ברקן"/>
    <m/>
    <s v="Jewish"/>
    <s v="no"/>
    <x v="2"/>
    <m/>
    <s v="איזור השומרון"/>
    <n v="864.93194176640725"/>
    <n v="85.40921844257889"/>
    <n v="201.19955628822436"/>
    <n v="222.88965161540909"/>
    <n v="171.66725704081"/>
    <n v="194.16799305220047"/>
    <n v="875.33367643922281"/>
    <n v="950.34116020898614"/>
    <n v="1151.5407164972105"/>
    <n v="1374.4303681126196"/>
    <n v="1546.0976251534296"/>
    <n v="1740.2656182056301"/>
    <n v="4670.6324855385992"/>
    <n v="5131.8422651285255"/>
    <n v="6218.3198690849367"/>
    <n v="7421.9239878081462"/>
    <n v="8503.5369383438629"/>
    <n v="9571.4609001309655"/>
  </r>
  <r>
    <n v="8813"/>
    <n v="881"/>
    <n v="88"/>
    <s v="יקיר"/>
    <m/>
    <s v="Jewish"/>
    <s v="no"/>
    <x v="2"/>
    <m/>
    <s v="איזור השומרון"/>
    <n v="481.99427686883763"/>
    <n v="158.63101145305274"/>
    <n v="198.65246573956097"/>
    <n v="219.59751214229846"/>
    <n v="211.61280184551583"/>
    <n v="234.22301988787831"/>
    <n v="1022.7168110683062"/>
    <n v="640.62528832189037"/>
    <n v="839.27775406145133"/>
    <n v="1058.8752662037498"/>
    <n v="1270.4880680492656"/>
    <n v="1504.7110879371439"/>
    <n v="2554.5696674048395"/>
    <n v="3395.3140281060191"/>
    <n v="4448.1720965256918"/>
    <n v="5612.0389108798736"/>
    <n v="6860.6355674660354"/>
    <n v="8125.4398748605772"/>
  </r>
  <r>
    <n v="8814"/>
    <n v="881"/>
    <n v="88"/>
    <s v="קרני שומרון"/>
    <m/>
    <s v="Jewish"/>
    <s v="no"/>
    <x v="2"/>
    <m/>
    <s v="איזור השומרון"/>
    <n v="1406.4809360028532"/>
    <n v="261.26114902699032"/>
    <n v="303.54014215593475"/>
    <n v="322.33761582702095"/>
    <n v="254.79352409672265"/>
    <n v="242.53025202474464"/>
    <n v="1384.4626831314133"/>
    <n v="1667.7420850298436"/>
    <n v="1971.2822271857783"/>
    <n v="2293.6198430127993"/>
    <n v="2548.4133671095219"/>
    <n v="2790.9436191342666"/>
    <n v="7454.3489608151222"/>
    <n v="8839.0330506581704"/>
    <n v="10447.795804084624"/>
    <n v="12156.185167967837"/>
    <n v="13506.590845680465"/>
    <n v="14792.001181411611"/>
  </r>
  <r>
    <n v="8815"/>
    <n v="881"/>
    <n v="88"/>
    <s v="עמנואל"/>
    <m/>
    <s v="U. Orthodox"/>
    <s v="no"/>
    <x v="2"/>
    <m/>
    <s v="איזור השומרון"/>
    <n v="522.84619281708581"/>
    <n v="118.06008314452629"/>
    <n v="183.86836179185877"/>
    <n v="217.47807170927422"/>
    <n v="206.12378680287566"/>
    <n v="258.35924910319477"/>
    <n v="983.88955255172971"/>
    <n v="640.9062759616121"/>
    <n v="824.77463775347087"/>
    <n v="1042.2527094627451"/>
    <n v="1248.3764962656207"/>
    <n v="1506.7357453688155"/>
    <n v="3346.2156340293491"/>
    <n v="4101.8001661543176"/>
    <n v="5278.5576816222137"/>
    <n v="6670.4173405615684"/>
    <n v="8239.2848753530961"/>
    <n v="9944.4559194341819"/>
  </r>
  <r>
    <n v="8821"/>
    <n v="882"/>
    <n v="88"/>
    <s v="אריאל מערב"/>
    <m/>
    <s v="Jewish"/>
    <s v="no"/>
    <x v="2"/>
    <m/>
    <s v="אריאל"/>
    <m/>
    <m/>
    <m/>
    <n v="300"/>
    <n v="600"/>
    <n v="600"/>
    <n v="1500"/>
    <n v="0"/>
    <n v="0"/>
    <n v="300"/>
    <n v="900"/>
    <n v="1500"/>
    <m/>
    <n v="0"/>
    <n v="0"/>
    <n v="1110"/>
    <n v="3330"/>
    <n v="5550"/>
  </r>
  <r>
    <n v="8822"/>
    <n v="882"/>
    <n v="88"/>
    <s v="אריאל רובע א-ב"/>
    <m/>
    <s v="Jewish"/>
    <s v="no"/>
    <x v="2"/>
    <m/>
    <s v="אריאל"/>
    <n v="3200"/>
    <n v="150"/>
    <n v="100"/>
    <n v="100"/>
    <n v="100"/>
    <n v="100"/>
    <n v="550"/>
    <n v="3350"/>
    <n v="3450"/>
    <n v="3550"/>
    <n v="3650"/>
    <n v="3750"/>
    <n v="11840"/>
    <n v="12395"/>
    <n v="12765"/>
    <n v="13135"/>
    <n v="13505"/>
    <n v="13875"/>
  </r>
  <r>
    <n v="8823"/>
    <n v="882"/>
    <n v="88"/>
    <s v="אריאל דרום"/>
    <m/>
    <s v="Jewish"/>
    <s v="no"/>
    <x v="2"/>
    <m/>
    <s v="אריאל"/>
    <m/>
    <m/>
    <m/>
    <n v="600"/>
    <n v="600"/>
    <n v="800"/>
    <n v="2000"/>
    <n v="0"/>
    <n v="0"/>
    <n v="600"/>
    <n v="1200"/>
    <n v="2000"/>
    <n v="0"/>
    <n v="0"/>
    <n v="0"/>
    <n v="2220"/>
    <n v="4440"/>
    <n v="7400"/>
  </r>
  <r>
    <n v="8824"/>
    <n v="882"/>
    <n v="88"/>
    <s v="רובע ב' מזרח/מוריה"/>
    <m/>
    <s v="Jewish"/>
    <s v="no"/>
    <x v="2"/>
    <m/>
    <s v="אריאל"/>
    <n v="2400"/>
    <n v="150"/>
    <n v="100"/>
    <n v="100"/>
    <n v="100"/>
    <n v="100"/>
    <n v="550"/>
    <n v="2550"/>
    <n v="2650"/>
    <n v="2750"/>
    <n v="2850"/>
    <n v="2950"/>
    <n v="8880"/>
    <n v="9435"/>
    <n v="9805"/>
    <n v="10175"/>
    <n v="10545"/>
    <n v="10915"/>
  </r>
  <r>
    <n v="8825"/>
    <n v="882"/>
    <n v="88"/>
    <s v="אוניברסיטת אריאל"/>
    <m/>
    <s v="Jewish"/>
    <s v="no"/>
    <x v="2"/>
    <m/>
    <s v="אריאל"/>
    <m/>
    <m/>
    <m/>
    <m/>
    <m/>
    <m/>
    <n v="0"/>
    <n v="0"/>
    <n v="0"/>
    <n v="0"/>
    <n v="0"/>
    <n v="0"/>
    <m/>
    <n v="0"/>
    <n v="0"/>
    <n v="0"/>
    <n v="0"/>
    <n v="0"/>
  </r>
  <r>
    <n v="8831"/>
    <n v="883"/>
    <n v="88"/>
    <s v="שערי תקווה"/>
    <m/>
    <s v="Jewish"/>
    <s v="no"/>
    <x v="2"/>
    <m/>
    <s v="איזור השומרון"/>
    <n v="2294.8061911040554"/>
    <n v="256.86284433934497"/>
    <n v="191.10251320567795"/>
    <n v="187.20959230466042"/>
    <n v="181.64142488968173"/>
    <n v="173.57597014822659"/>
    <n v="990.39234488759166"/>
    <n v="2551.6690354434004"/>
    <n v="2742.7715486490783"/>
    <n v="2929.9811409537388"/>
    <n v="3111.6225658434205"/>
    <n v="3285.1985359916471"/>
    <n v="11244.550336409871"/>
    <n v="12503.178273672664"/>
    <n v="13439.580588380484"/>
    <n v="14356.907590673321"/>
    <n v="15246.950572632762"/>
    <n v="16097.472826359071"/>
  </r>
  <r>
    <n v="8832"/>
    <n v="883"/>
    <n v="88"/>
    <s v="אלפי מנשה"/>
    <m/>
    <s v="Jewish"/>
    <s v="no"/>
    <x v="2"/>
    <m/>
    <s v="איזור השומרון"/>
    <n v="2121.3888888888887"/>
    <n v="105.08225698019987"/>
    <n v="622.45131238910153"/>
    <n v="665.9205550265151"/>
    <n v="616.98238812633008"/>
    <n v="614.22471183102061"/>
    <n v="2624.6612243531672"/>
    <n v="2226.4711458690886"/>
    <n v="2848.9224582581901"/>
    <n v="3514.8430132847052"/>
    <n v="4131.8254014110353"/>
    <n v="4746.0501132420559"/>
    <n v="7637"/>
    <n v="8015.2961251287197"/>
    <n v="10256.120849729485"/>
    <n v="12653.434847824939"/>
    <n v="14874.571445079726"/>
    <n v="17085.780407671402"/>
  </r>
  <r>
    <n v="8833"/>
    <n v="883"/>
    <n v="88"/>
    <s v="סלעית"/>
    <m/>
    <s v="Jewish"/>
    <s v="no"/>
    <x v="2"/>
    <m/>
    <s v="איזור השומרון"/>
    <n v="684.99363533963515"/>
    <n v="48.387610334240435"/>
    <n v="228.98602714243134"/>
    <n v="241.43446717729194"/>
    <n v="222.10022886043589"/>
    <n v="181.2226939945042"/>
    <n v="922.1310275089038"/>
    <n v="733.38124567387558"/>
    <n v="962.36727281630692"/>
    <n v="1203.8017399935989"/>
    <n v="1425.9019688540347"/>
    <n v="1607.1246628485389"/>
    <n v="2739.9745413585406"/>
    <n v="2933.5249826955023"/>
    <n v="3849.4690912652277"/>
    <n v="4815.2069599743954"/>
    <n v="5561.0176785307358"/>
    <n v="6267.7861851093021"/>
  </r>
  <r>
    <n v="8834"/>
    <n v="883"/>
    <n v="88"/>
    <s v="אורנית"/>
    <m/>
    <s v="Jewish"/>
    <s v="no"/>
    <x v="2"/>
    <m/>
    <s v="איזור השומרון"/>
    <n v="2035.6426618049227"/>
    <n v="122.23699831548583"/>
    <n v="236.20902060118897"/>
    <n v="244.38936635630034"/>
    <n v="232.20149610156432"/>
    <n v="225.17535766181436"/>
    <n v="1060.2122390363538"/>
    <n v="2157.8796601204085"/>
    <n v="2394.0886807215975"/>
    <n v="2638.4780470778978"/>
    <n v="2870.6795431794621"/>
    <n v="3095.8549008412765"/>
    <n v="8549.6991795806753"/>
    <n v="9063.0945725057154"/>
    <n v="10055.172459030709"/>
    <n v="11081.607797727171"/>
    <n v="12056.854081353742"/>
    <n v="13002.590583533361"/>
  </r>
  <r>
    <n v="8841"/>
    <n v="884"/>
    <n v="88"/>
    <s v="קדומים"/>
    <m/>
    <s v="Jewish"/>
    <s v="no"/>
    <x v="2"/>
    <m/>
    <s v="איזור השומרון"/>
    <n v="803.21886568855609"/>
    <n v="80.616496542851678"/>
    <n v="141.6883127888409"/>
    <n v="150.02955236342086"/>
    <n v="159.53602794116887"/>
    <n v="158.86460397729024"/>
    <n v="690.73499361357256"/>
    <n v="883.83536223140777"/>
    <n v="1025.5236750202487"/>
    <n v="1175.5532273836695"/>
    <n v="1335.0892553248384"/>
    <n v="1493.9538593021286"/>
    <n v="4257.0599881493472"/>
    <n v="4684.3274198264608"/>
    <n v="5435.275477607318"/>
    <n v="6230.4321051334482"/>
    <n v="7075.9730532216436"/>
    <n v="7917.9554543012819"/>
  </r>
  <r>
    <n v="8842"/>
    <n v="884"/>
    <n v="88"/>
    <s v="בר אזור תעשייה"/>
    <m/>
    <s v="Jewish"/>
    <s v="no"/>
    <x v="2"/>
    <m/>
    <s v="איזור השומרון"/>
    <m/>
    <m/>
    <m/>
    <m/>
    <m/>
    <m/>
    <m/>
    <m/>
    <m/>
    <m/>
    <m/>
    <m/>
    <m/>
    <m/>
    <m/>
    <m/>
    <m/>
    <m/>
  </r>
  <r>
    <n v="8843"/>
    <n v="884"/>
    <n v="88"/>
    <s v="שבי שומרון"/>
    <m/>
    <s v="Jewish"/>
    <s v="no"/>
    <x v="2"/>
    <m/>
    <s v="איזור השומרון"/>
    <n v="669.08628043442638"/>
    <n v="131.25402325628545"/>
    <n v="218.9805586506792"/>
    <n v="250.48010692589185"/>
    <n v="249.09950137067267"/>
    <n v="289.9432197541953"/>
    <n v="1139.7574099577246"/>
    <n v="800.34030369071183"/>
    <n v="1019.320862341391"/>
    <n v="1269.8009692672829"/>
    <n v="1518.9004706379556"/>
    <n v="1808.8436903921508"/>
    <n v="3412.3400302155742"/>
    <n v="4081.7355488226299"/>
    <n v="5198.536397941094"/>
    <n v="6475.9849432631418"/>
    <n v="7898.2824473173687"/>
    <n v="9405.9871900391845"/>
  </r>
  <r>
    <n v="8851"/>
    <n v="885"/>
    <n v="88"/>
    <s v="מבוא דתון"/>
    <m/>
    <s v="Jewish"/>
    <s v="no"/>
    <x v="2"/>
    <m/>
    <s v="איזור השומרון"/>
    <n v="167.42857142857139"/>
    <n v="21.772539580360984"/>
    <n v="37.501212627238942"/>
    <n v="41.53294838594374"/>
    <n v="26.932757726092518"/>
    <n v="41.395028390452751"/>
    <n v="169.13448671008894"/>
    <n v="189.20111100893237"/>
    <n v="226.70232363617131"/>
    <n v="268.23527202211505"/>
    <n v="295.16802974820757"/>
    <n v="336.56305813866032"/>
    <n v="585.99999999999989"/>
    <n v="662.20388853126326"/>
    <n v="793.45813272659962"/>
    <n v="938.82345207740275"/>
    <n v="1092.121710068368"/>
    <n v="1245.2833151130433"/>
  </r>
  <r>
    <n v="8852"/>
    <n v="885"/>
    <n v="88"/>
    <s v="חננית"/>
    <m/>
    <s v="Jewish"/>
    <s v="no"/>
    <x v="2"/>
    <m/>
    <s v="איזור השומרון"/>
    <n v="539"/>
    <n v="199.57428273746768"/>
    <n v="191.31873948053737"/>
    <n v="205.23649813896361"/>
    <n v="183.06770273009806"/>
    <n v="209.13346453177815"/>
    <n v="988.33068761884488"/>
    <n v="738.57428273746768"/>
    <n v="929.89302221800506"/>
    <n v="1135.1295203569687"/>
    <n v="1318.1972230870667"/>
    <n v="1527.3306876188449"/>
    <n v="2156"/>
    <n v="2954.2971309498707"/>
    <n v="3719.5720888720202"/>
    <n v="4540.5180814278747"/>
    <n v="5404.6086146569733"/>
    <n v="6262.0558192372637"/>
  </r>
  <r>
    <n v="8861"/>
    <n v="886"/>
    <n v="88"/>
    <s v="בקעת הירדן"/>
    <m/>
    <s v="Jewish"/>
    <s v="no"/>
    <x v="2"/>
    <m/>
    <s v="הבקעה"/>
    <n v="440.54054054054052"/>
    <n v="130.27466166757358"/>
    <n v="90.098169648257453"/>
    <n v="85.628676680907688"/>
    <n v="53.631008486027213"/>
    <n v="62.029226696311412"/>
    <n v="421.66174317907735"/>
    <n v="570.8152022081141"/>
    <n v="660.91337185637155"/>
    <n v="746.54204853727924"/>
    <n v="800.17305702330646"/>
    <n v="862.20228371961787"/>
    <n v="1630"/>
    <n v="2112.0162481700222"/>
    <n v="2445.3794758685749"/>
    <n v="2762.2055795879332"/>
    <n v="3040.6576166885643"/>
    <n v="3276.3686781345477"/>
  </r>
  <r>
    <n v="8862"/>
    <n v="886"/>
    <n v="88"/>
    <s v="מעלה אפרים"/>
    <m/>
    <s v="Jewish"/>
    <s v="yes"/>
    <x v="2"/>
    <s v="no"/>
    <s v="מטה בנימין"/>
    <n v="237.63481079218357"/>
    <n v="21.035247571703536"/>
    <n v="54.98436815557767"/>
    <n v="59.978701684350028"/>
    <n v="52.314137430282301"/>
    <n v="59.065021099319324"/>
    <n v="247.37747594123286"/>
    <n v="258.67005836388711"/>
    <n v="313.65442651946478"/>
    <n v="373.63312820381481"/>
    <n v="425.94726563409711"/>
    <n v="485.01228673341643"/>
    <n v="998.06620532717102"/>
    <n v="1086.414245128326"/>
    <n v="1317.3485913817522"/>
    <n v="1569.2591384560224"/>
    <n v="1831.5732422266174"/>
    <n v="2085.5528329536905"/>
  </r>
  <r>
    <n v="8863"/>
    <n v="886"/>
    <n v="88"/>
    <s v="גיתית"/>
    <m/>
    <s v="Jewish"/>
    <s v="no"/>
    <x v="2"/>
    <m/>
    <s v="הבקעה"/>
    <n v="134.16666666666669"/>
    <n v="62.721758052817762"/>
    <n v="45.885388183626674"/>
    <n v="50.614936733898588"/>
    <n v="49.471333205810424"/>
    <n v="56.77419605174191"/>
    <n v="265.46761222789536"/>
    <n v="196.88842471948445"/>
    <n v="242.77381290311112"/>
    <n v="293.38874963700971"/>
    <n v="342.86008284282013"/>
    <n v="399.63427889456204"/>
    <n v="644"/>
    <n v="945.06443865352537"/>
    <n v="1165.3143019349334"/>
    <n v="1408.2659982576465"/>
    <n v="1680.0144059298188"/>
    <n v="1958.2079665833542"/>
  </r>
  <r>
    <n v="8864"/>
    <n v="886"/>
    <n v="88"/>
    <s v="צפון הבקעה"/>
    <m/>
    <s v="Jewish"/>
    <s v="no"/>
    <x v="2"/>
    <m/>
    <s v="הבקעה"/>
    <n v="475.60683465435449"/>
    <n v="151.38563941611977"/>
    <n v="132.01487706215266"/>
    <n v="147.42146877753146"/>
    <n v="103.86566498380216"/>
    <n v="148.71876538903098"/>
    <n v="683.40641562863698"/>
    <n v="626.99247407047426"/>
    <n v="759.00735113262692"/>
    <n v="906.42881991015838"/>
    <n v="1010.2944848939605"/>
    <n v="1159.0132502829915"/>
    <n v="2045.1093890137242"/>
    <n v="2696.0676385030392"/>
    <n v="3263.7316098702954"/>
    <n v="3897.6439256136809"/>
    <n v="4546.3251820228224"/>
    <n v="5215.5596262734616"/>
  </r>
  <r>
    <n v="8871"/>
    <n v="887"/>
    <n v="88"/>
    <s v="איתמאר"/>
    <m/>
    <s v="Jewish"/>
    <s v="no"/>
    <x v="2"/>
    <m/>
    <s v="איזור השומרון"/>
    <n v="958.46309572428618"/>
    <n v="130.01096088569466"/>
    <n v="264.2928795433952"/>
    <n v="307.1778024739458"/>
    <n v="335.07259398908104"/>
    <n v="356.74333194913993"/>
    <n v="1393.2975688412566"/>
    <n v="1088.4740566099808"/>
    <n v="1352.766936153376"/>
    <n v="1659.9447386273218"/>
    <n v="1995.0173326164029"/>
    <n v="2351.7606645655428"/>
    <n v="6230.0101222078601"/>
    <n v="7075.0813679648754"/>
    <n v="8792.9850849969444"/>
    <n v="10789.640801077592"/>
    <n v="12967.612662006619"/>
    <n v="15286.444319676029"/>
  </r>
  <r>
    <n v="8881"/>
    <n v="888"/>
    <n v="88"/>
    <s v="מעלה לבונה"/>
    <m/>
    <s v="Jewish"/>
    <s v="yes"/>
    <x v="2"/>
    <s v="no"/>
    <s v="מטה בנימין"/>
    <n v="96.909194192002332"/>
    <n v="7.1583831933184712"/>
    <n v="28.109009038546859"/>
    <n v="30.014130605209772"/>
    <n v="33.015947892064446"/>
    <n v="32.159226803399036"/>
    <n v="130.45669753253858"/>
    <n v="104.0675773853208"/>
    <n v="132.17658642386766"/>
    <n v="162.19071702907743"/>
    <n v="195.20666492114188"/>
    <n v="227.36589172454092"/>
    <n v="523.30964863681265"/>
    <n v="561.9649178807324"/>
    <n v="713.75356668888537"/>
    <n v="875.82987195701821"/>
    <n v="1054.1159905741663"/>
    <n v="1227.775815312521"/>
  </r>
  <r>
    <n v="8882"/>
    <n v="888"/>
    <n v="88"/>
    <s v="עלי / שילה"/>
    <m/>
    <s v="Jewish"/>
    <s v="yes"/>
    <x v="2"/>
    <s v="no"/>
    <s v="מטה בנימין"/>
    <n v="1528.3547865140229"/>
    <n v="479.39098126600766"/>
    <n v="446.52445681371478"/>
    <n v="488.60399676609495"/>
    <n v="469.91672357677817"/>
    <n v="537.68390173618445"/>
    <n v="2422.1200601587798"/>
    <n v="2007.7457677800305"/>
    <n v="2454.2702245937453"/>
    <n v="2942.8742213598402"/>
    <n v="3412.7909449366184"/>
    <n v="3950.4748466728029"/>
    <n v="8864.457761781332"/>
    <n v="11644.925453124177"/>
    <n v="14234.767302643722"/>
    <n v="17068.670483887072"/>
    <n v="20135.466575126051"/>
    <n v="23307.801595369539"/>
  </r>
  <r>
    <n v="8911"/>
    <n v="891"/>
    <n v="89"/>
    <s v="עוגא"/>
    <m/>
    <s v="Palestinian"/>
    <s v="no"/>
    <x v="3"/>
    <m/>
    <s v="Palestinian"/>
    <m/>
    <m/>
    <m/>
    <m/>
    <m/>
    <m/>
    <m/>
    <m/>
    <m/>
    <m/>
    <m/>
    <m/>
    <n v="4882.9337368332563"/>
    <n v="5166.133368206144"/>
    <n v="5648.8599423819278"/>
    <n v="6116.2021286049112"/>
    <n v="6554.7859532284074"/>
    <n v="6956.5471049234193"/>
  </r>
  <r>
    <n v="8912"/>
    <n v="891"/>
    <n v="89"/>
    <s v="יריחו"/>
    <m/>
    <s v="Palestinian"/>
    <s v="no"/>
    <x v="3"/>
    <m/>
    <s v="Palestinian"/>
    <m/>
    <m/>
    <m/>
    <m/>
    <m/>
    <m/>
    <m/>
    <m/>
    <m/>
    <m/>
    <m/>
    <m/>
    <n v="36539.706390235377"/>
    <n v="38658.930598036975"/>
    <n v="42271.244063217571"/>
    <n v="45768.433906189559"/>
    <n v="49050.420728653007"/>
    <n v="52056.858110999965"/>
  </r>
  <r>
    <n v="8913"/>
    <n v="891"/>
    <n v="89"/>
    <s v="פרוש בית דג'ן"/>
    <m/>
    <s v="Palestinian"/>
    <s v="no"/>
    <x v="3"/>
    <m/>
    <s v="Palestinian"/>
    <m/>
    <m/>
    <m/>
    <m/>
    <m/>
    <m/>
    <m/>
    <m/>
    <m/>
    <m/>
    <m/>
    <m/>
    <n v="6199.6799130579566"/>
    <n v="6559.2479843516194"/>
    <n v="7172.1480167321115"/>
    <n v="7765.515062161292"/>
    <n v="8322.368682188875"/>
    <n v="8832.4699197342325"/>
  </r>
  <r>
    <n v="8914"/>
    <n v="891"/>
    <n v="89"/>
    <s v="ברדלה"/>
    <m/>
    <s v="Palestinian"/>
    <s v="no"/>
    <x v="3"/>
    <m/>
    <s v="Palestinian"/>
    <m/>
    <m/>
    <m/>
    <m/>
    <m/>
    <m/>
    <m/>
    <m/>
    <m/>
    <m/>
    <m/>
    <m/>
    <n v="3730.7808326366462"/>
    <n v="3947.1580790788507"/>
    <n v="4315.9828773255176"/>
    <n v="4673.0533117430778"/>
    <n v="5008.1510653880005"/>
    <n v="5315.1146419639654"/>
  </r>
  <r>
    <n v="8921"/>
    <n v="892"/>
    <n v="89"/>
    <s v="סאוויה"/>
    <m/>
    <s v="Palestinian"/>
    <s v="no"/>
    <x v="3"/>
    <m/>
    <s v="Palestinian"/>
    <m/>
    <m/>
    <m/>
    <m/>
    <m/>
    <m/>
    <m/>
    <m/>
    <m/>
    <m/>
    <m/>
    <m/>
    <n v="6240.8158086733019"/>
    <n v="6665.1845401236787"/>
    <n v="7207.4301311119061"/>
    <n v="7709.8254264585639"/>
    <n v="8161.6722158280336"/>
    <n v="8563.4410196080335"/>
  </r>
  <r>
    <n v="8922"/>
    <n v="892"/>
    <n v="89"/>
    <s v="סלפית"/>
    <m/>
    <s v="Palestinian"/>
    <s v="no"/>
    <x v="3"/>
    <m/>
    <s v="Palestinian"/>
    <m/>
    <m/>
    <m/>
    <m/>
    <m/>
    <m/>
    <m/>
    <m/>
    <m/>
    <m/>
    <m/>
    <m/>
    <n v="15138.89946656034"/>
    <n v="16946.355466478773"/>
    <n v="18397.460020006005"/>
    <n v="19773.901480493649"/>
    <n v="21043.972040891273"/>
    <n v="22204.537852770267"/>
  </r>
  <r>
    <n v="8923"/>
    <n v="892"/>
    <n v="89"/>
    <s v="כפר דיכ"/>
    <m/>
    <s v="Palestinian"/>
    <s v="no"/>
    <x v="3"/>
    <m/>
    <s v="Palestinian"/>
    <m/>
    <m/>
    <m/>
    <m/>
    <m/>
    <m/>
    <m/>
    <m/>
    <m/>
    <m/>
    <m/>
    <m/>
    <n v="9147.1570547366882"/>
    <n v="10239.249907146424"/>
    <n v="11116.029707638283"/>
    <n v="11947.696913272492"/>
    <n v="12715.09317693196"/>
    <n v="13416.324978957218"/>
  </r>
  <r>
    <n v="8924"/>
    <n v="892"/>
    <n v="89"/>
    <s v="דיר איסתיא"/>
    <m/>
    <s v="Palestinian"/>
    <s v="no"/>
    <x v="3"/>
    <m/>
    <s v="Palestinian"/>
    <m/>
    <m/>
    <m/>
    <m/>
    <m/>
    <m/>
    <m/>
    <m/>
    <m/>
    <m/>
    <m/>
    <m/>
    <n v="11132.586492974115"/>
    <n v="12461.722755209208"/>
    <n v="13528.811349606278"/>
    <n v="14540.99546809134"/>
    <n v="15474.958362622638"/>
    <n v="16328.395517025441"/>
  </r>
  <r>
    <n v="8931"/>
    <n v="893"/>
    <n v="89"/>
    <s v="א-זאוויה"/>
    <m/>
    <s v="Palestinian"/>
    <s v="no"/>
    <x v="3"/>
    <m/>
    <s v="Palestinian"/>
    <m/>
    <m/>
    <m/>
    <m/>
    <m/>
    <m/>
    <m/>
    <m/>
    <m/>
    <m/>
    <m/>
    <m/>
    <n v="11951.583117588321"/>
    <n v="13622.105790742778"/>
    <n v="15114.913501650037"/>
    <n v="16601.827227389447"/>
    <n v="18059.325223207627"/>
    <n v="19483.286436033402"/>
  </r>
  <r>
    <n v="8932"/>
    <n v="893"/>
    <n v="89"/>
    <s v="בידיה"/>
    <m/>
    <s v="Palestinian"/>
    <s v="no"/>
    <x v="3"/>
    <m/>
    <s v="Palestinian"/>
    <m/>
    <m/>
    <m/>
    <m/>
    <m/>
    <m/>
    <m/>
    <m/>
    <m/>
    <m/>
    <m/>
    <m/>
    <n v="23303.824308925876"/>
    <n v="26561.097131802278"/>
    <n v="29471.85198994293"/>
    <n v="32371.114446325759"/>
    <n v="35213.020567965323"/>
    <n v="37989.534909197842"/>
  </r>
  <r>
    <n v="8941"/>
    <n v="894"/>
    <n v="89"/>
    <s v="חבלה"/>
    <m/>
    <s v="Palestinian"/>
    <s v="no"/>
    <x v="3"/>
    <m/>
    <s v="Palestinian"/>
    <m/>
    <m/>
    <m/>
    <m/>
    <m/>
    <m/>
    <m/>
    <m/>
    <m/>
    <m/>
    <m/>
    <m/>
    <n v="15110.808136892821"/>
    <n v="16664.548301533076"/>
    <n v="18336.710893235271"/>
    <n v="19983.596285976921"/>
    <n v="21561.887254956495"/>
    <n v="23055.591045673365"/>
  </r>
  <r>
    <n v="8942"/>
    <n v="894"/>
    <n v="89"/>
    <s v="עזון"/>
    <m/>
    <s v="Palestinian"/>
    <s v="no"/>
    <x v="3"/>
    <m/>
    <s v="Palestinian"/>
    <m/>
    <m/>
    <m/>
    <m/>
    <m/>
    <m/>
    <m/>
    <m/>
    <m/>
    <m/>
    <m/>
    <m/>
    <n v="20752.176507999484"/>
    <n v="22885.979667438758"/>
    <n v="25182.416293376427"/>
    <n v="27444.138899408299"/>
    <n v="29611.658496806918"/>
    <n v="31663.011702724732"/>
  </r>
  <r>
    <n v="8943"/>
    <n v="894"/>
    <n v="89"/>
    <s v="ג'ינסאפוט"/>
    <m/>
    <s v="Palestinian"/>
    <s v="no"/>
    <x v="3"/>
    <m/>
    <s v="Palestinian"/>
    <m/>
    <m/>
    <m/>
    <m/>
    <m/>
    <m/>
    <m/>
    <m/>
    <m/>
    <m/>
    <m/>
    <m/>
    <n v="14103.420927766629"/>
    <n v="15553.57841476423"/>
    <n v="17114.263500352918"/>
    <n v="18651.356533578459"/>
    <n v="20124.428104626048"/>
    <n v="21518.551642628463"/>
  </r>
  <r>
    <n v="8944"/>
    <n v="894"/>
    <n v="89"/>
    <s v="קלקיליה"/>
    <m/>
    <s v="Palestinian"/>
    <s v="no"/>
    <x v="3"/>
    <m/>
    <s v="Palestinian"/>
    <m/>
    <m/>
    <m/>
    <m/>
    <m/>
    <m/>
    <m/>
    <m/>
    <m/>
    <m/>
    <m/>
    <m/>
    <n v="49341.960368676679"/>
    <n v="53956.214150833635"/>
    <n v="58733.70318418942"/>
    <n v="63275.827398771449"/>
    <n v="67479.969457113475"/>
    <n v="71313.672730292616"/>
  </r>
  <r>
    <n v="8951"/>
    <n v="895"/>
    <n v="89"/>
    <s v="דומא / מג'דל"/>
    <m/>
    <s v="Palestinian"/>
    <s v="yes"/>
    <x v="3"/>
    <m/>
    <s v="Palestinian"/>
    <m/>
    <m/>
    <m/>
    <m/>
    <m/>
    <m/>
    <m/>
    <m/>
    <m/>
    <m/>
    <m/>
    <m/>
    <n v="5390.933315050338"/>
    <n v="6043.2923473861874"/>
    <n v="6689.6527479034121"/>
    <n v="7316.2935087759442"/>
    <n v="7909.5024324782689"/>
    <n v="8472.0190078695596"/>
  </r>
  <r>
    <n v="8952"/>
    <n v="895"/>
    <n v="89"/>
    <s v="קוסרה"/>
    <m/>
    <s v="Palestinian"/>
    <s v="no"/>
    <x v="3"/>
    <m/>
    <s v="Palestinian"/>
    <m/>
    <m/>
    <m/>
    <m/>
    <m/>
    <m/>
    <m/>
    <m/>
    <m/>
    <m/>
    <m/>
    <m/>
    <n v="56684.078239132185"/>
    <n v="63543.441593840071"/>
    <n v="70339.731099278535"/>
    <n v="76928.674393747075"/>
    <n v="83166.091753264103"/>
    <n v="89080.788097451979"/>
  </r>
  <r>
    <n v="8953"/>
    <n v="895"/>
    <n v="89"/>
    <s v="ג'מאעין"/>
    <m/>
    <s v="Palestinian"/>
    <s v="no"/>
    <x v="3"/>
    <m/>
    <s v="Palestinian"/>
    <m/>
    <m/>
    <m/>
    <m/>
    <m/>
    <m/>
    <m/>
    <m/>
    <m/>
    <m/>
    <m/>
    <m/>
    <n v="46096.447037055157"/>
    <n v="51345.073179558902"/>
    <n v="56512.939442257339"/>
    <n v="61567.197322889595"/>
    <n v="66336.977799799264"/>
    <n v="70790.542371557662"/>
  </r>
  <r>
    <n v="8954"/>
    <n v="895"/>
    <n v="89"/>
    <s v="שכם"/>
    <m/>
    <s v="Palestinian"/>
    <s v="no"/>
    <x v="3"/>
    <m/>
    <s v="Palestinian"/>
    <m/>
    <m/>
    <m/>
    <m/>
    <m/>
    <m/>
    <m/>
    <m/>
    <m/>
    <m/>
    <m/>
    <m/>
    <n v="210744.82349262334"/>
    <n v="228553.46407544147"/>
    <n v="244677.40832290007"/>
    <n v="259541.68857075123"/>
    <n v="272488.6285193949"/>
    <n v="283235.61705082882"/>
  </r>
  <r>
    <n v="8955"/>
    <n v="895"/>
    <n v="89"/>
    <s v="סבסטיה"/>
    <m/>
    <s v="Palestinian"/>
    <s v="no"/>
    <x v="3"/>
    <m/>
    <s v="Palestinian"/>
    <m/>
    <m/>
    <m/>
    <m/>
    <m/>
    <m/>
    <m/>
    <m/>
    <m/>
    <m/>
    <m/>
    <m/>
    <n v="13113.524527339965"/>
    <n v="14208.543485497168"/>
    <n v="15236.63696377722"/>
    <n v="16196.613783918378"/>
    <n v="17041.272837831584"/>
    <n v="17756.52272238255"/>
  </r>
  <r>
    <n v="8956"/>
    <n v="895"/>
    <n v="89"/>
    <s v="עסירה א-שמאלייה"/>
    <m/>
    <s v="Palestinian"/>
    <s v="no"/>
    <x v="3"/>
    <m/>
    <s v="Palestinian"/>
    <m/>
    <m/>
    <m/>
    <m/>
    <m/>
    <m/>
    <m/>
    <m/>
    <m/>
    <m/>
    <m/>
    <m/>
    <n v="13648.770426415073"/>
    <n v="14788.484035925621"/>
    <n v="15858.540513319136"/>
    <n v="16857.700060813"/>
    <n v="17736.834994477762"/>
    <n v="18481.278751867547"/>
  </r>
  <r>
    <n v="8957"/>
    <n v="895"/>
    <n v="89"/>
    <s v="בית פוריכ"/>
    <m/>
    <s v="Palestinian"/>
    <s v="no"/>
    <x v="3"/>
    <m/>
    <s v="Palestinian"/>
    <m/>
    <m/>
    <m/>
    <m/>
    <m/>
    <m/>
    <m/>
    <m/>
    <m/>
    <m/>
    <m/>
    <m/>
    <n v="17044.862687291508"/>
    <n v="19107.468451294561"/>
    <n v="21151.10795292992"/>
    <n v="23132.398593923936"/>
    <n v="25007.985632100404"/>
    <n v="26786.530686646416"/>
  </r>
  <r>
    <n v="8961"/>
    <n v="896"/>
    <n v="89"/>
    <s v="כפר ג'מאל"/>
    <m/>
    <s v="Palestinian"/>
    <s v="no"/>
    <x v="3"/>
    <m/>
    <s v="Palestinian"/>
    <m/>
    <m/>
    <m/>
    <m/>
    <m/>
    <m/>
    <m/>
    <m/>
    <m/>
    <m/>
    <m/>
    <m/>
    <n v="10456.579546409968"/>
    <n v="11257.762238755562"/>
    <n v="12100.001102756478"/>
    <n v="12870.490213794703"/>
    <n v="13543.736608364348"/>
    <n v="14126.032161473477"/>
  </r>
  <r>
    <n v="8962"/>
    <n v="896"/>
    <n v="89"/>
    <s v="בית ליד"/>
    <m/>
    <s v="Palestinian"/>
    <s v="no"/>
    <x v="3"/>
    <m/>
    <s v="Palestinian"/>
    <m/>
    <m/>
    <m/>
    <m/>
    <m/>
    <m/>
    <m/>
    <m/>
    <m/>
    <m/>
    <m/>
    <m/>
    <n v="9460.7148277042379"/>
    <n v="10185.594406493145"/>
    <n v="10947.620045351108"/>
    <n v="11644.729241052348"/>
    <n v="12253.856931377275"/>
    <n v="12780.695765142686"/>
  </r>
  <r>
    <n v="8963"/>
    <n v="896"/>
    <n v="89"/>
    <s v="טולכרם"/>
    <m/>
    <s v="Palestinian"/>
    <s v="no"/>
    <x v="3"/>
    <m/>
    <s v="Palestinian"/>
    <m/>
    <m/>
    <m/>
    <m/>
    <m/>
    <m/>
    <m/>
    <m/>
    <m/>
    <m/>
    <m/>
    <m/>
    <n v="86102.024739329077"/>
    <n v="92721.948894153713"/>
    <n v="99542.164955988163"/>
    <n v="105846.90663960102"/>
    <n v="111386.42927777814"/>
    <n v="116070.75351969191"/>
  </r>
  <r>
    <n v="8964"/>
    <n v="896"/>
    <n v="89"/>
    <s v="ענבתא"/>
    <m/>
    <s v="Palestinian"/>
    <s v="no"/>
    <x v="3"/>
    <m/>
    <s v="Palestinian"/>
    <m/>
    <m/>
    <m/>
    <m/>
    <m/>
    <m/>
    <m/>
    <m/>
    <m/>
    <m/>
    <m/>
    <m/>
    <n v="23037.584978453786"/>
    <n v="24878.578273765386"/>
    <n v="26827.923113098506"/>
    <n v="28639.966149207026"/>
    <n v="30244.429910616898"/>
    <n v="31638.868946439346"/>
  </r>
  <r>
    <n v="8965"/>
    <n v="896"/>
    <n v="89"/>
    <s v="עילאר"/>
    <m/>
    <s v="Palestinian"/>
    <s v="no"/>
    <x v="3"/>
    <m/>
    <s v="Palestinian"/>
    <m/>
    <m/>
    <m/>
    <m/>
    <m/>
    <m/>
    <m/>
    <m/>
    <m/>
    <m/>
    <m/>
    <m/>
    <n v="55733.5389169466"/>
    <n v="60187.350875363692"/>
    <n v="64903.291655056186"/>
    <n v="69287.065872995707"/>
    <n v="73168.655178949484"/>
    <n v="76542.143430561147"/>
  </r>
  <r>
    <n v="8966"/>
    <n v="896"/>
    <n v="89"/>
    <s v="ברטעה"/>
    <m/>
    <s v="Palestinian"/>
    <s v="no"/>
    <x v="3"/>
    <m/>
    <s v="Palestinian"/>
    <m/>
    <m/>
    <m/>
    <m/>
    <m/>
    <m/>
    <m/>
    <m/>
    <m/>
    <m/>
    <m/>
    <m/>
    <n v="0"/>
    <n v="0"/>
    <n v="0"/>
    <n v="0"/>
    <n v="0"/>
    <n v="0"/>
  </r>
  <r>
    <n v="8970"/>
    <n v="897"/>
    <n v="89"/>
    <s v="סילת א-דאהר"/>
    <m/>
    <s v="Palestinian"/>
    <s v="no"/>
    <x v="3"/>
    <m/>
    <s v="Palestinian"/>
    <m/>
    <m/>
    <m/>
    <m/>
    <m/>
    <m/>
    <m/>
    <m/>
    <m/>
    <m/>
    <m/>
    <m/>
    <n v="25164.689563623757"/>
    <n v="27928.492489478995"/>
    <n v="30338.674221692119"/>
    <n v="32624.742362581452"/>
    <n v="34711.98204354613"/>
    <n v="36596.039786731119"/>
  </r>
  <r>
    <n v="8971"/>
    <n v="897"/>
    <n v="89"/>
    <s v="עראבה / כפר ראעי"/>
    <m/>
    <s v="Palestinian"/>
    <s v="no"/>
    <x v="3"/>
    <m/>
    <s v="Palestinian"/>
    <m/>
    <m/>
    <m/>
    <m/>
    <m/>
    <m/>
    <m/>
    <m/>
    <m/>
    <m/>
    <m/>
    <m/>
    <n v="30889.358279519201"/>
    <n v="34281.893624526339"/>
    <n v="37240.363144162358"/>
    <n v="40046.4847009886"/>
    <n v="42608.546679044761"/>
    <n v="44921.2052358453"/>
  </r>
  <r>
    <n v="8972"/>
    <n v="897"/>
    <n v="89"/>
    <s v="סאנור"/>
    <m/>
    <s v="Palestinian"/>
    <s v="no"/>
    <x v="3"/>
    <m/>
    <s v="Palestinian"/>
    <m/>
    <m/>
    <m/>
    <m/>
    <m/>
    <m/>
    <m/>
    <m/>
    <m/>
    <m/>
    <m/>
    <m/>
    <n v="26357.32887943531"/>
    <n v="29252.117725947195"/>
    <n v="31776.526080540079"/>
    <n v="34170.938683082939"/>
    <n v="36357.099675941674"/>
    <n v="38330.449255296568"/>
  </r>
  <r>
    <n v="8973"/>
    <n v="897"/>
    <n v="89"/>
    <s v="טובאס"/>
    <m/>
    <s v="Palestinian"/>
    <s v="no"/>
    <x v="3"/>
    <m/>
    <s v="Palestinian"/>
    <m/>
    <m/>
    <m/>
    <m/>
    <m/>
    <m/>
    <m/>
    <m/>
    <m/>
    <m/>
    <m/>
    <m/>
    <n v="65476.548977853097"/>
    <n v="71231.35658092775"/>
    <n v="77704.246082497237"/>
    <n v="83872.271215685614"/>
    <n v="89555.177610042912"/>
    <n v="94735.415418547942"/>
  </r>
  <r>
    <n v="8974"/>
    <n v="897"/>
    <n v="89"/>
    <s v="קבאטיה"/>
    <m/>
    <s v="Palestinian"/>
    <s v="no"/>
    <x v="3"/>
    <m/>
    <s v="Palestinian"/>
    <m/>
    <m/>
    <m/>
    <m/>
    <m/>
    <m/>
    <m/>
    <m/>
    <m/>
    <m/>
    <m/>
    <m/>
    <n v="36852.554858576987"/>
    <n v="40900.019806867327"/>
    <n v="44429.622438402192"/>
    <n v="47777.466303496061"/>
    <n v="50834.134841022526"/>
    <n v="53593.25257867256"/>
  </r>
  <r>
    <n v="8975"/>
    <n v="897"/>
    <n v="89"/>
    <s v="אום א-תות"/>
    <m/>
    <s v="Palestinian"/>
    <s v="no"/>
    <x v="3"/>
    <m/>
    <s v="Palestinian"/>
    <m/>
    <m/>
    <m/>
    <m/>
    <m/>
    <m/>
    <m/>
    <m/>
    <m/>
    <m/>
    <m/>
    <m/>
    <n v="6839.7606058478832"/>
    <n v="7593.2265729569972"/>
    <n v="8251.8507851477498"/>
    <n v="8886.2197833482205"/>
    <n v="9471.1663389945988"/>
    <n v="9998.9951106422923"/>
  </r>
  <r>
    <n v="8976"/>
    <n v="897"/>
    <n v="89"/>
    <s v="ג'לבוע"/>
    <m/>
    <s v="Palestinian"/>
    <s v="no"/>
    <x v="3"/>
    <m/>
    <s v="Palestinian"/>
    <m/>
    <m/>
    <m/>
    <m/>
    <m/>
    <m/>
    <m/>
    <m/>
    <m/>
    <m/>
    <m/>
    <m/>
    <n v="22019.988785915324"/>
    <n v="24445.704114625278"/>
    <n v="26566.085017163437"/>
    <n v="28608.378458627376"/>
    <n v="30491.560829758997"/>
    <n v="32190.857676877902"/>
  </r>
  <r>
    <n v="8977"/>
    <n v="897"/>
    <n v="89"/>
    <s v="ג'נין"/>
    <m/>
    <s v="Palestinian"/>
    <s v="no"/>
    <x v="3"/>
    <m/>
    <s v="Palestinian"/>
    <m/>
    <m/>
    <m/>
    <m/>
    <m/>
    <m/>
    <m/>
    <m/>
    <m/>
    <m/>
    <m/>
    <m/>
    <n v="64549.00333346102"/>
    <n v="71103.7554536588"/>
    <n v="76564.206203942085"/>
    <n v="81652.854236268482"/>
    <n v="86199.559018992251"/>
    <n v="90154.01924359861"/>
  </r>
  <r>
    <n v="8978"/>
    <n v="897"/>
    <n v="89"/>
    <s v="אלימון"/>
    <m/>
    <s v="Palestinian"/>
    <s v="no"/>
    <x v="3"/>
    <m/>
    <s v="Palestinian"/>
    <m/>
    <m/>
    <m/>
    <m/>
    <m/>
    <m/>
    <m/>
    <m/>
    <m/>
    <m/>
    <m/>
    <m/>
    <n v="58811.217052172222"/>
    <n v="65453.581036830437"/>
    <n v="71219.651060510791"/>
    <n v="76674.9348446847"/>
    <n v="81659.11218648139"/>
    <n v="86169.726470825219"/>
  </r>
  <r>
    <n v="8979"/>
    <n v="897"/>
    <n v="89"/>
    <s v="יעבד"/>
    <m/>
    <s v="Palestinian"/>
    <s v="no"/>
    <x v="3"/>
    <m/>
    <s v="Palestinian"/>
    <m/>
    <m/>
    <m/>
    <m/>
    <m/>
    <m/>
    <m/>
    <m/>
    <m/>
    <m/>
    <m/>
    <m/>
    <n v="25633.46049358528"/>
    <n v="28528.60164724827"/>
    <n v="31041.801263983583"/>
    <n v="33419.541572245951"/>
    <n v="35591.94539906404"/>
    <n v="37557.9420040477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9">
  <r>
    <n v="1"/>
    <n v="0"/>
    <n v="0"/>
    <s v="המשולש"/>
    <m/>
    <s v="Jewish"/>
    <s v="yes"/>
    <x v="0"/>
    <s v="yes"/>
    <s v="ירושלים"/>
    <n v="421.14565466580666"/>
    <n v="54"/>
    <n v="112.70000000000002"/>
    <n v="161.60000000000002"/>
    <n v="37.5"/>
    <n v="63.9"/>
    <n v="429.70000000000005"/>
    <n v="475.14565466580666"/>
    <n v="587.84565466580671"/>
    <n v="749.44565466580673"/>
    <n v="786.94565466580673"/>
    <n v="850.84565466580671"/>
    <n v="775.21515688527427"/>
    <n v="864.1462599012267"/>
    <n v="1116.2698104454371"/>
    <n v="1505.2043765500662"/>
    <n v="1556.081013345625"/>
    <n v="1684.0605834234336"/>
    <n v="1.8407293255831731"/>
    <n v="1.8186975960224729"/>
    <n v="1.8989164954873099"/>
    <n v="2.0084236491053749"/>
    <n v="1.9773678196449893"/>
    <n v="1.9792785850036401"/>
    <m/>
    <m/>
    <m/>
    <m/>
    <m/>
    <m/>
    <m/>
    <m/>
    <m/>
    <m/>
    <m/>
    <m/>
    <m/>
    <m/>
    <m/>
    <m/>
    <m/>
    <m/>
    <m/>
    <n v="4776.6619000000001"/>
    <n v="4890.7620584271563"/>
    <n v="4997.3078813965321"/>
    <n v="6021.1574876108107"/>
    <n v="6148.637880830247"/>
    <n v="6544.9665244390017"/>
    <n v="1"/>
    <n v="111"/>
    <n v="111"/>
    <n v="111"/>
    <n v="111"/>
    <n v="111"/>
    <n v="111"/>
    <n v="0"/>
    <n v="0"/>
    <n v="0"/>
    <n v="0"/>
    <n v="0"/>
    <n v="0"/>
    <m/>
    <m/>
    <m/>
    <m/>
    <m/>
    <m/>
    <n v="0"/>
    <n v="2172.8983576082751"/>
    <n v="3526.3922625814967"/>
    <n v="321.86686742103905"/>
    <n v="0"/>
    <n v="0"/>
    <n v="0"/>
    <n v="2361.929087690703"/>
    <n v="3833.1698445234942"/>
    <n v="349.86759222480435"/>
    <n v="0"/>
    <n v="0"/>
    <x v="0"/>
  </r>
  <r>
    <n v="2"/>
    <n v="0"/>
    <n v="0"/>
    <s v="נחלת שבעה"/>
    <m/>
    <s v="Jewish"/>
    <s v="yes"/>
    <x v="0"/>
    <s v="yes"/>
    <s v="ירושלים"/>
    <n v="151.57760439109489"/>
    <n v="66.599999999999994"/>
    <n v="12.5"/>
    <n v="12.5"/>
    <n v="12.5"/>
    <n v="12.5"/>
    <n v="116.6"/>
    <n v="218.17760439109489"/>
    <n v="230.67760439109489"/>
    <n v="243.17760439109489"/>
    <n v="255.67760439109489"/>
    <n v="268.17760439109486"/>
    <n v="266.71836818560348"/>
    <n v="375.29917096998219"/>
    <n v="387.902360561759"/>
    <n v="405.42746342633603"/>
    <n v="426.25940101493984"/>
    <n v="446.06520055659223"/>
    <n v="1.7596159357250869"/>
    <n v="1.7201544219783373"/>
    <n v="1.6815778956335201"/>
    <n v="1.66720724320608"/>
    <n v="1.6671753555814615"/>
    <n v="1.6633201029944182"/>
    <m/>
    <m/>
    <m/>
    <m/>
    <m/>
    <m/>
    <m/>
    <m/>
    <m/>
    <m/>
    <m/>
    <m/>
    <m/>
    <m/>
    <m/>
    <m/>
    <m/>
    <m/>
    <m/>
    <n v="785.92570000000001"/>
    <n v="1419.862102670066"/>
    <n v="1473.0045945066956"/>
    <n v="1482.9791172443183"/>
    <n v="1492.2580886978192"/>
    <n v="1500.7556728132822"/>
    <n v="2"/>
    <m/>
    <n v="0"/>
    <n v="0"/>
    <n v="0"/>
    <n v="0"/>
    <n v="0"/>
    <n v="0"/>
    <n v="0"/>
    <n v="0"/>
    <n v="0"/>
    <n v="0"/>
    <n v="0"/>
    <m/>
    <m/>
    <m/>
    <m/>
    <m/>
    <m/>
    <n v="0"/>
    <n v="621.28598884371593"/>
    <n v="740.45056436483696"/>
    <n v="121.24256403576554"/>
    <n v="0"/>
    <n v="0"/>
    <n v="0"/>
    <n v="628.73337955641978"/>
    <n v="749.32638766568095"/>
    <n v="122.69590559118163"/>
    <n v="0"/>
    <n v="0"/>
    <x v="0"/>
  </r>
  <r>
    <n v="3"/>
    <n v="0"/>
    <n v="0"/>
    <s v="בית אגרון"/>
    <m/>
    <s v="Jewish"/>
    <s v="yes"/>
    <x v="0"/>
    <s v="yes"/>
    <s v="ירושלים"/>
    <n v="138.57043959847709"/>
    <n v="154.80000000000001"/>
    <n v="0"/>
    <n v="10.799999999999999"/>
    <n v="0"/>
    <n v="0"/>
    <n v="165.60000000000002"/>
    <n v="293.37043959847711"/>
    <n v="293.37043959847711"/>
    <n v="304.17043959847712"/>
    <n v="304.17043959847712"/>
    <n v="304.17043959847712"/>
    <n v="330.86927626474255"/>
    <n v="747.29624557232046"/>
    <n v="729.92287697534948"/>
    <n v="743.66261198292671"/>
    <n v="730.56738611108096"/>
    <n v="709.25107369346063"/>
    <n v="2.3877334677112394"/>
    <n v="2.5472786099209968"/>
    <n v="2.4880587082132815"/>
    <n v="2.4448878496036799"/>
    <n v="2.401835586243926"/>
    <n v="2.3317554284029498"/>
    <m/>
    <m/>
    <m/>
    <m/>
    <m/>
    <m/>
    <m/>
    <m/>
    <m/>
    <m/>
    <m/>
    <m/>
    <m/>
    <m/>
    <m/>
    <m/>
    <m/>
    <m/>
    <m/>
    <n v="2449.9789999999998"/>
    <n v="2701.0829119158207"/>
    <n v="2758.0655191187543"/>
    <n v="2787.7926412949514"/>
    <n v="2814.2375920394429"/>
    <n v="2838.0084722251727"/>
    <n v="3"/>
    <m/>
    <n v="0"/>
    <n v="0"/>
    <n v="0"/>
    <n v="0"/>
    <n v="0"/>
    <n v="0"/>
    <n v="0"/>
    <n v="0"/>
    <n v="0"/>
    <n v="0"/>
    <n v="0"/>
    <m/>
    <m/>
    <m/>
    <m/>
    <m/>
    <m/>
    <n v="0"/>
    <n v="711.25990314907926"/>
    <n v="1526.6321606493934"/>
    <n v="549.90057749647917"/>
    <n v="0"/>
    <n v="0"/>
    <n v="0"/>
    <n v="724.07165482491018"/>
    <n v="1554.1310145226137"/>
    <n v="559.8058028776494"/>
    <n v="0"/>
    <n v="0"/>
    <x v="0"/>
  </r>
  <r>
    <n v="4"/>
    <n v="0"/>
    <n v="0"/>
    <s v="גן העצמאות"/>
    <m/>
    <s v="Jewish"/>
    <s v="yes"/>
    <x v="0"/>
    <s v="yes"/>
    <s v="ירושלים"/>
    <n v="88.321440789473868"/>
    <n v="0"/>
    <n v="58.4"/>
    <n v="0"/>
    <n v="0"/>
    <n v="0"/>
    <n v="58.4"/>
    <n v="88.321440789473868"/>
    <n v="146.72144078947386"/>
    <n v="146.72144078947386"/>
    <n v="146.72144078947386"/>
    <n v="146.72144078947386"/>
    <n v="191.37998736400019"/>
    <n v="178.67540298981152"/>
    <n v="324.72319319971183"/>
    <n v="312.14532429178456"/>
    <n v="301.62541496349718"/>
    <n v="293.97392404934783"/>
    <n v="2.1668576243018989"/>
    <n v="2.023012774618437"/>
    <n v="2.2131952320836823"/>
    <n v="2.1274690502778828"/>
    <n v="2.0557691727979304"/>
    <n v="2.0036193924183316"/>
    <m/>
    <m/>
    <m/>
    <m/>
    <m/>
    <m/>
    <m/>
    <m/>
    <m/>
    <m/>
    <m/>
    <m/>
    <m/>
    <m/>
    <m/>
    <m/>
    <m/>
    <m/>
    <m/>
    <n v="687.97522500000002"/>
    <n v="694.99561868155524"/>
    <n v="1472.8062785125512"/>
    <n v="1603.7858195484437"/>
    <n v="1611.0456798023029"/>
    <n v="1617.7345376184176"/>
    <n v="4"/>
    <m/>
    <n v="0"/>
    <n v="0"/>
    <n v="0"/>
    <n v="0"/>
    <n v="0"/>
    <n v="33"/>
    <n v="33"/>
    <n v="33"/>
    <n v="33"/>
    <n v="33"/>
    <n v="33"/>
    <m/>
    <m/>
    <m/>
    <m/>
    <m/>
    <m/>
    <n v="0"/>
    <n v="642.4304924585424"/>
    <n v="825.8810364827699"/>
    <n v="65.500149483876015"/>
    <n v="69.974141123255251"/>
    <n v="0"/>
    <n v="0"/>
    <n v="648.01794790903512"/>
    <n v="833.06402912232295"/>
    <n v="66.06982849434948"/>
    <n v="70.58273209271006"/>
    <n v="0"/>
    <x v="0"/>
  </r>
  <r>
    <n v="5"/>
    <n v="0"/>
    <n v="0"/>
    <s v="בה'ס ניסויי"/>
    <m/>
    <s v="Jewish"/>
    <s v="yes"/>
    <x v="0"/>
    <s v="yes"/>
    <s v="ירושלים"/>
    <n v="200.35882401315726"/>
    <n v="180"/>
    <n v="168"/>
    <n v="0"/>
    <n v="0"/>
    <n v="0"/>
    <n v="348"/>
    <n v="380.35882401315723"/>
    <n v="548.35882401315723"/>
    <n v="548.35882401315723"/>
    <n v="548.35882401315723"/>
    <n v="548.35882401315723"/>
    <n v="437.17941088008752"/>
    <n v="891.08615114825784"/>
    <n v="1228.5539420805039"/>
    <n v="1187.4600292264763"/>
    <n v="1155.9316305148789"/>
    <n v="1119.0383472460901"/>
    <n v="2.181982316143853"/>
    <n v="2.3427513571170198"/>
    <n v="2.2404197548775584"/>
    <n v="2.1654799325304275"/>
    <n v="2.1079840059018431"/>
    <n v="2.0407045500907999"/>
    <m/>
    <m/>
    <m/>
    <m/>
    <m/>
    <m/>
    <m/>
    <m/>
    <m/>
    <m/>
    <m/>
    <m/>
    <m/>
    <m/>
    <m/>
    <m/>
    <m/>
    <m/>
    <m/>
    <n v="2521.4336000000003"/>
    <n v="2585.4274614440005"/>
    <n v="2612.3780138545758"/>
    <n v="2641.8367578027983"/>
    <n v="3823.5947856262651"/>
    <n v="4448.1830651585224"/>
    <n v="5"/>
    <n v="1062"/>
    <n v="1062"/>
    <n v="1531.0728563032585"/>
    <n v="1531.0728563032583"/>
    <n v="1531.072856303258"/>
    <n v="1531.0728563032583"/>
    <n v="0"/>
    <n v="0"/>
    <n v="0"/>
    <n v="0"/>
    <n v="0"/>
    <n v="0"/>
    <m/>
    <m/>
    <m/>
    <m/>
    <m/>
    <m/>
    <n v="0"/>
    <n v="486.96028812970201"/>
    <n v="1899.6474300548045"/>
    <n v="100.13306140402756"/>
    <n v="155.09597821426419"/>
    <n v="0"/>
    <n v="0"/>
    <n v="819.9176200670247"/>
    <n v="3198.5244747557731"/>
    <n v="168.59867918951932"/>
    <n v="261.1422911462052"/>
    <n v="0"/>
    <x v="0"/>
  </r>
  <r>
    <n v="6"/>
    <n v="0"/>
    <n v="0"/>
    <s v="המעלות"/>
    <m/>
    <s v="Jewish"/>
    <s v="yes"/>
    <x v="0"/>
    <s v="yes"/>
    <s v="ירושלים"/>
    <n v="208.53673519736768"/>
    <n v="0"/>
    <n v="12"/>
    <n v="58.199999999999996"/>
    <n v="0"/>
    <n v="86.1"/>
    <n v="156.29999999999998"/>
    <n v="208.53673519736768"/>
    <n v="220.53673519736768"/>
    <n v="278.73673519736769"/>
    <n v="278.73673519736769"/>
    <n v="364.83673519736772"/>
    <n v="448.25889141417628"/>
    <n v="418.24877333953799"/>
    <n v="415.82797677884008"/>
    <n v="522.59688268191189"/>
    <n v="500.59694785837439"/>
    <n v="729.49414650136771"/>
    <n v="2.149544016740867"/>
    <n v="2.005635951592367"/>
    <n v="1.8855270366032126"/>
    <n v="1.8748762423147127"/>
    <n v="1.7959489534234234"/>
    <n v="1.9995084818055102"/>
    <m/>
    <m/>
    <m/>
    <m/>
    <m/>
    <m/>
    <m/>
    <m/>
    <m/>
    <m/>
    <m/>
    <m/>
    <m/>
    <m/>
    <m/>
    <m/>
    <m/>
    <m/>
    <m/>
    <n v="1117.8183000000001"/>
    <n v="1128.9439629998958"/>
    <n v="1140.6581073783248"/>
    <n v="1155.1609644087546"/>
    <n v="1166.9281551354318"/>
    <n v="1184.7301029044622"/>
    <n v="6"/>
    <m/>
    <n v="0"/>
    <n v="0"/>
    <n v="0"/>
    <n v="0"/>
    <n v="0"/>
    <n v="0"/>
    <n v="0"/>
    <n v="0"/>
    <n v="0"/>
    <n v="0"/>
    <n v="0"/>
    <m/>
    <m/>
    <m/>
    <m/>
    <m/>
    <m/>
    <n v="0"/>
    <n v="404.3063375430641"/>
    <n v="635.33853042481508"/>
    <n v="115.51609644087544"/>
    <n v="0"/>
    <n v="0"/>
    <n v="0"/>
    <n v="414.65553601656177"/>
    <n v="651.60155659745431"/>
    <n v="118.47301029044621"/>
    <n v="0"/>
    <n v="0"/>
    <x v="0"/>
  </r>
  <r>
    <n v="7"/>
    <n v="0"/>
    <n v="0"/>
    <s v="המשביר לצרכן"/>
    <m/>
    <s v="Jewish"/>
    <s v="yes"/>
    <x v="0"/>
    <s v="yes"/>
    <s v="ירושלים"/>
    <n v="388.84539796577428"/>
    <n v="0"/>
    <n v="253.4"/>
    <n v="136.1"/>
    <n v="50.4"/>
    <n v="13.5"/>
    <n v="453.4"/>
    <n v="388.84539796577428"/>
    <n v="642.24539796577426"/>
    <n v="778.34539796577428"/>
    <n v="828.74539796577426"/>
    <n v="842.24539796577426"/>
    <n v="715.7591271536603"/>
    <n v="664.88326526716776"/>
    <n v="1280.9757877383017"/>
    <n v="1493.4238857406319"/>
    <n v="1585.6419827608117"/>
    <n v="1581.3702271097529"/>
    <n v="1.8407293255831731"/>
    <n v="1.7098910485901906"/>
    <n v="1.9945270013543419"/>
    <n v="1.9187161504953119"/>
    <n v="1.9133041180716106"/>
    <n v="1.8775646989928867"/>
    <m/>
    <m/>
    <m/>
    <m/>
    <m/>
    <m/>
    <m/>
    <m/>
    <m/>
    <m/>
    <m/>
    <m/>
    <m/>
    <m/>
    <m/>
    <m/>
    <m/>
    <m/>
    <m/>
    <n v="2651.6525999999999"/>
    <n v="2678.6539349804839"/>
    <n v="3211.8714933302349"/>
    <n v="3290.842438227512"/>
    <n v="3322.8325903851469"/>
    <n v="3349.5392305909818"/>
    <n v="7"/>
    <m/>
    <n v="0"/>
    <n v="0"/>
    <n v="0"/>
    <n v="0"/>
    <n v="0"/>
    <n v="0"/>
    <n v="0"/>
    <n v="0"/>
    <n v="0"/>
    <n v="0"/>
    <n v="0"/>
    <m/>
    <m/>
    <m/>
    <m/>
    <m/>
    <m/>
    <n v="0"/>
    <n v="1197.9200499150784"/>
    <n v="1957.6428862733014"/>
    <n v="115.60906583384565"/>
    <n v="19.670436205286652"/>
    <n v="0"/>
    <n v="0"/>
    <n v="1219.2866348421205"/>
    <n v="1992.5601939762184"/>
    <n v="117.67111573746817"/>
    <n v="20.021286035174729"/>
    <n v="0"/>
    <x v="0"/>
  </r>
  <r>
    <n v="8"/>
    <n v="0"/>
    <n v="0"/>
    <s v="מרכז כלל"/>
    <m/>
    <s v="Jewish"/>
    <s v="yes"/>
    <x v="0"/>
    <s v="yes"/>
    <s v="ירושלים"/>
    <n v="136.28278125000054"/>
    <n v="42"/>
    <n v="73.599999999999994"/>
    <n v="47.8"/>
    <n v="16"/>
    <n v="8"/>
    <n v="187.39999999999998"/>
    <n v="178.28278125000054"/>
    <n v="251.88278125000053"/>
    <n v="299.68278125000052"/>
    <n v="315.68278125000052"/>
    <n v="323.68278125000052"/>
    <n v="326.95811592479896"/>
    <n v="419.75022767218348"/>
    <n v="619.99768137764977"/>
    <n v="737.86727388778934"/>
    <n v="770.38359837215239"/>
    <n v="777.26155116018924"/>
    <n v="2.3991153755881958"/>
    <n v="2.3544069972948227"/>
    <n v="2.4614532136767426"/>
    <n v="2.4621610584701821"/>
    <n v="2.4403725642611405"/>
    <n v="2.4013064524425887"/>
    <m/>
    <m/>
    <m/>
    <m/>
    <m/>
    <m/>
    <m/>
    <m/>
    <m/>
    <m/>
    <m/>
    <m/>
    <m/>
    <m/>
    <m/>
    <m/>
    <m/>
    <m/>
    <m/>
    <n v="2712.7282000000005"/>
    <n v="2741.7300987549315"/>
    <n v="2789.2827070058461"/>
    <n v="2849.0012712597709"/>
    <n v="2891.3240624411869"/>
    <n v="2930.32514728564"/>
    <n v="8"/>
    <n v="117"/>
    <n v="153.05737977261879"/>
    <n v="140.41306881266607"/>
    <n v="155.22602126739122"/>
    <n v="152.69745624462462"/>
    <n v="151.55460178891371"/>
    <n v="18"/>
    <n v="18"/>
    <n v="18"/>
    <n v="18"/>
    <n v="18"/>
    <n v="18"/>
    <m/>
    <m/>
    <m/>
    <m/>
    <m/>
    <m/>
    <n v="0"/>
    <n v="662.47359918543032"/>
    <n v="1842.678561733793"/>
    <n v="279.19372147481715"/>
    <n v="64.6553888657306"/>
    <n v="0"/>
    <n v="0"/>
    <n v="681.3837068761668"/>
    <n v="1895.2772616437105"/>
    <n v="287.16322146116829"/>
    <n v="66.500957304594806"/>
    <n v="0"/>
    <x v="0"/>
  </r>
  <r>
    <n v="9"/>
    <n v="0"/>
    <n v="0"/>
    <s v="בי''ח ביקור חולים"/>
    <m/>
    <s v="Jewish"/>
    <s v="yes"/>
    <x v="0"/>
    <s v="yes"/>
    <s v="ירושלים"/>
    <n v="233.62725450901857"/>
    <n v="0"/>
    <n v="187.8"/>
    <n v="92.399999999999991"/>
    <n v="70"/>
    <n v="0"/>
    <n v="350.2"/>
    <n v="233.62725450901857"/>
    <n v="421.42725450901855"/>
    <n v="513.82725450901853"/>
    <n v="583.82725450901853"/>
    <n v="583.82725450901853"/>
    <n v="334.67805619628223"/>
    <n v="325.98671128849816"/>
    <n v="767.17454247963042"/>
    <n v="969.08613394434985"/>
    <n v="1121.9438017606656"/>
    <n v="1092.7421524315073"/>
    <n v="1.4325300226620727"/>
    <n v="1.3953282632780941"/>
    <n v="1.8204198572145573"/>
    <n v="1.8860154369786175"/>
    <n v="1.9217050815899082"/>
    <n v="1.8716874623307387"/>
    <m/>
    <m/>
    <m/>
    <m/>
    <m/>
    <m/>
    <m/>
    <m/>
    <m/>
    <m/>
    <m/>
    <m/>
    <m/>
    <m/>
    <m/>
    <m/>
    <m/>
    <m/>
    <m/>
    <n v="1063.6549000000002"/>
    <n v="1522.7874132117554"/>
    <n v="1545.8857719560656"/>
    <n v="1607.0956499059864"/>
    <n v="1752.1283786435897"/>
    <n v="1762.0896837432842"/>
    <n v="9"/>
    <m/>
    <n v="0"/>
    <n v="0"/>
    <n v="0"/>
    <n v="0"/>
    <n v="0"/>
    <n v="0"/>
    <n v="0"/>
    <n v="0"/>
    <n v="0"/>
    <n v="0"/>
    <n v="0"/>
    <m/>
    <m/>
    <m/>
    <m/>
    <m/>
    <m/>
    <n v="0"/>
    <n v="553.61869152203235"/>
    <n v="641.92711293349669"/>
    <n v="411.54984545045744"/>
    <n v="0"/>
    <n v="0"/>
    <n v="0"/>
    <n v="607.01165180522776"/>
    <n v="703.83685220067321"/>
    <n v="451.24117973738333"/>
    <n v="0"/>
    <n v="0"/>
    <x v="0"/>
  </r>
  <r>
    <n v="10"/>
    <n v="0"/>
    <n v="0"/>
    <s v="גוש 50"/>
    <m/>
    <s v="Jewish"/>
    <s v="yes"/>
    <x v="0"/>
    <s v="yes"/>
    <s v="ירושלים"/>
    <n v="210"/>
    <n v="0"/>
    <n v="0"/>
    <n v="108"/>
    <n v="0"/>
    <n v="0"/>
    <n v="108"/>
    <n v="210"/>
    <n v="210"/>
    <n v="318"/>
    <n v="318"/>
    <n v="318"/>
    <n v="554.4"/>
    <n v="738"/>
    <n v="774.9"/>
    <n v="1232.0909999999999"/>
    <n v="1293.6955499999999"/>
    <n v="1358.3142857142857"/>
    <n v="2.64"/>
    <n v="3.5142857142857142"/>
    <n v="3.69"/>
    <n v="3.8744999999999998"/>
    <n v="4.068225"/>
    <n v="4.2714285714285714"/>
    <m/>
    <m/>
    <m/>
    <m/>
    <m/>
    <m/>
    <m/>
    <m/>
    <m/>
    <m/>
    <m/>
    <m/>
    <m/>
    <m/>
    <m/>
    <m/>
    <m/>
    <m/>
    <m/>
    <n v="1423.2069999999999"/>
    <n v="1454.7184685674156"/>
    <n v="1471.6966252808988"/>
    <n v="1489.969441460674"/>
    <n v="1506.8611770505618"/>
    <n v="1522.4533849999998"/>
    <n v="10"/>
    <m/>
    <n v="0"/>
    <n v="0"/>
    <n v="0"/>
    <n v="0"/>
    <n v="0"/>
    <n v="0"/>
    <n v="0"/>
    <n v="0"/>
    <n v="0"/>
    <n v="0"/>
    <n v="0"/>
    <m/>
    <m/>
    <m/>
    <m/>
    <m/>
    <m/>
    <n v="0"/>
    <n v="446.99083243820218"/>
    <n v="446.99083243820218"/>
    <n v="595.98777658426968"/>
    <n v="0"/>
    <n v="0"/>
    <n v="0"/>
    <n v="456.73601549999995"/>
    <n v="456.73601549999995"/>
    <n v="608.9813539999999"/>
    <n v="0"/>
    <n v="0"/>
    <x v="0"/>
  </r>
  <r>
    <n v="11"/>
    <n v="0"/>
    <n v="0"/>
    <s v="מכללת הדסה"/>
    <m/>
    <s v="Jewish"/>
    <s v="yes"/>
    <x v="0"/>
    <s v="yes"/>
    <s v="ירושלים"/>
    <n v="241.68336673346752"/>
    <n v="12.6"/>
    <n v="0"/>
    <n v="25"/>
    <n v="29.8"/>
    <n v="75"/>
    <n v="142.4"/>
    <n v="254.28336673346752"/>
    <n v="254.28336673346752"/>
    <n v="279.28336673346752"/>
    <n v="309.08336673346753"/>
    <n v="384.08336673346753"/>
    <n v="377.22864936221663"/>
    <n v="392.98529253743226"/>
    <n v="379.31840446744405"/>
    <n v="428.78141259615728"/>
    <n v="491.74035879981284"/>
    <n v="671.38590664988578"/>
    <n v="1.5608382755534465"/>
    <n v="1.5454620472653569"/>
    <n v="1.491715362039526"/>
    <n v="1.5352916201606892"/>
    <n v="1.5909635125200907"/>
    <n v="1.7480213016248376"/>
    <m/>
    <m/>
    <m/>
    <m/>
    <m/>
    <m/>
    <m/>
    <m/>
    <m/>
    <m/>
    <m/>
    <m/>
    <m/>
    <m/>
    <m/>
    <m/>
    <m/>
    <m/>
    <m/>
    <n v="2256.6941999999999"/>
    <n v="2418.2453790312115"/>
    <n v="2477.3413161363028"/>
    <n v="2781.5276775808061"/>
    <n v="3165.6654382815227"/>
    <n v="3218.7485272900585"/>
    <n v="11"/>
    <m/>
    <n v="0"/>
    <n v="0"/>
    <n v="0"/>
    <n v="0"/>
    <n v="0"/>
    <n v="0"/>
    <n v="0"/>
    <n v="0"/>
    <n v="0"/>
    <n v="0"/>
    <n v="0"/>
    <n v="2909"/>
    <n v="3054.4500000000003"/>
    <n v="3207.1725000000006"/>
    <n v="3367.5311250000009"/>
    <n v="3535.9076812500011"/>
    <n v="3712.7030653125012"/>
    <n v="0"/>
    <n v="1134.8058575124689"/>
    <n v="1129.7599615435211"/>
    <n v="211.8361571998413"/>
    <n v="305.12570132497456"/>
    <n v="0"/>
    <n v="0"/>
    <n v="1313.1829361501216"/>
    <n v="1307.3438893738421"/>
    <n v="245.13411263511188"/>
    <n v="353.08758913098268"/>
    <n v="0"/>
    <x v="0"/>
  </r>
  <r>
    <n v="12"/>
    <n v="0"/>
    <n v="0"/>
    <s v="גינות נביאים"/>
    <m/>
    <s v="Jewish"/>
    <s v="yes"/>
    <x v="0"/>
    <s v="yes"/>
    <s v="ירושלים"/>
    <n v="151.84057971014494"/>
    <n v="100"/>
    <n v="0"/>
    <n v="0"/>
    <n v="0"/>
    <n v="0"/>
    <n v="100"/>
    <n v="251.84057971014494"/>
    <n v="251.84057971014494"/>
    <n v="251.84057971014494"/>
    <n v="251.84057971014494"/>
    <n v="251.84057971014494"/>
    <n v="852.10351201478761"/>
    <n v="1288.8059149722737"/>
    <n v="1327.4700924214419"/>
    <n v="1367.2941951940852"/>
    <n v="1408.3130210499078"/>
    <n v="1450.5624116814051"/>
    <n v="5.6118299445471358"/>
    <n v="5.1175466497719331"/>
    <n v="5.271073049265091"/>
    <n v="5.4292052407430438"/>
    <n v="5.5920813979653357"/>
    <n v="5.7598438399042964"/>
    <m/>
    <m/>
    <m/>
    <m/>
    <m/>
    <m/>
    <m/>
    <m/>
    <m/>
    <m/>
    <m/>
    <m/>
    <m/>
    <m/>
    <m/>
    <m/>
    <m/>
    <m/>
    <m/>
    <n v="391.9624"/>
    <n v="523.3893002692655"/>
    <n v="530.85429337231903"/>
    <n v="538.8464195025"/>
    <n v="546.30264314365286"/>
    <n v="553.25580311219255"/>
    <n v="12"/>
    <m/>
    <n v="0"/>
    <n v="0"/>
    <n v="0"/>
    <n v="0"/>
    <n v="0"/>
    <n v="0"/>
    <n v="0"/>
    <n v="0"/>
    <n v="0"/>
    <n v="0"/>
    <n v="0"/>
    <m/>
    <m/>
    <m/>
    <m/>
    <m/>
    <m/>
    <n v="0"/>
    <n v="142.80126630373684"/>
    <n v="176.02006808833914"/>
    <n v="44.005017022084786"/>
    <n v="176.02006808833914"/>
    <n v="0"/>
    <n v="0"/>
    <n v="146.61993921617858"/>
    <n v="180.72705062045063"/>
    <n v="45.181762655112657"/>
    <n v="180.72705062045063"/>
    <n v="0"/>
    <x v="0"/>
  </r>
  <r>
    <n v="13"/>
    <n v="0"/>
    <n v="0"/>
    <s v="מוסררה"/>
    <m/>
    <s v="Jewish"/>
    <s v="yes"/>
    <x v="0"/>
    <s v="yes"/>
    <s v="ירושלים"/>
    <n v="414"/>
    <n v="0"/>
    <n v="165"/>
    <n v="9"/>
    <n v="9"/>
    <n v="9"/>
    <n v="192"/>
    <n v="414"/>
    <n v="579"/>
    <n v="588"/>
    <n v="597"/>
    <n v="606"/>
    <n v="1392.3545858578498"/>
    <n v="1479.6212279771544"/>
    <n v="2047.2759755602656"/>
    <n v="2199.905463054286"/>
    <n v="2326.1171001232124"/>
    <n v="2429.180228732811"/>
    <n v="3.3631753281590573"/>
    <n v="3.5739643187853969"/>
    <n v="3.5358825139210115"/>
    <n v="3.7413358215208943"/>
    <n v="3.8963435512951632"/>
    <n v="4.0085482322323616"/>
    <m/>
    <m/>
    <m/>
    <m/>
    <m/>
    <m/>
    <m/>
    <m/>
    <m/>
    <m/>
    <m/>
    <m/>
    <m/>
    <m/>
    <m/>
    <m/>
    <m/>
    <m/>
    <m/>
    <n v="1044.9914250000002"/>
    <n v="1062.7901010624914"/>
    <n v="1109.8106794305388"/>
    <n v="1194.0157287492332"/>
    <n v="1213.2612678591465"/>
    <n v="1229.1880152732881"/>
    <n v="13"/>
    <n v="452"/>
    <n v="436.45748842513154"/>
    <n v="692.71561189168108"/>
    <n v="646.27470402921051"/>
    <n v="657.01387109859547"/>
    <n v="648.83858573043858"/>
    <n v="17"/>
    <n v="17"/>
    <n v="17"/>
    <n v="17"/>
    <n v="17"/>
    <n v="17"/>
    <m/>
    <m/>
    <m/>
    <m/>
    <m/>
    <m/>
    <n v="0"/>
    <n v="293.20303703028611"/>
    <n v="278.27634614114135"/>
    <n v="222.62107691291308"/>
    <n v="399.91526866489249"/>
    <n v="0"/>
    <n v="0"/>
    <n v="301.83995945923527"/>
    <n v="286.47357097133363"/>
    <n v="229.1788567770669"/>
    <n v="411.69562806565222"/>
    <n v="0"/>
    <x v="0"/>
  </r>
  <r>
    <n v="14"/>
    <n v="0"/>
    <n v="0"/>
    <s v="מגרש הרוסים"/>
    <m/>
    <s v="Jewish"/>
    <s v="yes"/>
    <x v="0"/>
    <s v="yes"/>
    <s v="ירושלים"/>
    <n v="16.112841813776392"/>
    <n v="10.8"/>
    <n v="45"/>
    <n v="0"/>
    <n v="0"/>
    <n v="0"/>
    <n v="55.8"/>
    <n v="26.912841813776392"/>
    <n v="71.912841813776396"/>
    <n v="71.912841813776396"/>
    <n v="71.912841813776396"/>
    <n v="71.912841813776396"/>
    <n v="38.473171658690966"/>
    <n v="65.717946275016956"/>
    <n v="186.44944015116522"/>
    <n v="184.90682769489274"/>
    <n v="182.17269432538305"/>
    <n v="178.85340396542398"/>
    <n v="2.3877334677112398"/>
    <n v="2.4418805984798175"/>
    <n v="2.5927141168192156"/>
    <n v="2.5712629765587987"/>
    <n v="2.5332428774979117"/>
    <n v="2.4870857478915664"/>
    <m/>
    <m/>
    <m/>
    <m/>
    <m/>
    <m/>
    <m/>
    <m/>
    <m/>
    <m/>
    <m/>
    <m/>
    <m/>
    <m/>
    <m/>
    <m/>
    <m/>
    <m/>
    <m/>
    <n v="5300.9939999999997"/>
    <n v="5358.8417000362424"/>
    <n v="5493.378662212077"/>
    <n v="5628.863435299063"/>
    <n v="5758.951907028315"/>
    <n v="5883.9600769692015"/>
    <n v="14"/>
    <m/>
    <n v="0"/>
    <n v="0"/>
    <n v="0"/>
    <n v="0"/>
    <n v="0"/>
    <n v="0"/>
    <n v="0"/>
    <n v="0"/>
    <n v="0"/>
    <n v="0"/>
    <n v="0"/>
    <m/>
    <m/>
    <m/>
    <m/>
    <m/>
    <m/>
    <n v="0"/>
    <n v="894.95932372883158"/>
    <n v="1233.5514054752791"/>
    <n v="3500.3527060949527"/>
    <n v="0"/>
    <n v="0"/>
    <n v="0"/>
    <n v="935.51833187298166"/>
    <n v="1289.4551992839674"/>
    <n v="3658.9865458122526"/>
    <n v="0"/>
    <n v="0"/>
    <x v="0"/>
  </r>
  <r>
    <n v="15"/>
    <n v="0"/>
    <n v="0"/>
    <s v="כורש"/>
    <m/>
    <s v="Jewish"/>
    <s v="yes"/>
    <x v="0"/>
    <s v="yes"/>
    <s v="ירושלים"/>
    <n v="366.28894080996923"/>
    <n v="3.75"/>
    <n v="3.75"/>
    <n v="39.75"/>
    <n v="3.75"/>
    <n v="3.75"/>
    <n v="54.75"/>
    <n v="370.03894080996923"/>
    <n v="373.78894080996923"/>
    <n v="413.53894080996923"/>
    <n v="417.28894080996923"/>
    <n v="421.03894080996923"/>
    <n v="552.31269893995841"/>
    <n v="531.15877726915596"/>
    <n v="516.23851499632565"/>
    <n v="553.81487703118273"/>
    <n v="543.05534165216886"/>
    <n v="535.11382741277305"/>
    <n v="1.5234575841866935"/>
    <n v="1.435413192207597"/>
    <n v="1.3810962782303835"/>
    <n v="1.3392085300273417"/>
    <n v="1.3013892498518738"/>
    <n v="1.2709366653434797"/>
    <m/>
    <m/>
    <m/>
    <m/>
    <m/>
    <m/>
    <m/>
    <m/>
    <m/>
    <m/>
    <m/>
    <m/>
    <m/>
    <m/>
    <m/>
    <m/>
    <m/>
    <m/>
    <m/>
    <n v="1843.8240000000001"/>
    <n v="2079.0260281925725"/>
    <n v="2099.1401654929268"/>
    <n v="2120.9884333887344"/>
    <n v="2141.0092732735488"/>
    <n v="2159.3457422556135"/>
    <n v="15"/>
    <m/>
    <n v="0"/>
    <n v="0"/>
    <n v="0"/>
    <n v="0"/>
    <n v="0"/>
    <n v="0"/>
    <n v="0"/>
    <n v="0"/>
    <n v="0"/>
    <n v="0"/>
    <n v="0"/>
    <m/>
    <m/>
    <m/>
    <m/>
    <m/>
    <m/>
    <n v="0"/>
    <n v="420.90266584740215"/>
    <n v="1225.4421357062154"/>
    <n v="474.64363183511671"/>
    <n v="0"/>
    <n v="0"/>
    <n v="0"/>
    <n v="428.5145383605431"/>
    <n v="1247.603813609697"/>
    <n v="483.22739028537319"/>
    <n v="0"/>
    <n v="0"/>
    <x v="0"/>
  </r>
  <r>
    <n v="101"/>
    <n v="1"/>
    <n v="0"/>
    <s v="גאולה מזרח"/>
    <m/>
    <s v="U. Orthodox"/>
    <s v="yes"/>
    <x v="0"/>
    <s v="yes"/>
    <s v="ירושלים"/>
    <n v="770.75000000000591"/>
    <n v="18"/>
    <n v="55.449999999999996"/>
    <n v="25"/>
    <n v="25"/>
    <n v="31"/>
    <n v="154.44999999999999"/>
    <n v="788.75000000000591"/>
    <n v="844.20000000000596"/>
    <n v="869.20000000000596"/>
    <n v="894.20000000000596"/>
    <n v="925.20000000000596"/>
    <n v="3446.9789977597816"/>
    <n v="3697.0791039722426"/>
    <n v="4112.0304374519401"/>
    <n v="4322.3821295529642"/>
    <n v="4461.5290987107837"/>
    <n v="4564.6070843733896"/>
    <n v="4.4722400230421737"/>
    <n v="4.6872635232611284"/>
    <n v="4.8709197316416857"/>
    <n v="4.9728280367613147"/>
    <n v="4.9894085201417511"/>
    <n v="4.933643627727367"/>
    <m/>
    <m/>
    <m/>
    <m/>
    <m/>
    <m/>
    <m/>
    <m/>
    <m/>
    <m/>
    <m/>
    <m/>
    <m/>
    <m/>
    <m/>
    <m/>
    <m/>
    <m/>
    <m/>
    <n v="481.70330000000001"/>
    <n v="522.37760298789817"/>
    <n v="567.27538215071695"/>
    <n v="606.2109043669127"/>
    <n v="650.46905685916158"/>
    <n v="692.57509350067937"/>
    <n v="101"/>
    <n v="1256"/>
    <n v="1446.4388058356681"/>
    <n v="1647.7239241292066"/>
    <n v="1659.8356468319994"/>
    <n v="1671.4346738827251"/>
    <n v="1681.9154860877272"/>
    <n v="1903"/>
    <n v="2141.3910018039142"/>
    <n v="2189.486979176887"/>
    <n v="2215.7042167863283"/>
    <n v="2221.4298288964924"/>
    <n v="2216.4291875520134"/>
    <m/>
    <m/>
    <m/>
    <m/>
    <m/>
    <m/>
    <n v="0"/>
    <n v="170.12981285672939"/>
    <n v="158.71679249456861"/>
    <n v="52.18024589323489"/>
    <n v="225.18405312237982"/>
    <n v="0"/>
    <n v="0"/>
    <n v="194.36745561275248"/>
    <n v="181.32847266554953"/>
    <n v="59.614134978546033"/>
    <n v="257.26503024383135"/>
    <n v="0"/>
    <x v="0"/>
  </r>
  <r>
    <n v="102"/>
    <n v="1"/>
    <n v="0"/>
    <s v="בית ישראל"/>
    <m/>
    <s v="U. Orthodox"/>
    <s v="yes"/>
    <x v="0"/>
    <s v="yes"/>
    <s v="ירושלים"/>
    <n v="967.00000000000011"/>
    <n v="33.9"/>
    <n v="219.25"/>
    <n v="51.099999999999994"/>
    <n v="37"/>
    <n v="74.5"/>
    <n v="415.75"/>
    <n v="1000.9000000000001"/>
    <n v="1220.1500000000001"/>
    <n v="1271.25"/>
    <n v="1308.25"/>
    <n v="1382.75"/>
    <n v="6134.8018384491315"/>
    <n v="6553.8225299687529"/>
    <n v="7820.4696013458106"/>
    <n v="8245.6282742408894"/>
    <n v="8589.1165476835758"/>
    <n v="8943.4542746735988"/>
    <n v="6.3441590883651822"/>
    <n v="6.5479293935145888"/>
    <n v="6.4094329396761136"/>
    <n v="6.4862365972396381"/>
    <n v="6.5653480203963888"/>
    <n v="6.4678750856435352"/>
    <m/>
    <m/>
    <m/>
    <m/>
    <m/>
    <m/>
    <m/>
    <m/>
    <m/>
    <m/>
    <m/>
    <m/>
    <m/>
    <m/>
    <m/>
    <m/>
    <m/>
    <m/>
    <m/>
    <n v="893.10760000000005"/>
    <n v="972.66565490113783"/>
    <n v="1130.1404137321335"/>
    <n v="1192.9232150825233"/>
    <n v="1263.3509640754978"/>
    <n v="1332.7708081017117"/>
    <n v="102"/>
    <n v="1915"/>
    <n v="2123.321941647574"/>
    <n v="2471.9395987510425"/>
    <n v="2715.898355587884"/>
    <n v="2964.3395751024441"/>
    <n v="3207.9818534729402"/>
    <n v="7118"/>
    <n v="7572.3055566028979"/>
    <n v="7662.8361831680095"/>
    <n v="7667.7167668185393"/>
    <n v="7708.0189759932264"/>
    <n v="7720.6175138900135"/>
    <m/>
    <m/>
    <m/>
    <m/>
    <m/>
    <m/>
    <n v="97.364630856859904"/>
    <n v="184.57887546242358"/>
    <n v="119.16819200825083"/>
    <n v="136.03324655885169"/>
    <n v="655.77827019613721"/>
    <n v="0"/>
    <n v="108.77878484295006"/>
    <n v="206.21724340534504"/>
    <n v="133.1383994835488"/>
    <n v="151.98056140805193"/>
    <n v="732.65581896181584"/>
    <n v="0"/>
    <x v="0"/>
  </r>
  <r>
    <n v="103"/>
    <n v="1"/>
    <n v="0"/>
    <s v="מאה שערים מזרח"/>
    <m/>
    <s v="U. Orthodox"/>
    <s v="yes"/>
    <x v="0"/>
    <s v="yes"/>
    <s v="ירושלים"/>
    <n v="732"/>
    <n v="65"/>
    <n v="14"/>
    <n v="73"/>
    <n v="14"/>
    <n v="17"/>
    <n v="183"/>
    <n v="797"/>
    <n v="811"/>
    <n v="884"/>
    <n v="898"/>
    <n v="915"/>
    <n v="4279.7912436868946"/>
    <n v="4786.0250569347854"/>
    <n v="5141.8448503227919"/>
    <n v="5644.5764967325622"/>
    <n v="5873.8653808009431"/>
    <n v="6010.9153450850781"/>
    <n v="5.8467093492990365"/>
    <n v="6.0050502596421396"/>
    <n v="6.3401292852315558"/>
    <n v="6.3852675302404549"/>
    <n v="6.5410527625845694"/>
    <n v="6.5693063880711238"/>
    <m/>
    <m/>
    <m/>
    <m/>
    <m/>
    <m/>
    <m/>
    <m/>
    <m/>
    <m/>
    <m/>
    <m/>
    <m/>
    <m/>
    <m/>
    <m/>
    <m/>
    <m/>
    <m/>
    <n v="651.30900000000008"/>
    <n v="689.60344336826336"/>
    <n v="729.30390890353704"/>
    <n v="787.21628332905652"/>
    <n v="835.91199672358107"/>
    <n v="880.97306068398143"/>
    <n v="103"/>
    <n v="3978"/>
    <n v="3978"/>
    <n v="4002.6774193548381"/>
    <n v="4023.5148741418766"/>
    <n v="4045.5764439411096"/>
    <n v="4066.8938547486032"/>
    <n v="858"/>
    <n v="1199.1956157277718"/>
    <n v="1218.7311613061659"/>
    <n v="1252.4809120493933"/>
    <n v="1276.1484735802551"/>
    <n v="1297.9187148201713"/>
    <m/>
    <m/>
    <m/>
    <m/>
    <m/>
    <m/>
    <n v="0"/>
    <n v="277.47487581731917"/>
    <n v="151.39789215577196"/>
    <n v="95.850161111350488"/>
    <n v="262.49335424461492"/>
    <n v="0"/>
    <n v="0"/>
    <n v="310.52189314218248"/>
    <n v="169.42924995089561"/>
    <n v="107.26583226178344"/>
    <n v="293.75608532911991"/>
    <n v="0"/>
    <x v="0"/>
  </r>
  <r>
    <n v="104"/>
    <n v="1"/>
    <n v="0"/>
    <s v="מוסררה צפון"/>
    <m/>
    <s v="U. Orthodox"/>
    <s v="yes"/>
    <x v="0"/>
    <s v="yes"/>
    <s v="ירושלים"/>
    <n v="350.00000000000006"/>
    <n v="28"/>
    <n v="18"/>
    <n v="36"/>
    <n v="18"/>
    <n v="24"/>
    <n v="124"/>
    <n v="378.00000000000006"/>
    <n v="396.00000000000006"/>
    <n v="432.00000000000006"/>
    <n v="450.00000000000006"/>
    <n v="474.00000000000006"/>
    <n v="1571.5997403727658"/>
    <n v="1802.3107885290078"/>
    <n v="1966.2667031867936"/>
    <n v="2210.5249680176626"/>
    <n v="2359.8337422662635"/>
    <n v="2488.9190265736383"/>
    <n v="4.4902849724936162"/>
    <n v="4.7680179590714484"/>
    <n v="4.9653199575424072"/>
    <n v="5.116955944485329"/>
    <n v="5.2440749828139186"/>
    <n v="5.250884022307253"/>
    <m/>
    <m/>
    <m/>
    <m/>
    <m/>
    <m/>
    <m/>
    <m/>
    <m/>
    <m/>
    <m/>
    <m/>
    <m/>
    <m/>
    <m/>
    <m/>
    <m/>
    <m/>
    <m/>
    <n v="348.33315000000005"/>
    <n v="375.54932675936317"/>
    <n v="395.16019802081018"/>
    <n v="408.32538549366177"/>
    <n v="419.97748004779686"/>
    <n v="428.4623978213823"/>
    <n v="104"/>
    <n v="456"/>
    <n v="683.29109232255223"/>
    <n v="819.97700543554515"/>
    <n v="868.69731838145333"/>
    <n v="893.72043877330123"/>
    <n v="885.62424285623104"/>
    <n v="83"/>
    <n v="235.71002755997588"/>
    <n v="234.45602288099482"/>
    <n v="225.43319251295867"/>
    <n v="241.74145771052588"/>
    <n v="270.44279100746206"/>
    <m/>
    <m/>
    <m/>
    <m/>
    <m/>
    <m/>
    <n v="0"/>
    <n v="56.839426151170223"/>
    <n v="75.785901534893654"/>
    <n v="56.839426151170223"/>
    <n v="218.86063165642764"/>
    <n v="0"/>
    <n v="0"/>
    <n v="59.642524527537134"/>
    <n v="79.523366036716197"/>
    <n v="59.642524527537134"/>
    <n v="229.65398272959183"/>
    <n v="0"/>
    <x v="0"/>
  </r>
  <r>
    <n v="105"/>
    <n v="1"/>
    <n v="0"/>
    <s v="חבשים"/>
    <m/>
    <s v="Jewish"/>
    <s v="yes"/>
    <x v="0"/>
    <s v="yes"/>
    <s v="ירושלים"/>
    <n v="80"/>
    <n v="0"/>
    <n v="0"/>
    <n v="56"/>
    <n v="0"/>
    <n v="0"/>
    <n v="56"/>
    <n v="80"/>
    <n v="80"/>
    <n v="136"/>
    <n v="136"/>
    <n v="136"/>
    <n v="405"/>
    <n v="400"/>
    <n v="396"/>
    <n v="680"/>
    <n v="671.80722891566268"/>
    <n v="664.54545454545462"/>
    <n v="5.0625"/>
    <n v="5"/>
    <n v="4.95"/>
    <n v="5"/>
    <n v="4.9397590361445785"/>
    <n v="4.8863636363636367"/>
    <m/>
    <m/>
    <m/>
    <m/>
    <m/>
    <m/>
    <m/>
    <m/>
    <m/>
    <m/>
    <m/>
    <m/>
    <m/>
    <m/>
    <m/>
    <m/>
    <m/>
    <m/>
    <m/>
    <n v="1440.4875000000002"/>
    <n v="1457.334879564607"/>
    <n v="1474.7487429775283"/>
    <n v="1500.6169634831463"/>
    <n v="1517.6785112359553"/>
    <n v="1533.3643125000001"/>
    <n v="105"/>
    <n v="799"/>
    <n v="710.22222222222217"/>
    <n v="639.20000000000005"/>
    <n v="696.56410256410254"/>
    <n v="654.60240963855426"/>
    <n v="617.40909090909099"/>
    <n v="178"/>
    <n v="178"/>
    <n v="178"/>
    <n v="178"/>
    <n v="178"/>
    <n v="178"/>
    <m/>
    <m/>
    <m/>
    <m/>
    <m/>
    <m/>
    <n v="0"/>
    <n v="75.030848174157327"/>
    <n v="1200.4935707865172"/>
    <n v="75.030848174157327"/>
    <n v="150.06169634831465"/>
    <n v="0"/>
    <n v="0"/>
    <n v="76.668215625000016"/>
    <n v="1226.6914500000003"/>
    <n v="76.668215625000016"/>
    <n v="153.33643125000003"/>
    <n v="0"/>
    <x v="0"/>
  </r>
  <r>
    <n v="106"/>
    <n v="1"/>
    <n v="0"/>
    <s v="מאה שערים מערב"/>
    <m/>
    <s v="U. Orthodox"/>
    <s v="yes"/>
    <x v="0"/>
    <s v="yes"/>
    <s v="ירושלים"/>
    <n v="495"/>
    <n v="31"/>
    <n v="120.5"/>
    <n v="92"/>
    <n v="29"/>
    <n v="35"/>
    <n v="307.5"/>
    <n v="526"/>
    <n v="646.5"/>
    <n v="738.5"/>
    <n v="767.5"/>
    <n v="802.5"/>
    <n v="2858.6060333408445"/>
    <n v="3220.4182027652409"/>
    <n v="3890.6065635400428"/>
    <n v="4433.2188511817358"/>
    <n v="4716.6086139092686"/>
    <n v="4932.9316445518298"/>
    <n v="5.7749616835168576"/>
    <n v="6.1224680660936137"/>
    <n v="6.0179529211756266"/>
    <n v="6.0030045378222558"/>
    <n v="6.1454183894583307"/>
    <n v="6.1469553203138068"/>
    <m/>
    <m/>
    <m/>
    <m/>
    <m/>
    <m/>
    <m/>
    <m/>
    <m/>
    <m/>
    <m/>
    <m/>
    <m/>
    <m/>
    <m/>
    <m/>
    <m/>
    <m/>
    <m/>
    <n v="644.79590999999994"/>
    <n v="714.83385781449977"/>
    <n v="791.54356068648713"/>
    <n v="852.978254774785"/>
    <n v="905.707189396221"/>
    <n v="951.9219837774433"/>
    <n v="106"/>
    <n v="630"/>
    <n v="852.48558149318376"/>
    <n v="1083.0926102974975"/>
    <n v="1306.800513442769"/>
    <n v="1540.0053065856525"/>
    <n v="1776.550225374092"/>
    <n v="451"/>
    <n v="672.31970827559951"/>
    <n v="721.5861189757145"/>
    <n v="744.73672768069093"/>
    <n v="762.7807872794624"/>
    <n v="786.11479575260341"/>
    <m/>
    <m/>
    <m/>
    <m/>
    <m/>
    <m/>
    <n v="0"/>
    <n v="144.9594301688422"/>
    <n v="149.45389858652666"/>
    <n v="167.73441003728448"/>
    <n v="390.83051598213166"/>
    <n v="0"/>
    <n v="0"/>
    <n v="161.77442691080799"/>
    <n v="166.79024445156924"/>
    <n v="187.19125775672816"/>
    <n v="436.16605465833788"/>
    <n v="0"/>
    <x v="0"/>
  </r>
  <r>
    <n v="107"/>
    <n v="1"/>
    <n v="0"/>
    <s v="שטראוס מרפאות"/>
    <m/>
    <s v="U. Orthodox"/>
    <s v="yes"/>
    <x v="0"/>
    <s v="yes"/>
    <s v="ירושלים"/>
    <n v="320.63326653306723"/>
    <n v="0"/>
    <n v="23.799999999999997"/>
    <n v="13.299999999999999"/>
    <n v="0"/>
    <n v="0"/>
    <n v="37.099999999999994"/>
    <n v="320.63326653306723"/>
    <n v="344.43326653306724"/>
    <n v="357.73326653306725"/>
    <n v="357.73326653306725"/>
    <n v="357.73326653306725"/>
    <n v="1033.4357717357714"/>
    <n v="1073.1586891829436"/>
    <n v="1198.2033073797263"/>
    <n v="1274.7374082793408"/>
    <n v="1293.7369766846073"/>
    <n v="1299.4134262886814"/>
    <n v="3.2231083908106961"/>
    <n v="3.3469973368227146"/>
    <n v="3.4787676563311662"/>
    <n v="3.5633739647232661"/>
    <n v="3.6164849560196553"/>
    <n v="3.6323527830716005"/>
    <m/>
    <m/>
    <m/>
    <m/>
    <m/>
    <m/>
    <m/>
    <m/>
    <m/>
    <m/>
    <m/>
    <m/>
    <m/>
    <m/>
    <m/>
    <m/>
    <m/>
    <m/>
    <m/>
    <n v="967.15160000000003"/>
    <n v="983.3521636498333"/>
    <n v="1002.6610056479249"/>
    <n v="1021.7293497770203"/>
    <n v="1037.6609019507341"/>
    <n v="1051.860379912114"/>
    <n v="107"/>
    <n v="750"/>
    <n v="750"/>
    <n v="750"/>
    <n v="750"/>
    <n v="750"/>
    <n v="750"/>
    <n v="793"/>
    <n v="860.18723489819195"/>
    <n v="876.29536637246849"/>
    <n v="884.68754232026447"/>
    <n v="888.05525293375342"/>
    <n v="887.3009060553519"/>
    <m/>
    <m/>
    <m/>
    <m/>
    <m/>
    <m/>
    <n v="0"/>
    <n v="153.25940246655304"/>
    <n v="153.25940246655304"/>
    <n v="561.95114237736107"/>
    <n v="153.25940246655304"/>
    <n v="0"/>
    <n v="0"/>
    <n v="157.7790569868171"/>
    <n v="157.7790569868171"/>
    <n v="578.52320895166258"/>
    <n v="157.7790569868171"/>
    <n v="0"/>
    <x v="0"/>
  </r>
  <r>
    <n v="108"/>
    <n v="1"/>
    <n v="0"/>
    <s v="זכרון משה דרום"/>
    <m/>
    <s v="U. Orthodox"/>
    <s v="yes"/>
    <x v="0"/>
    <s v="yes"/>
    <s v="ירושלים"/>
    <n v="444.45736151279408"/>
    <n v="0"/>
    <n v="81.8"/>
    <n v="49.800000000000004"/>
    <n v="12"/>
    <n v="12"/>
    <n v="155.6"/>
    <n v="444.45736151279408"/>
    <n v="526.25736151279409"/>
    <n v="576.05736151279405"/>
    <n v="588.05736151279405"/>
    <n v="600.05736151279405"/>
    <n v="1215.3368118239714"/>
    <n v="1215.36567572796"/>
    <n v="1498.6674057011344"/>
    <n v="1652.4571847927511"/>
    <n v="1685.293481336452"/>
    <n v="1710.398710242401"/>
    <n v="2.734428354808534"/>
    <n v="2.7344932967050761"/>
    <n v="2.8477842122588521"/>
    <n v="2.8685636104939363"/>
    <n v="2.8658658009160658"/>
    <n v="2.8503920124075219"/>
    <m/>
    <m/>
    <m/>
    <m/>
    <m/>
    <m/>
    <m/>
    <m/>
    <m/>
    <m/>
    <m/>
    <m/>
    <m/>
    <m/>
    <m/>
    <m/>
    <m/>
    <m/>
    <m/>
    <n v="960.18590000000006"/>
    <n v="975.08754386282476"/>
    <n v="997.57967971571281"/>
    <n v="1016.4074928716453"/>
    <n v="1031.6154550841306"/>
    <n v="1045.2971661574854"/>
    <n v="108"/>
    <n v="1161"/>
    <n v="1161"/>
    <n v="1199.7564353343257"/>
    <n v="1259.8536729536058"/>
    <n v="1286.098010905891"/>
    <n v="1312.3423488581757"/>
    <n v="0"/>
    <n v="78.680701787918068"/>
    <n v="102.66448809596648"/>
    <n v="114.20774032369206"/>
    <n v="113.27401358702144"/>
    <n v="105.80655732606047"/>
    <m/>
    <m/>
    <m/>
    <m/>
    <m/>
    <m/>
    <n v="0"/>
    <n v="508.20374643582278"/>
    <n v="203.28149857432908"/>
    <n v="152.46112393074677"/>
    <n v="152.46112393074677"/>
    <n v="0"/>
    <n v="0"/>
    <n v="522.64858307874283"/>
    <n v="209.05943323149711"/>
    <n v="156.79457492362278"/>
    <n v="156.79457492362278"/>
    <n v="0"/>
    <x v="0"/>
  </r>
  <r>
    <n v="109"/>
    <n v="1"/>
    <n v="0"/>
    <s v="זכרון משה מרכז"/>
    <m/>
    <s v="U. Orthodox"/>
    <s v="yes"/>
    <x v="0"/>
    <s v="yes"/>
    <s v="ירושלים"/>
    <n v="744.73063848721495"/>
    <n v="43"/>
    <n v="54"/>
    <n v="32"/>
    <n v="32"/>
    <n v="57.5"/>
    <n v="218.5"/>
    <n v="787.73063848721495"/>
    <n v="841.73063848721495"/>
    <n v="873.73063848721495"/>
    <n v="905.73063848721495"/>
    <n v="963.23063848721495"/>
    <n v="2038.8423120484297"/>
    <n v="2139.0227686009907"/>
    <n v="2323.5654543745886"/>
    <n v="2419.1445144705235"/>
    <n v="2503.3624041095527"/>
    <n v="2669.3474266309977"/>
    <n v="2.7376909270041145"/>
    <n v="2.7154241108468802"/>
    <n v="2.7604620149630934"/>
    <n v="2.7687532151316705"/>
    <n v="2.7639148966968392"/>
    <n v="2.771244310524938"/>
    <m/>
    <m/>
    <m/>
    <m/>
    <m/>
    <m/>
    <m/>
    <m/>
    <m/>
    <m/>
    <m/>
    <m/>
    <m/>
    <m/>
    <m/>
    <m/>
    <m/>
    <m/>
    <m/>
    <n v="517.024"/>
    <n v="526.91244415997255"/>
    <n v="537.76530594750216"/>
    <n v="548.42358307627126"/>
    <n v="558.01061564748534"/>
    <n v="569.30887375955308"/>
    <n v="109"/>
    <n v="2258"/>
    <n v="2298.856595858485"/>
    <n v="2400.5990033879725"/>
    <n v="2436.4692256056724"/>
    <n v="2470.7793654248312"/>
    <n v="2496.4397320561498"/>
    <n v="990"/>
    <n v="1128.1887248404419"/>
    <n v="1134.3675663503002"/>
    <n v="1160.7605386914991"/>
    <n v="1167.6006392867405"/>
    <n v="1163.0253403360844"/>
    <m/>
    <m/>
    <m/>
    <m/>
    <m/>
    <m/>
    <n v="0"/>
    <n v="110.26314622907022"/>
    <n v="164.31016381770041"/>
    <n v="82.155081908850207"/>
    <n v="191.69519112065043"/>
    <n v="0"/>
    <n v="0"/>
    <n v="114.46223235831691"/>
    <n v="170.56749052546357"/>
    <n v="85.283745262731784"/>
    <n v="198.99540561304079"/>
    <n v="0"/>
    <x v="0"/>
  </r>
  <r>
    <n v="110"/>
    <n v="1"/>
    <n v="0"/>
    <s v="זכרון משה צפון"/>
    <m/>
    <s v="U. Orthodox"/>
    <s v="yes"/>
    <x v="0"/>
    <s v="yes"/>
    <s v="ירושלים"/>
    <n v="396"/>
    <n v="36"/>
    <n v="36"/>
    <n v="22"/>
    <n v="22"/>
    <n v="28"/>
    <n v="144"/>
    <n v="432"/>
    <n v="468"/>
    <n v="490"/>
    <n v="512"/>
    <n v="540"/>
    <n v="1939.6317353557249"/>
    <n v="2170.4056627202635"/>
    <n v="2415.4718875533181"/>
    <n v="2577.658246242006"/>
    <n v="2710.3492706386355"/>
    <n v="2833.1799758815946"/>
    <n v="4.8980599377669822"/>
    <n v="5.0240871822228321"/>
    <n v="5.1612647169942694"/>
    <n v="5.2605270331469507"/>
    <n v="5.293650919216085"/>
    <n v="5.2466295849659161"/>
    <m/>
    <m/>
    <m/>
    <m/>
    <m/>
    <m/>
    <m/>
    <m/>
    <m/>
    <m/>
    <m/>
    <m/>
    <m/>
    <m/>
    <m/>
    <m/>
    <m/>
    <m/>
    <m/>
    <n v="722.83100999999999"/>
    <n v="751.25857393662011"/>
    <n v="786.8767888579597"/>
    <n v="836.03923204726584"/>
    <n v="883.32592235565699"/>
    <n v="929.42846610694221"/>
    <n v="110"/>
    <n v="1409"/>
    <n v="1470.2608695652173"/>
    <n v="1526.416666666667"/>
    <n v="1534.2444444444445"/>
    <n v="1541.4700854700852"/>
    <n v="1546.4634146341464"/>
    <n v="560"/>
    <n v="694.84208481015412"/>
    <n v="712.12802562198488"/>
    <n v="730.33061572317388"/>
    <n v="742.99107998012471"/>
    <n v="748.97007373946917"/>
    <m/>
    <m/>
    <m/>
    <m/>
    <m/>
    <m/>
    <n v="0"/>
    <n v="328.80365667203966"/>
    <n v="232.38736672569996"/>
    <n v="62.084067644334247"/>
    <n v="212.76414100519196"/>
    <n v="0"/>
    <n v="0"/>
    <n v="365.53246134479286"/>
    <n v="258.3460506627132"/>
    <n v="69.019129184945925"/>
    <n v="236.53082491449024"/>
    <n v="0"/>
    <x v="0"/>
  </r>
  <r>
    <n v="111"/>
    <n v="1"/>
    <n v="0"/>
    <s v="ככר השבת"/>
    <m/>
    <s v="U. Orthodox"/>
    <s v="yes"/>
    <x v="0"/>
    <s v="yes"/>
    <s v="ירושלים"/>
    <n v="405"/>
    <n v="11"/>
    <n v="32"/>
    <n v="21.4"/>
    <n v="36.099999999999994"/>
    <n v="16"/>
    <n v="116.5"/>
    <n v="416"/>
    <n v="448"/>
    <n v="469.4"/>
    <n v="505.5"/>
    <n v="521.5"/>
    <n v="2459.5765831243721"/>
    <n v="2603.5984716829457"/>
    <n v="2883.2096882332689"/>
    <n v="3070.1343278904133"/>
    <n v="3289.4821756551837"/>
    <n v="3419.0576999602672"/>
    <n v="6.0730286003070919"/>
    <n v="6.2586501723147734"/>
    <n v="6.4357359112349757"/>
    <n v="6.5405503363664534"/>
    <n v="6.5073831368055064"/>
    <n v="6.5561988493964858"/>
    <m/>
    <m/>
    <m/>
    <m/>
    <m/>
    <m/>
    <m/>
    <m/>
    <m/>
    <m/>
    <m/>
    <m/>
    <m/>
    <m/>
    <m/>
    <m/>
    <m/>
    <m/>
    <m/>
    <n v="1218.6551000000002"/>
    <n v="1234.9600115161902"/>
    <n v="1251.6935847696839"/>
    <n v="1269.6904227753821"/>
    <n v="1300.6061013305325"/>
    <n v="1314.504290283272"/>
    <n v="111"/>
    <n v="1688"/>
    <n v="1712.7024390243903"/>
    <n v="1822.2265060240964"/>
    <n v="1862.5933239304186"/>
    <n v="1894.0821309655939"/>
    <n v="1932.5839736553239"/>
    <n v="797"/>
    <n v="974.72734442352987"/>
    <n v="989.73409623831594"/>
    <n v="993.2890587164884"/>
    <n v="1014.3494284751339"/>
    <n v="1012.3808748504107"/>
    <m/>
    <m/>
    <m/>
    <m/>
    <m/>
    <m/>
    <n v="0"/>
    <n v="628.13428197759924"/>
    <n v="188.44028459327978"/>
    <n v="139.04871521570345"/>
    <n v="314.06714098879962"/>
    <n v="0"/>
    <n v="0"/>
    <n v="650.30435271671479"/>
    <n v="195.09130581501441"/>
    <n v="143.95645539318545"/>
    <n v="325.15217635835739"/>
    <n v="0"/>
    <x v="0"/>
  </r>
  <r>
    <n v="112"/>
    <n v="1"/>
    <n v="0"/>
    <s v="שכונת הבוכרים"/>
    <m/>
    <s v="U. Orthodox"/>
    <s v="yes"/>
    <x v="0"/>
    <s v="yes"/>
    <s v="ירושלים"/>
    <n v="712"/>
    <n v="62.7"/>
    <n v="93.5"/>
    <n v="85.1"/>
    <n v="24.6"/>
    <n v="22"/>
    <n v="287.89999999999998"/>
    <n v="774.7"/>
    <n v="868.2"/>
    <n v="953.30000000000007"/>
    <n v="977.90000000000009"/>
    <n v="999.90000000000009"/>
    <n v="3365.0967763263643"/>
    <n v="3772.0546249770123"/>
    <n v="4355.2557458941565"/>
    <n v="4830.316676526505"/>
    <n v="5055.234959574399"/>
    <n v="5195.5559285797435"/>
    <n v="4.7262595173123092"/>
    <n v="4.8690520523777101"/>
    <n v="5.0164198870008709"/>
    <n v="5.0669429104442516"/>
    <n v="5.1694804781413213"/>
    <n v="5.1960755361333568"/>
    <m/>
    <m/>
    <m/>
    <m/>
    <m/>
    <m/>
    <m/>
    <m/>
    <m/>
    <m/>
    <m/>
    <m/>
    <m/>
    <m/>
    <m/>
    <m/>
    <m/>
    <m/>
    <m/>
    <n v="1209.9453000000001"/>
    <n v="1232.3227481521369"/>
    <n v="1255.023654409802"/>
    <n v="1294.9184631618127"/>
    <n v="1313.2015025318547"/>
    <n v="1327.9346056155987"/>
    <n v="112"/>
    <n v="2400"/>
    <n v="2461.9703389830511"/>
    <n v="2623.6212540921683"/>
    <n v="2672.1793973370704"/>
    <n v="2693.9393939393944"/>
    <n v="2717.1195652173915"/>
    <n v="689"/>
    <n v="954.52910781283094"/>
    <n v="968.9283198091473"/>
    <n v="989.959505420337"/>
    <n v="1016.540270624972"/>
    <n v="1026.8644664441254"/>
    <m/>
    <m/>
    <m/>
    <m/>
    <m/>
    <m/>
    <n v="63.967702374920663"/>
    <n v="383.80621424952392"/>
    <n v="127.93540474984133"/>
    <n v="79.532118038320192"/>
    <n v="639.67702374920657"/>
    <n v="0"/>
    <n v="65.598667438848281"/>
    <n v="393.59200463308963"/>
    <n v="131.19733487769656"/>
    <n v="81.559924277481358"/>
    <n v="655.98667438848281"/>
    <n v="0"/>
    <x v="0"/>
  </r>
  <r>
    <n v="113"/>
    <n v="1"/>
    <n v="0"/>
    <s v="ארזי הבירה"/>
    <m/>
    <s v="U. Orthodox"/>
    <s v="yes"/>
    <x v="0"/>
    <s v="yes"/>
    <s v="ירושלים"/>
    <n v="596.66666666667504"/>
    <n v="0"/>
    <n v="5"/>
    <n v="3"/>
    <n v="3"/>
    <n v="33"/>
    <n v="44"/>
    <n v="596.66666666667504"/>
    <n v="601.66666666667504"/>
    <n v="604.66666666667504"/>
    <n v="607.66666666667504"/>
    <n v="640.66666666667504"/>
    <n v="2645.5942580181272"/>
    <n v="2686.71111767811"/>
    <n v="2760.119592094497"/>
    <n v="2844.2578967347945"/>
    <n v="2901.8115025856687"/>
    <n v="3041.199805910263"/>
    <n v="4.433956857013559"/>
    <n v="4.5028677949911824"/>
    <n v="4.5874563857525628"/>
    <n v="4.7038443716671807"/>
    <n v="4.7753343432566568"/>
    <n v="4.7469299780076328"/>
    <m/>
    <m/>
    <m/>
    <m/>
    <m/>
    <m/>
    <m/>
    <m/>
    <m/>
    <m/>
    <m/>
    <m/>
    <m/>
    <m/>
    <m/>
    <m/>
    <m/>
    <m/>
    <m/>
    <n v="472.44780000000003"/>
    <n v="481.01305244295997"/>
    <n v="490.12693605389342"/>
    <n v="500.40346002931778"/>
    <n v="509.18716364880828"/>
    <n v="519.80413560288912"/>
    <n v="113"/>
    <n v="2573"/>
    <n v="2573"/>
    <n v="2594.5614525139663"/>
    <n v="2607.498324022346"/>
    <n v="2620.4351955307252"/>
    <n v="2630.4819148936162"/>
    <n v="441"/>
    <n v="630.36382602455444"/>
    <n v="620.87566661612141"/>
    <n v="630.04034475104777"/>
    <n v="646.14875124493346"/>
    <n v="663.81811009010448"/>
    <m/>
    <m/>
    <m/>
    <m/>
    <m/>
    <m/>
    <n v="0"/>
    <n v="75.060519004397662"/>
    <n v="100.08069200586357"/>
    <n v="75.060519004397662"/>
    <n v="250.20173001465889"/>
    <n v="0"/>
    <n v="0"/>
    <n v="77.970620340433371"/>
    <n v="103.96082712057783"/>
    <n v="77.970620340433371"/>
    <n v="259.90206780144456"/>
    <n v="0"/>
    <x v="0"/>
  </r>
  <r>
    <n v="201"/>
    <n v="2"/>
    <n v="0"/>
    <s v="משרד המשפטים מזרח ירושלים"/>
    <n v="203"/>
    <s v="Arab"/>
    <s v="yes"/>
    <x v="0"/>
    <s v="yes"/>
    <s v="ירושלים"/>
    <n v="0"/>
    <n v="30"/>
    <n v="60"/>
    <n v="60"/>
    <n v="90"/>
    <n v="135"/>
    <n v="375"/>
    <n v="30"/>
    <n v="90"/>
    <n v="150"/>
    <n v="240"/>
    <n v="375"/>
    <n v="0"/>
    <n v="82.5"/>
    <n v="288"/>
    <n v="510"/>
    <n v="840"/>
    <n v="1312.5"/>
    <m/>
    <n v="2.75"/>
    <n v="3.2"/>
    <n v="3.4"/>
    <n v="3.5"/>
    <n v="3.5"/>
    <m/>
    <m/>
    <m/>
    <m/>
    <m/>
    <m/>
    <m/>
    <m/>
    <m/>
    <m/>
    <m/>
    <m/>
    <m/>
    <m/>
    <m/>
    <m/>
    <m/>
    <m/>
    <m/>
    <n v="1318.24"/>
    <n v="1332.4221887640449"/>
    <n v="1578.0207865168541"/>
    <n v="2124.7672898876408"/>
    <n v="2387.6022449438206"/>
    <n v="2650.4372000000003"/>
    <n v="201"/>
    <n v="61"/>
    <n v="61"/>
    <n v="61"/>
    <n v="61"/>
    <n v="61"/>
    <n v="61"/>
    <n v="0"/>
    <n v="0"/>
    <n v="0"/>
    <n v="0"/>
    <n v="0"/>
    <n v="0"/>
    <m/>
    <m/>
    <m/>
    <m/>
    <m/>
    <m/>
    <n v="0"/>
    <n v="208.92927606436737"/>
    <n v="1413.2765476288146"/>
    <n v="363.27528215154723"/>
    <n v="139.28618404291163"/>
    <n v="0"/>
    <n v="0"/>
    <n v="260.61862307723675"/>
    <n v="1762.922816795181"/>
    <n v="453.15001140942474"/>
    <n v="173.7457487181579"/>
    <n v="0"/>
    <x v="0"/>
  </r>
  <r>
    <n v="202"/>
    <n v="2"/>
    <n v="0"/>
    <s v="בית משפט מחוזי מזרח ירושלים"/>
    <m/>
    <s v="Arab"/>
    <s v="yes"/>
    <x v="0"/>
    <s v="yes"/>
    <s v="ירושלים"/>
    <n v="11.824457958930802"/>
    <n v="0"/>
    <n v="0"/>
    <n v="0"/>
    <n v="0"/>
    <n v="0"/>
    <n v="0"/>
    <n v="11.824457958930802"/>
    <n v="11.824457958930802"/>
    <n v="11.824457958930802"/>
    <n v="11.824457958930802"/>
    <n v="11.824457958930802"/>
    <n v="62.023423423423424"/>
    <n v="63.263891891891895"/>
    <n v="63.884126126126127"/>
    <n v="64.504360360360366"/>
    <n v="65.124594594594598"/>
    <n v="65.74482882882883"/>
    <n v="5.2453502425942693"/>
    <n v="5.3502572474461552"/>
    <n v="5.4027107498720977"/>
    <n v="5.455164252298041"/>
    <n v="5.5076177547239835"/>
    <n v="5.560071257149926"/>
    <m/>
    <m/>
    <m/>
    <m/>
    <m/>
    <m/>
    <m/>
    <m/>
    <m/>
    <m/>
    <m/>
    <m/>
    <m/>
    <m/>
    <m/>
    <m/>
    <m/>
    <m/>
    <m/>
    <n v="1833.98"/>
    <n v="1853.7479539416945"/>
    <n v="1874.2185289462495"/>
    <n v="2196.2861090069846"/>
    <n v="2349.1233255845736"/>
    <n v="2501.9605421621623"/>
    <n v="202"/>
    <n v="1249"/>
    <n v="1249"/>
    <n v="1249"/>
    <n v="1249"/>
    <n v="1249"/>
    <n v="1249"/>
    <n v="0"/>
    <n v="0"/>
    <n v="0"/>
    <n v="0"/>
    <n v="0"/>
    <n v="0"/>
    <m/>
    <m/>
    <m/>
    <m/>
    <m/>
    <m/>
    <n v="0"/>
    <n v="614.9601105219557"/>
    <n v="878.5144436027939"/>
    <n v="329.4429163510477"/>
    <n v="373.3686385311874"/>
    <n v="0"/>
    <n v="0"/>
    <n v="700.54895180540552"/>
    <n v="1000.7842168648649"/>
    <n v="375.29408132432434"/>
    <n v="425.33329216756761"/>
    <n v="0"/>
    <x v="0"/>
  </r>
  <r>
    <n v="203"/>
    <n v="2"/>
    <n v="0"/>
    <s v="המושבה האמריקאית"/>
    <m/>
    <s v="Arab"/>
    <s v="yes"/>
    <x v="0"/>
    <s v="yes"/>
    <s v="ירושלים"/>
    <n v="126.3338963963968"/>
    <n v="10.708333333333334"/>
    <n v="10.708333333333334"/>
    <n v="20.908333333333331"/>
    <n v="10.708333333333334"/>
    <n v="10.708333333333334"/>
    <n v="63.741666666666674"/>
    <n v="137.04222972973014"/>
    <n v="147.75056306306348"/>
    <n v="168.65889639639681"/>
    <n v="179.36722972973016"/>
    <n v="190.0755630630635"/>
    <n v="606.40270270270241"/>
    <n v="566.10275675675666"/>
    <n v="571.65278378378378"/>
    <n v="626.16281081081058"/>
    <n v="631.71283783783758"/>
    <n v="637.2628648648647"/>
    <n v="4.7999999999999829"/>
    <n v="4.1308635876197037"/>
    <n v="3.8690396295802181"/>
    <n v="3.7125987670353795"/>
    <n v="3.5218966072548481"/>
    <n v="3.3526817156050348"/>
    <m/>
    <m/>
    <m/>
    <m/>
    <m/>
    <m/>
    <m/>
    <m/>
    <m/>
    <m/>
    <m/>
    <m/>
    <m/>
    <m/>
    <m/>
    <m/>
    <m/>
    <m/>
    <m/>
    <n v="938.36324999999999"/>
    <n v="953.25837174925528"/>
    <n v="968.51928950698675"/>
    <n v="1338.4276645074247"/>
    <n v="1486.3521158348481"/>
    <n v="1634.2765671622717"/>
    <n v="203"/>
    <n v="434"/>
    <n v="434"/>
    <n v="434"/>
    <n v="434"/>
    <n v="434"/>
    <n v="434"/>
    <n v="0"/>
    <n v="0"/>
    <n v="0"/>
    <n v="0"/>
    <n v="0"/>
    <n v="0"/>
    <m/>
    <m/>
    <m/>
    <m/>
    <m/>
    <m/>
    <n v="0"/>
    <n v="317.03804971486392"/>
    <n v="387.31351536283302"/>
    <n v="253.63043977189113"/>
    <n v="380.44565965783664"/>
    <n v="0"/>
    <n v="0"/>
    <n v="387.11681571414141"/>
    <n v="472.92612001984753"/>
    <n v="309.69345257131317"/>
    <n v="464.5401788569697"/>
    <n v="0"/>
    <x v="0"/>
  </r>
  <r>
    <n v="204"/>
    <n v="2"/>
    <n v="0"/>
    <s v="באב א זהרה"/>
    <m/>
    <s v="Arab"/>
    <s v="yes"/>
    <x v="0"/>
    <s v="yes"/>
    <s v="ירושלים"/>
    <n v="186.1088213213207"/>
    <n v="6.7666666666666684"/>
    <n v="6.7666666666666684"/>
    <n v="6.7666666666666684"/>
    <n v="6.7666666666666684"/>
    <n v="6.7666666666666684"/>
    <n v="33.833333333333343"/>
    <n v="192.87548798798738"/>
    <n v="199.64215465465406"/>
    <n v="206.40882132132074"/>
    <n v="213.17548798798742"/>
    <n v="219.9421546546541"/>
    <n v="860.84234234234236"/>
    <n v="878.05918918918928"/>
    <n v="886.66761261261263"/>
    <n v="895.27603603603609"/>
    <n v="903.88445945945944"/>
    <n v="912.4928828828829"/>
    <n v="4.8000000000000167"/>
    <n v="4.5524664556850079"/>
    <n v="4.4412845280416464"/>
    <n v="4.3373923183367342"/>
    <n v="4.2400956507269445"/>
    <n v="4.1487857764949565"/>
    <m/>
    <m/>
    <m/>
    <m/>
    <m/>
    <m/>
    <m/>
    <m/>
    <m/>
    <m/>
    <m/>
    <m/>
    <m/>
    <m/>
    <m/>
    <m/>
    <m/>
    <m/>
    <m/>
    <n v="1375.6776000000002"/>
    <n v="1390.9942323941696"/>
    <n v="1406.5936088946253"/>
    <n v="1423"/>
    <n v="1439"/>
    <n v="1453"/>
    <n v="204"/>
    <n v="1273"/>
    <n v="1273"/>
    <n v="1273"/>
    <n v="1273"/>
    <n v="1273"/>
    <n v="1273"/>
    <n v="0"/>
    <n v="0"/>
    <n v="0"/>
    <n v="0"/>
    <n v="0"/>
    <n v="0"/>
    <m/>
    <m/>
    <m/>
    <m/>
    <m/>
    <m/>
    <n v="70.922825325130447"/>
    <n v="210.55213768398099"/>
    <n v="638.30542792617405"/>
    <n v="312.06043143057389"/>
    <n v="191.15917763414063"/>
    <n v="0"/>
    <n v="72.418035978506339"/>
    <n v="214.99104431119071"/>
    <n v="651.76232380655711"/>
    <n v="318.63935830542789"/>
    <n v="195.18923759831787"/>
    <n v="0"/>
    <x v="0"/>
  </r>
  <r>
    <n v="205"/>
    <n v="2"/>
    <n v="0"/>
    <s v="מוזיאון רוקפלר"/>
    <m/>
    <s v="Arab"/>
    <s v="yes"/>
    <x v="0"/>
    <s v="yes"/>
    <s v="ירושלים"/>
    <n v="96.166854354354626"/>
    <n v="8.1666666666666661"/>
    <n v="8.1666666666666661"/>
    <n v="8.1666666666666661"/>
    <n v="8.1666666666666661"/>
    <n v="8.1666666666666661"/>
    <n v="40.833333333333329"/>
    <n v="104.3335210210213"/>
    <n v="112.50018768768797"/>
    <n v="120.66685435435464"/>
    <n v="128.83352102102131"/>
    <n v="137.00018768768797"/>
    <n v="422.40090090090087"/>
    <n v="430.84891891891886"/>
    <n v="435.07292792792788"/>
    <n v="439.2969369369369"/>
    <n v="443.52094594594593"/>
    <n v="447.74495495495489"/>
    <n v="4.7999999999999847"/>
    <n v="4.1295349251379205"/>
    <n v="3.8673084629488339"/>
    <n v="3.6405766876700181"/>
    <n v="3.4425896492697592"/>
    <n v="3.2682068726479061"/>
    <m/>
    <m/>
    <m/>
    <m/>
    <m/>
    <m/>
    <m/>
    <m/>
    <m/>
    <m/>
    <m/>
    <m/>
    <m/>
    <m/>
    <m/>
    <m/>
    <m/>
    <m/>
    <m/>
    <n v="2834.4300000000003"/>
    <n v="2865.1774486866084"/>
    <n v="2946.5128405860919"/>
    <n v="3280.7164159125423"/>
    <n v="3444.2001937670821"/>
    <n v="3607.6839716216218"/>
    <n v="205"/>
    <n v="1511"/>
    <n v="1511"/>
    <n v="1511"/>
    <n v="1511"/>
    <n v="1511"/>
    <n v="1511"/>
    <n v="0"/>
    <n v="0"/>
    <n v="0"/>
    <n v="0"/>
    <n v="0"/>
    <n v="0"/>
    <m/>
    <m/>
    <m/>
    <m/>
    <m/>
    <m/>
    <n v="0"/>
    <n v="1213.3568659364596"/>
    <n v="1274.6804137332474"/>
    <n v="494.1009751303709"/>
    <n v="298.57816111246433"/>
    <n v="0"/>
    <n v="0"/>
    <n v="1334.2842117850103"/>
    <n v="1401.7194766547129"/>
    <n v="543.34478886820443"/>
    <n v="328.3354943136942"/>
    <n v="0"/>
    <x v="0"/>
  </r>
  <r>
    <n v="206"/>
    <n v="2"/>
    <n v="0"/>
    <s v="שער שכם"/>
    <m/>
    <s v="Arab"/>
    <s v="yes"/>
    <x v="0"/>
    <s v="yes"/>
    <s v="ירושלים"/>
    <n v="24.028819396542048"/>
    <n v="0.98333333333333328"/>
    <n v="0.98333333333333328"/>
    <n v="0.98333333333333328"/>
    <n v="13.583333333333332"/>
    <n v="0.98333333333333328"/>
    <n v="17.516666666666666"/>
    <n v="25.012152729875382"/>
    <n v="25.995486063208716"/>
    <n v="26.97881939654205"/>
    <n v="40.562152729875379"/>
    <n v="41.545486063208713"/>
    <n v="117.63063063063063"/>
    <n v="119.98324324324325"/>
    <n v="121.15954954954955"/>
    <n v="122.33585585585584"/>
    <n v="123.51216216216216"/>
    <n v="124.68846846846847"/>
    <n v="5.1042807388829035"/>
    <n v="4.7969978649591045"/>
    <n v="4.6607918488212485"/>
    <n v="4.534514800582266"/>
    <n v="3.0450100364419597"/>
    <n v="3.001251887600092"/>
    <m/>
    <m/>
    <m/>
    <m/>
    <m/>
    <m/>
    <m/>
    <m/>
    <m/>
    <m/>
    <m/>
    <m/>
    <m/>
    <m/>
    <m/>
    <m/>
    <m/>
    <m/>
    <m/>
    <n v="1378.16"/>
    <n v="1393.0574120862436"/>
    <n v="1408.4615080170058"/>
    <n v="1793.4256870938354"/>
    <n v="1971.4531111144852"/>
    <n v="2149.4805351351351"/>
    <n v="206"/>
    <n v="492"/>
    <n v="492"/>
    <n v="492"/>
    <n v="492"/>
    <n v="492"/>
    <n v="492"/>
    <n v="0"/>
    <n v="0"/>
    <n v="0"/>
    <n v="0"/>
    <n v="0"/>
    <n v="0"/>
    <m/>
    <m/>
    <m/>
    <m/>
    <m/>
    <m/>
    <n v="0"/>
    <n v="901.7188211065303"/>
    <n v="410.16872970010024"/>
    <n v="235.43689846714472"/>
    <n v="246.10123782006016"/>
    <n v="0"/>
    <n v="0"/>
    <n v="1080.7400987293188"/>
    <n v="491.60091045653712"/>
    <n v="282.17897967535708"/>
    <n v="294.96054627392226"/>
    <n v="0"/>
    <x v="0"/>
  </r>
  <r>
    <n v="207"/>
    <n v="2"/>
    <n v="0"/>
    <s v="משולש שער שכם"/>
    <m/>
    <s v="Arab"/>
    <s v="yes"/>
    <x v="0"/>
    <s v="yes"/>
    <s v="ירושלים"/>
    <n v="39.450747328543763"/>
    <n v="0.39060145869845309"/>
    <n v="0.39060145869845309"/>
    <n v="18.390601458698452"/>
    <n v="0.39060145869845309"/>
    <n v="0.39060145869845309"/>
    <n v="19.953007293492263"/>
    <n v="39.841348787242218"/>
    <n v="40.231950245940673"/>
    <n v="58.622551704639122"/>
    <n v="59.013153163337577"/>
    <n v="59.403754622036033"/>
    <n v="198.90270270270273"/>
    <n v="202.88075675675677"/>
    <n v="204.86978378378384"/>
    <n v="206.85881081081084"/>
    <n v="208.84783783783786"/>
    <n v="210.83686486486488"/>
    <n v="5.0922160753182677"/>
    <n v="5.0922160753182668"/>
    <n v="5.0922160753182677"/>
    <n v="3.5286558635836553"/>
    <n v="3.5390048937020087"/>
    <n v="3.5492178264882637"/>
    <m/>
    <m/>
    <m/>
    <m/>
    <m/>
    <m/>
    <m/>
    <m/>
    <m/>
    <m/>
    <m/>
    <m/>
    <m/>
    <m/>
    <m/>
    <m/>
    <m/>
    <m/>
    <m/>
    <n v="861.35"/>
    <n v="874.83632095711596"/>
    <n v="888.75158131411808"/>
    <n v="1427.3487642805203"/>
    <n v="1573.9962085921416"/>
    <n v="1720.6436529037628"/>
    <n v="207"/>
    <m/>
    <n v="0"/>
    <n v="0"/>
    <n v="0"/>
    <n v="0"/>
    <n v="0"/>
    <n v="0"/>
    <n v="0"/>
    <n v="0"/>
    <n v="0"/>
    <n v="0"/>
    <n v="0"/>
    <m/>
    <m/>
    <m/>
    <m/>
    <m/>
    <m/>
    <n v="56.659148260888806"/>
    <n v="563.51958126357715"/>
    <n v="523.87429345161024"/>
    <n v="226.63659304355522"/>
    <n v="56.659148260888806"/>
    <n v="0"/>
    <n v="68.301599632640034"/>
    <n v="679.31287366680283"/>
    <n v="631.52118144111967"/>
    <n v="273.20639853056014"/>
    <n v="68.301599632640034"/>
    <n v="0"/>
    <x v="0"/>
  </r>
  <r>
    <n v="208"/>
    <n v="2"/>
    <n v="0"/>
    <s v="בה''ס סנט ג'ורג'"/>
    <m/>
    <s v="Arab"/>
    <s v="yes"/>
    <x v="0"/>
    <s v="yes"/>
    <s v="ירושלים"/>
    <n v="9.8626868321359407"/>
    <n v="9.7650364674613271E-2"/>
    <n v="9.7650364674613271E-2"/>
    <n v="9.7650364674613271E-2"/>
    <n v="9.7650364674613271E-2"/>
    <n v="9.7650364674613271E-2"/>
    <n v="0.48825182337306638"/>
    <n v="9.9603371968105545"/>
    <n v="10.057987561485168"/>
    <n v="10.155637926159782"/>
    <n v="10.253288290834396"/>
    <n v="10.35093865550901"/>
    <n v="50.260360360360359"/>
    <n v="51.265567567567565"/>
    <n v="51.768171171171169"/>
    <n v="52.270774774774772"/>
    <n v="52.773378378378375"/>
    <n v="53.275981981981978"/>
    <n v="5.1469710868808294"/>
    <n v="5.1469710868808285"/>
    <n v="5.1469710868808285"/>
    <n v="5.1469710868808276"/>
    <n v="5.1469710868808276"/>
    <n v="5.1469710868808276"/>
    <m/>
    <m/>
    <m/>
    <m/>
    <m/>
    <m/>
    <m/>
    <m/>
    <m/>
    <m/>
    <m/>
    <m/>
    <m/>
    <m/>
    <m/>
    <m/>
    <m/>
    <m/>
    <m/>
    <n v="790.73"/>
    <n v="803.03120929563272"/>
    <n v="815.76589072626928"/>
    <n v="829.49379055236761"/>
    <n v="985.208275467607"/>
    <n v="996.69342407814622"/>
    <n v="208"/>
    <n v="728"/>
    <n v="728"/>
    <n v="728"/>
    <n v="728"/>
    <n v="728"/>
    <n v="728"/>
    <n v="0"/>
    <n v="0"/>
    <n v="0"/>
    <n v="0"/>
    <n v="0"/>
    <n v="0"/>
    <m/>
    <m/>
    <m/>
    <m/>
    <m/>
    <m/>
    <n v="0"/>
    <n v="351.41692026803338"/>
    <n v="232.08502609671083"/>
    <n v="70.283384053606682"/>
    <n v="175.70846013401669"/>
    <n v="0"/>
    <n v="0"/>
    <n v="422.25142313326432"/>
    <n v="278.86600475159685"/>
    <n v="84.450284626652859"/>
    <n v="211.12571156663216"/>
    <n v="0"/>
    <x v="0"/>
  </r>
  <r>
    <n v="209"/>
    <n v="2"/>
    <n v="0"/>
    <s v="שער מנדלבאום - מלונות"/>
    <m/>
    <s v="Arab"/>
    <s v="yes"/>
    <x v="0"/>
    <s v="yes"/>
    <s v="ירושלים"/>
    <n v="21.30340355741362"/>
    <n v="0.21092478769716458"/>
    <n v="0.21092478769716458"/>
    <n v="0.21092478769716458"/>
    <n v="13.010924787697165"/>
    <n v="0.21092478769716458"/>
    <n v="13.854623938485824"/>
    <n v="21.514328345110783"/>
    <n v="21.725253132807946"/>
    <n v="21.936177920505109"/>
    <n v="34.947102708202273"/>
    <n v="35.158027495899439"/>
    <n v="106.93693693693693"/>
    <n v="109.07567567567565"/>
    <n v="110.14504504504504"/>
    <n v="111.21441441441441"/>
    <n v="177.17861230237583"/>
    <n v="178.24798167174521"/>
    <n v="5.0699084780150034"/>
    <n v="5.0699084780150034"/>
    <n v="5.0699084780150043"/>
    <n v="5.0699084780150043"/>
    <n v="5.0699084780150043"/>
    <n v="5.0699084780150043"/>
    <m/>
    <m/>
    <m/>
    <m/>
    <m/>
    <m/>
    <m/>
    <m/>
    <m/>
    <m/>
    <m/>
    <m/>
    <m/>
    <m/>
    <m/>
    <m/>
    <m/>
    <m/>
    <m/>
    <n v="1318.24"/>
    <n v="1370.2763509262072"/>
    <n v="1624.7762270400972"/>
    <n v="1640.6568114919648"/>
    <n v="1657.1511891139969"/>
    <n v="1670.4397286220442"/>
    <n v="209"/>
    <m/>
    <n v="0"/>
    <n v="0"/>
    <n v="0"/>
    <n v="0"/>
    <n v="0"/>
    <n v="0"/>
    <n v="0"/>
    <n v="0"/>
    <n v="0"/>
    <n v="0"/>
    <n v="0"/>
    <m/>
    <m/>
    <m/>
    <m/>
    <m/>
    <m/>
    <n v="0"/>
    <n v="911.05448238711301"/>
    <n v="351.92571660744096"/>
    <n v="174.38203607495822"/>
    <n v="203.29457642245293"/>
    <n v="0"/>
    <n v="0"/>
    <n v="927.59289551523568"/>
    <n v="358.31424002089739"/>
    <n v="177.54760104443656"/>
    <n v="206.98499204147475"/>
    <n v="0"/>
    <x v="0"/>
  </r>
  <r>
    <n v="301"/>
    <n v="3"/>
    <n v="0"/>
    <s v="הרובע המוסלמי"/>
    <m/>
    <s v="Arab"/>
    <s v="yes"/>
    <x v="0"/>
    <s v="yes"/>
    <s v="ירושלים"/>
    <n v="4676.6672727271234"/>
    <n v="58.903636363634888"/>
    <n v="63.303636363634887"/>
    <n v="46.303636363634887"/>
    <n v="46.303636363634887"/>
    <n v="46.303636363634887"/>
    <n v="261.11818181817443"/>
    <n v="4735.5709090907585"/>
    <n v="4798.8745454543932"/>
    <n v="4845.178181818028"/>
    <n v="4891.4818181816627"/>
    <n v="4937.7854545452974"/>
    <n v="25721.67"/>
    <n v="26045.640000000003"/>
    <n v="26393.810000000005"/>
    <n v="26648.480000000007"/>
    <n v="26903.150000000005"/>
    <n v="27157.820000000007"/>
    <n v="5.500000000000175"/>
    <n v="5.5000000000001759"/>
    <n v="5.5000000000001759"/>
    <n v="5.5000000000001759"/>
    <n v="5.5000000000001759"/>
    <n v="5.5000000000001767"/>
    <m/>
    <m/>
    <m/>
    <m/>
    <m/>
    <m/>
    <m/>
    <m/>
    <m/>
    <m/>
    <m/>
    <m/>
    <m/>
    <m/>
    <m/>
    <m/>
    <m/>
    <m/>
    <m/>
    <n v="3617.67"/>
    <n v="3934.8105267908327"/>
    <n v="4001.6828118329363"/>
    <n v="4064.3345804681753"/>
    <n v="4138.1176180458515"/>
    <n v="4201.8038599720167"/>
    <n v="301"/>
    <n v="3670"/>
    <n v="3950"/>
    <n v="4230"/>
    <n v="4510"/>
    <n v="4790"/>
    <n v="5070"/>
    <n v="268"/>
    <n v="268"/>
    <n v="268"/>
    <n v="268"/>
    <n v="268"/>
    <n v="268"/>
    <m/>
    <m/>
    <m/>
    <m/>
    <m/>
    <m/>
    <n v="185.47057550396934"/>
    <n v="1359.8155853875219"/>
    <n v="370.94115100793869"/>
    <n v="820.5352234424405"/>
    <n v="1327.5720451263048"/>
    <n v="0"/>
    <n v="191.74380569181389"/>
    <n v="1405.8090598617084"/>
    <n v="383.48761138362778"/>
    <n v="848.28844693841609"/>
    <n v="1372.4749360964502"/>
    <n v="0"/>
    <x v="0"/>
  </r>
  <r>
    <n v="302"/>
    <n v="3"/>
    <n v="0"/>
    <s v="הרובע היהודי"/>
    <m/>
    <s v="Jewish"/>
    <s v="yes"/>
    <x v="0"/>
    <s v="yes"/>
    <s v="ירושלים"/>
    <n v="543.83333333333337"/>
    <n v="3.8333333333333339"/>
    <n v="3.8333333333333339"/>
    <n v="3.8333333333333339"/>
    <n v="3.8333333333333339"/>
    <n v="18.833333333333336"/>
    <n v="34.166666666666671"/>
    <n v="547.66666666666674"/>
    <n v="551.50000000000011"/>
    <n v="555.33333333333348"/>
    <n v="559.16666666666686"/>
    <n v="578.00000000000023"/>
    <n v="3185"/>
    <n v="3154"/>
    <n v="3192"/>
    <n v="3265"/>
    <n v="3403"/>
    <n v="3640"/>
    <n v="5.8981481481481479"/>
    <n v="5.7589774802191105"/>
    <n v="5.787851314596554"/>
    <n v="5.8793517406962765"/>
    <n v="6.085842026825631"/>
    <n v="6.2975778546712782"/>
    <m/>
    <m/>
    <m/>
    <m/>
    <m/>
    <m/>
    <m/>
    <m/>
    <m/>
    <m/>
    <m/>
    <m/>
    <m/>
    <m/>
    <m/>
    <m/>
    <m/>
    <m/>
    <m/>
    <n v="3085.1417000000001"/>
    <n v="3148.5829978550287"/>
    <n v="3227.2795665988551"/>
    <n v="3293.3263325254961"/>
    <n v="3363.0668710943983"/>
    <n v="3436.5960793302265"/>
    <n v="302"/>
    <n v="1314"/>
    <n v="1318.3503929237402"/>
    <n v="1320.6309796007999"/>
    <n v="1272.1170270959251"/>
    <n v="1296.556757427205"/>
    <n v="1377.4737874533998"/>
    <n v="590"/>
    <n v="590"/>
    <n v="590"/>
    <n v="590"/>
    <n v="590"/>
    <n v="590"/>
    <m/>
    <m/>
    <m/>
    <m/>
    <m/>
    <m/>
    <n v="0"/>
    <n v="527.31604743826483"/>
    <n v="476.12049851636255"/>
    <n v="1663.2288418703331"/>
    <n v="626.66094470053588"/>
    <n v="0"/>
    <n v="0"/>
    <n v="550.25590488768341"/>
    <n v="496.83319333718566"/>
    <n v="1735.5843727206129"/>
    <n v="653.92260838474476"/>
    <n v="0"/>
    <x v="0"/>
  </r>
  <r>
    <n v="303"/>
    <n v="3"/>
    <n v="0"/>
    <s v="הרובע הארמני"/>
    <m/>
    <s v="Arab"/>
    <s v="yes"/>
    <x v="0"/>
    <s v="yes"/>
    <s v="ירושלים"/>
    <n v="766.34411459307364"/>
    <n v="7.5875654910205315"/>
    <n v="7.5875654910205315"/>
    <n v="7.5875654910205315"/>
    <n v="7.5875654910205315"/>
    <n v="7.5875654910205315"/>
    <n v="37.937827455102656"/>
    <n v="773.93168008409418"/>
    <n v="781.51924557511472"/>
    <n v="789.10681106613526"/>
    <n v="796.69437655715581"/>
    <n v="804.28194204817635"/>
    <n v="3167"/>
    <n v="3230.34"/>
    <n v="3262.01"/>
    <n v="3293.6800000000003"/>
    <n v="3325.35"/>
    <n v="3357.02"/>
    <n v="4.1739343189168796"/>
    <n v="4.1739343189168796"/>
    <n v="4.1739343189168796"/>
    <n v="4.1739343189168796"/>
    <n v="4.1739343189168796"/>
    <n v="4.1739343189168796"/>
    <m/>
    <m/>
    <m/>
    <m/>
    <m/>
    <m/>
    <m/>
    <m/>
    <m/>
    <m/>
    <m/>
    <m/>
    <m/>
    <m/>
    <m/>
    <m/>
    <m/>
    <m/>
    <m/>
    <n v="951.23"/>
    <n v="977.39199457050245"/>
    <n v="1007.893484764992"/>
    <n v="1049.089793841167"/>
    <n v="1088.8985713128038"/>
    <n v="1127.3969022690437"/>
    <n v="303"/>
    <n v="381"/>
    <n v="419.1"/>
    <n v="461.01000000000005"/>
    <n v="507.1110000000001"/>
    <n v="557.82210000000021"/>
    <n v="613.60431000000028"/>
    <n v="274"/>
    <n v="274"/>
    <n v="274"/>
    <n v="274"/>
    <n v="274"/>
    <n v="274"/>
    <m/>
    <m/>
    <m/>
    <m/>
    <m/>
    <m/>
    <n v="49.91497848114399"/>
    <n v="393.12971199834732"/>
    <n v="95.171226449508993"/>
    <n v="130.18897111413074"/>
    <n v="380.68490579803597"/>
    <n v="0"/>
    <n v="53.640777411840531"/>
    <n v="422.47405522273237"/>
    <n v="102.27508313798998"/>
    <n v="139.90665394452097"/>
    <n v="409.10033255195992"/>
    <n v="0"/>
    <x v="0"/>
  </r>
  <r>
    <n v="304"/>
    <n v="3"/>
    <n v="0"/>
    <s v="הרובע הנוצרי"/>
    <m/>
    <s v="Arab"/>
    <s v="yes"/>
    <x v="0"/>
    <s v="yes"/>
    <s v="ירושלים"/>
    <n v="1148.3972972972972"/>
    <n v="11.37027027027027"/>
    <n v="11.37027027027027"/>
    <n v="11.37027027027027"/>
    <n v="11.37027027027027"/>
    <n v="11.37027027027027"/>
    <n v="56.851351351351347"/>
    <n v="1159.7675675675675"/>
    <n v="1171.1378378378379"/>
    <n v="1182.5081081081082"/>
    <n v="1193.8783783783786"/>
    <n v="1205.2486486486489"/>
    <n v="4249.0700000000006"/>
    <n v="4291.1400000000003"/>
    <n v="4333.21"/>
    <n v="4375.28"/>
    <n v="4417.3500000000004"/>
    <n v="4459.42"/>
    <n v="3.7000000000000006"/>
    <n v="3.7"/>
    <n v="3.6999999999999997"/>
    <n v="3.6999999999999993"/>
    <n v="3.6999999999999997"/>
    <n v="3.6999999999999993"/>
    <m/>
    <m/>
    <m/>
    <m/>
    <m/>
    <m/>
    <m/>
    <m/>
    <m/>
    <m/>
    <m/>
    <m/>
    <m/>
    <m/>
    <m/>
    <m/>
    <m/>
    <m/>
    <m/>
    <n v="3270.9900000000002"/>
    <n v="3319.7049070224721"/>
    <n v="3373.9440584269664"/>
    <n v="3442.0315438202251"/>
    <n v="3506.8112865168541"/>
    <n v="3568.4670500000002"/>
    <n v="304"/>
    <n v="1466"/>
    <n v="1539.3"/>
    <n v="1616.2650000000001"/>
    <n v="1697.0782500000003"/>
    <n v="1781.9321625000002"/>
    <n v="1871.0287706250003"/>
    <n v="350"/>
    <n v="350"/>
    <n v="350"/>
    <n v="350"/>
    <n v="350"/>
    <n v="350"/>
    <m/>
    <m/>
    <m/>
    <m/>
    <m/>
    <m/>
    <n v="165.98259424907749"/>
    <n v="1243.0683042559142"/>
    <n v="331.96518849815499"/>
    <n v="705.1198913226134"/>
    <n v="995.89556549446502"/>
    <n v="0"/>
    <n v="172.07960209277158"/>
    <n v="1288.7297016788427"/>
    <n v="344.15920418554316"/>
    <n v="731.02092948621339"/>
    <n v="1032.4776125566295"/>
    <n v="0"/>
    <x v="0"/>
  </r>
  <r>
    <n v="401"/>
    <n v="4"/>
    <n v="0"/>
    <s v="הר ציון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311.14530000000002"/>
    <n v="315.97385145461914"/>
    <n v="320.97890348460294"/>
    <n v="326.37477821717994"/>
    <n v="343.31679432739065"/>
    <n v="364.98016618314426"/>
    <n v="401"/>
    <m/>
    <n v="0"/>
    <n v="0"/>
    <n v="0"/>
    <n v="0"/>
    <n v="0"/>
    <n v="156"/>
    <n v="156"/>
    <n v="156"/>
    <n v="156"/>
    <n v="156"/>
    <n v="156"/>
    <m/>
    <m/>
    <m/>
    <m/>
    <m/>
    <m/>
    <n v="0"/>
    <n v="14.508281805164302"/>
    <n v="55.484609150229581"/>
    <n v="113.92140402620733"/>
    <n v="142.46048323557872"/>
    <n v="0"/>
    <n v="0"/>
    <n v="16.224400467480795"/>
    <n v="62.04763118914201"/>
    <n v="127.39664872520962"/>
    <n v="159.31148580131182"/>
    <n v="0"/>
    <x v="0"/>
  </r>
  <r>
    <n v="402"/>
    <n v="4"/>
    <n v="0"/>
    <s v="סינמטק"/>
    <m/>
    <s v="Jewish"/>
    <s v="yes"/>
    <x v="0"/>
    <s v="yes"/>
    <s v="ירושלים"/>
    <n v="11.470334769638718"/>
    <n v="0"/>
    <n v="0"/>
    <n v="0"/>
    <n v="0"/>
    <n v="0"/>
    <n v="0"/>
    <n v="11.470334769638718"/>
    <n v="11.470334769638718"/>
    <n v="11.470334769638718"/>
    <n v="11.470334769638718"/>
    <n v="11.470334769638718"/>
    <n v="28.059078484135178"/>
    <n v="28.033592605824897"/>
    <n v="28.057128953396173"/>
    <n v="27.951335990173202"/>
    <n v="27.747896342514544"/>
    <n v="27.417229784284963"/>
    <n v="2.4462301273373344"/>
    <n v="2.4440082324387009"/>
    <n v="2.4460601644915974"/>
    <n v="2.4368369844059563"/>
    <n v="2.4191008283351541"/>
    <n v="2.3902728503492949"/>
    <m/>
    <m/>
    <m/>
    <m/>
    <m/>
    <m/>
    <m/>
    <m/>
    <m/>
    <m/>
    <m/>
    <m/>
    <m/>
    <m/>
    <m/>
    <m/>
    <m/>
    <m/>
    <m/>
    <n v="648.6875"/>
    <n v="658.75348228345615"/>
    <n v="669.18891031472617"/>
    <n v="680.43526043182624"/>
    <n v="690.7324595114402"/>
    <n v="700.13218801550363"/>
    <n v="402"/>
    <m/>
    <n v="0"/>
    <n v="0"/>
    <n v="0"/>
    <n v="0"/>
    <n v="0"/>
    <n v="0"/>
    <n v="0"/>
    <n v="0"/>
    <n v="0"/>
    <n v="0"/>
    <n v="0"/>
    <m/>
    <m/>
    <m/>
    <m/>
    <m/>
    <m/>
    <n v="0"/>
    <n v="408.26115625909574"/>
    <n v="170.10881510795656"/>
    <n v="102.06528906477394"/>
    <n v="0"/>
    <n v="0"/>
    <n v="0"/>
    <n v="420.07931280930217"/>
    <n v="175.03304700387591"/>
    <n v="105.01982820232554"/>
    <n v="0"/>
    <n v="0"/>
    <x v="0"/>
  </r>
  <r>
    <n v="403"/>
    <n v="4"/>
    <n v="0"/>
    <s v="גבעת התנך&quot;"/>
    <m/>
    <s v="Jewish"/>
    <s v="yes"/>
    <x v="0"/>
    <s v="yes"/>
    <s v="ירושלים"/>
    <n v="6.2565462379847556"/>
    <n v="0"/>
    <n v="0"/>
    <n v="0"/>
    <n v="0"/>
    <n v="0"/>
    <n v="0"/>
    <n v="6.2565462379847556"/>
    <n v="6.2565462379847556"/>
    <n v="6.2565462379847556"/>
    <n v="6.2565462379847556"/>
    <n v="6.2565462379847556"/>
    <n v="15.304951900437363"/>
    <n v="15.291050512268148"/>
    <n v="15.30388852003424"/>
    <n v="15.246183267367222"/>
    <n v="15.135216186826112"/>
    <n v="14.954852609610013"/>
    <n v="2.4462301273373335"/>
    <n v="2.4440082324387045"/>
    <n v="2.4460601644915916"/>
    <n v="2.4368369844059594"/>
    <n v="2.4191008283351536"/>
    <n v="2.3902728503493003"/>
    <m/>
    <m/>
    <m/>
    <m/>
    <m/>
    <m/>
    <m/>
    <m/>
    <m/>
    <m/>
    <m/>
    <m/>
    <m/>
    <m/>
    <m/>
    <m/>
    <m/>
    <m/>
    <m/>
    <n v="389.21250000000003"/>
    <n v="403.52213107423825"/>
    <n v="409.78334937897694"/>
    <n v="416.53133256499495"/>
    <n v="422.70998491400496"/>
    <n v="428.35036310717476"/>
    <n v="403"/>
    <m/>
    <n v="0"/>
    <n v="0"/>
    <n v="0"/>
    <n v="0"/>
    <n v="0"/>
    <n v="0"/>
    <n v="0"/>
    <n v="0"/>
    <n v="0"/>
    <n v="0"/>
    <n v="0"/>
    <m/>
    <m/>
    <m/>
    <m/>
    <m/>
    <m/>
    <n v="0"/>
    <n v="122.35950106680401"/>
    <n v="122.35950106680401"/>
    <n v="171.81233043138693"/>
    <n v="0"/>
    <n v="0"/>
    <n v="0"/>
    <n v="125.83143839101186"/>
    <n v="125.83143839101186"/>
    <n v="176.68748632515104"/>
    <n v="0"/>
    <n v="0"/>
    <x v="0"/>
  </r>
  <r>
    <n v="404"/>
    <n v="4"/>
    <n v="0"/>
    <s v="ימין משה"/>
    <m/>
    <s v="Jewish"/>
    <s v="yes"/>
    <x v="0"/>
    <s v="yes"/>
    <s v="ירושלים"/>
    <n v="122.57142857142871"/>
    <n v="0"/>
    <n v="0"/>
    <n v="0"/>
    <n v="0"/>
    <n v="0"/>
    <n v="0"/>
    <n v="122.57142857142871"/>
    <n v="122.57142857142871"/>
    <n v="122.57142857142871"/>
    <n v="122.57142857142871"/>
    <n v="122.57142857142871"/>
    <n v="307.51970001610658"/>
    <n v="310.98834085546093"/>
    <n v="313.81382474535911"/>
    <n v="314.52985760647152"/>
    <n v="313.58032558089172"/>
    <n v="310.43860572461853"/>
    <n v="2.5089019814833842"/>
    <n v="2.5372009160701912"/>
    <n v="2.560252649437659"/>
    <n v="2.5660944093768046"/>
    <n v="2.5583476445993467"/>
    <n v="2.5327158975201947"/>
    <m/>
    <m/>
    <m/>
    <m/>
    <m/>
    <m/>
    <m/>
    <m/>
    <m/>
    <m/>
    <m/>
    <m/>
    <m/>
    <m/>
    <m/>
    <m/>
    <m/>
    <m/>
    <m/>
    <n v="302.12520000000001"/>
    <n v="306.91783100800075"/>
    <n v="311.86255113247728"/>
    <n v="317.12348048135766"/>
    <n v="321.89374161945574"/>
    <n v="326.18201926201709"/>
    <n v="404"/>
    <m/>
    <n v="0"/>
    <n v="0"/>
    <n v="0"/>
    <n v="0"/>
    <n v="0"/>
    <n v="0"/>
    <n v="0"/>
    <n v="0"/>
    <n v="0"/>
    <n v="0"/>
    <n v="0"/>
    <m/>
    <m/>
    <m/>
    <m/>
    <m/>
    <m/>
    <n v="26.426956601071979"/>
    <n v="103.06513115644124"/>
    <n v="88.530305073420166"/>
    <n v="6.6067390709871239"/>
    <n v="92.494348579437144"/>
    <n v="0"/>
    <n v="27.181834829774083"/>
    <n v="106.00915626015556"/>
    <n v="91.059147152707098"/>
    <n v="6.7954586258980161"/>
    <n v="95.13642239348232"/>
    <n v="0"/>
    <x v="0"/>
  </r>
  <r>
    <n v="405"/>
    <n v="4"/>
    <n v="0"/>
    <s v="מלון המלך דוד"/>
    <m/>
    <s v="Jewish"/>
    <s v="yes"/>
    <x v="0"/>
    <s v="yes"/>
    <s v="ירושלים"/>
    <n v="54.545454545454511"/>
    <n v="0"/>
    <n v="0"/>
    <n v="0"/>
    <n v="0"/>
    <n v="0"/>
    <n v="0"/>
    <n v="54.545454545454511"/>
    <n v="54.545454545454511"/>
    <n v="54.545454545454511"/>
    <n v="54.545454545454511"/>
    <n v="54.545454545454511"/>
    <n v="98.662947082897858"/>
    <n v="97.047576324034097"/>
    <n v="95.133088624870453"/>
    <n v="93.70038700764249"/>
    <n v="90.987964709428681"/>
    <n v="88.550195849792203"/>
    <n v="1.8088206965197953"/>
    <n v="1.7792055659406263"/>
    <n v="1.7441066247892927"/>
    <n v="1.7178404284734468"/>
    <n v="1.6681126863395268"/>
    <n v="1.6234202572461913"/>
    <m/>
    <m/>
    <m/>
    <m/>
    <m/>
    <m/>
    <m/>
    <m/>
    <m/>
    <m/>
    <m/>
    <m/>
    <m/>
    <m/>
    <m/>
    <m/>
    <m/>
    <m/>
    <m/>
    <n v="1174.5818000000002"/>
    <n v="1187.1699913884702"/>
    <n v="1200.2111234597426"/>
    <n v="1214.2895191078549"/>
    <n v="1227.141743787223"/>
    <n v="1238.8804164630069"/>
    <n v="405"/>
    <n v="41"/>
    <n v="41"/>
    <n v="41"/>
    <n v="41"/>
    <n v="41"/>
    <n v="41"/>
    <n v="0"/>
    <n v="0"/>
    <n v="0"/>
    <n v="0"/>
    <n v="0"/>
    <n v="0"/>
    <m/>
    <m/>
    <m/>
    <m/>
    <m/>
    <m/>
    <n v="0"/>
    <n v="607.14475955392743"/>
    <n v="182.14342786617823"/>
    <n v="182.14342786617823"/>
    <n v="242.85790382157097"/>
    <n v="0"/>
    <n v="0"/>
    <n v="619.44020823150345"/>
    <n v="185.83206246945102"/>
    <n v="185.83206246945102"/>
    <n v="247.77608329260138"/>
    <n v="0"/>
    <x v="0"/>
  </r>
  <r>
    <n v="406"/>
    <n v="4"/>
    <n v="0"/>
    <s v="ימקא&quot;"/>
    <m/>
    <s v="Jewish"/>
    <s v="yes"/>
    <x v="0"/>
    <s v="yes"/>
    <s v="ירושלים"/>
    <n v="330.62272727272614"/>
    <n v="67.349999999999994"/>
    <n v="3.35"/>
    <n v="3.35"/>
    <n v="3.35"/>
    <n v="3.35"/>
    <n v="80.749999999999972"/>
    <n v="397.97272727272616"/>
    <n v="401.32272727272618"/>
    <n v="404.67272727272621"/>
    <n v="408.02272727272623"/>
    <n v="411.37272727272625"/>
    <n v="627.68524452801512"/>
    <n v="730.52411940212687"/>
    <n v="728.86860338841836"/>
    <n v="730.07172354851889"/>
    <n v="720.7446680168714"/>
    <n v="712.14672545775386"/>
    <n v="1.9179271360578307"/>
    <n v="1.8356135215806058"/>
    <n v="1.8161657784536642"/>
    <n v="1.8041040928772363"/>
    <n v="1.7664326515202151"/>
    <n v="1.7311471525569184"/>
    <m/>
    <m/>
    <m/>
    <m/>
    <m/>
    <m/>
    <m/>
    <m/>
    <m/>
    <m/>
    <m/>
    <m/>
    <m/>
    <m/>
    <m/>
    <m/>
    <m/>
    <m/>
    <m/>
    <n v="978.81460000000004"/>
    <n v="994.06087394371912"/>
    <n v="1009.7884105376845"/>
    <n v="1026.818986507157"/>
    <n v="1042.1481448426234"/>
    <n v="1056.1467917720404"/>
    <n v="406"/>
    <m/>
    <n v="0"/>
    <n v="0"/>
    <n v="0"/>
    <n v="0"/>
    <n v="0"/>
    <n v="110"/>
    <n v="110"/>
    <n v="110"/>
    <n v="110"/>
    <n v="110"/>
    <n v="110"/>
    <m/>
    <m/>
    <m/>
    <m/>
    <m/>
    <m/>
    <n v="0"/>
    <n v="718.77329055500991"/>
    <n v="205.36379730143142"/>
    <n v="102.68189865071571"/>
    <n v="0"/>
    <n v="0"/>
    <n v="0"/>
    <n v="739.30275424042838"/>
    <n v="211.22935835440808"/>
    <n v="105.61467917720404"/>
    <n v="0"/>
    <n v="0"/>
    <x v="0"/>
  </r>
  <r>
    <n v="407"/>
    <n v="4"/>
    <n v="0"/>
    <s v="מנזר סנט רוזרי"/>
    <m/>
    <s v="Jewish"/>
    <s v="yes"/>
    <x v="0"/>
    <s v="yes"/>
    <s v="ירושלים"/>
    <n v="275.11631238720571"/>
    <n v="23.3"/>
    <n v="5.3"/>
    <n v="5.3"/>
    <n v="5.3"/>
    <n v="5.3"/>
    <n v="44.499999999999993"/>
    <n v="298.41631238720572"/>
    <n v="303.71631238720573"/>
    <n v="309.01631238720574"/>
    <n v="314.31631238720576"/>
    <n v="319.61631238720577"/>
    <n v="479.48309297603544"/>
    <n v="534.90808176410701"/>
    <n v="539.79218233873212"/>
    <n v="546.59891793815393"/>
    <n v="547.04874137217485"/>
    <n v="546.93576683276672"/>
    <n v="1.7770722931234155"/>
    <n v="1.7924894168320291"/>
    <n v="1.7772907161158831"/>
    <n v="1.7688351586218232"/>
    <n v="1.7404401865667933"/>
    <n v="1.7112260721229087"/>
    <m/>
    <m/>
    <m/>
    <m/>
    <m/>
    <m/>
    <m/>
    <m/>
    <m/>
    <m/>
    <m/>
    <m/>
    <m/>
    <m/>
    <m/>
    <m/>
    <m/>
    <m/>
    <m/>
    <n v="555.44770000000005"/>
    <n v="565.73024176655952"/>
    <n v="574.81164067115651"/>
    <n v="584.64840414918774"/>
    <n v="593.48424481655195"/>
    <n v="601.53799806821416"/>
    <n v="407"/>
    <m/>
    <n v="0"/>
    <n v="0"/>
    <n v="0"/>
    <n v="0"/>
    <n v="0"/>
    <n v="0"/>
    <n v="0"/>
    <n v="0"/>
    <n v="0"/>
    <n v="0"/>
    <n v="0"/>
    <m/>
    <m/>
    <m/>
    <m/>
    <m/>
    <m/>
    <n v="0"/>
    <n v="116.92968082983754"/>
    <n v="350.78904248951261"/>
    <n v="87.697260622378153"/>
    <n v="29.232420207459384"/>
    <n v="0"/>
    <n v="0"/>
    <n v="120.30759961364282"/>
    <n v="360.92279884092846"/>
    <n v="90.230699710232116"/>
    <n v="30.076899903410705"/>
    <n v="0"/>
    <x v="0"/>
  </r>
  <r>
    <n v="408"/>
    <n v="4"/>
    <n v="0"/>
    <s v="מלון פאלאס"/>
    <m/>
    <s v="Jewish"/>
    <s v="yes"/>
    <x v="0"/>
    <s v="yes"/>
    <s v="ירושלים"/>
    <n v="82.302460067795238"/>
    <n v="0"/>
    <n v="0"/>
    <n v="0"/>
    <n v="6.6"/>
    <n v="0"/>
    <n v="6.6"/>
    <n v="82.302460067795238"/>
    <n v="82.302460067795238"/>
    <n v="82.302460067795238"/>
    <n v="88.902460067795232"/>
    <n v="88.902460067795232"/>
    <n v="140.73612661394111"/>
    <n v="137.89922889659294"/>
    <n v="134.70272335233437"/>
    <n v="132.27407806867507"/>
    <n v="146.05231596893125"/>
    <n v="141.89648688923114"/>
    <n v="1.7099868764313015"/>
    <n v="1.675517703638516"/>
    <n v="1.6366791860337506"/>
    <n v="1.6071704048665929"/>
    <n v="1.642837733146582"/>
    <n v="1.5960917929720249"/>
    <m/>
    <m/>
    <m/>
    <m/>
    <m/>
    <m/>
    <m/>
    <m/>
    <m/>
    <m/>
    <m/>
    <m/>
    <m/>
    <m/>
    <m/>
    <m/>
    <m/>
    <m/>
    <m/>
    <n v="1037.1510000000001"/>
    <n v="1053.1610645838766"/>
    <n v="1069.7486761841617"/>
    <n v="1087.6620659342418"/>
    <n v="1336.3488001052851"/>
    <n v="1351.2686980854064"/>
    <n v="408"/>
    <m/>
    <n v="0"/>
    <n v="0"/>
    <n v="0"/>
    <n v="0"/>
    <n v="0"/>
    <n v="0"/>
    <n v="0"/>
    <n v="0"/>
    <n v="0"/>
    <n v="0"/>
    <n v="0"/>
    <m/>
    <m/>
    <m/>
    <m/>
    <m/>
    <m/>
    <n v="0"/>
    <n v="420.44000664708818"/>
    <n v="533.87532651192066"/>
    <n v="133.34673277523302"/>
    <n v="0"/>
    <n v="0"/>
    <n v="0"/>
    <n v="522.33817671763734"/>
    <n v="663.26576975545584"/>
    <n v="165.66475161231332"/>
    <n v="0"/>
    <n v="0"/>
    <x v="0"/>
  </r>
  <r>
    <n v="409"/>
    <n v="4"/>
    <n v="0"/>
    <s v="ממילא"/>
    <m/>
    <s v="Jewish"/>
    <s v="yes"/>
    <x v="0"/>
    <s v="yes"/>
    <s v="ירושלים"/>
    <n v="131.57894736842073"/>
    <n v="67"/>
    <n v="0"/>
    <n v="0"/>
    <n v="0"/>
    <n v="0"/>
    <n v="67"/>
    <n v="198.57894736842073"/>
    <n v="198.57894736842073"/>
    <n v="198.57894736842073"/>
    <n v="198.57894736842073"/>
    <n v="198.57894736842073"/>
    <n v="545"/>
    <n v="799.6000000000007"/>
    <n v="823.58800000000076"/>
    <n v="848.29564000000084"/>
    <n v="873.74450920000083"/>
    <n v="900"/>
    <n v="4.1420000000000101"/>
    <n v="4.0266101245693182"/>
    <n v="4.1474084283063979"/>
    <n v="4.2718306811555902"/>
    <n v="4.3999856015902576"/>
    <n v="4.5322024913861725"/>
    <m/>
    <m/>
    <m/>
    <m/>
    <m/>
    <m/>
    <m/>
    <m/>
    <m/>
    <m/>
    <m/>
    <m/>
    <m/>
    <m/>
    <m/>
    <m/>
    <m/>
    <m/>
    <m/>
    <n v="1957.9930000000002"/>
    <n v="1986.6959246910114"/>
    <n v="2009.2504866292136"/>
    <n v="2033.5316316719104"/>
    <n v="2055.8550206692585"/>
    <n v="2076.3326150000003"/>
    <n v="409"/>
    <m/>
    <n v="0"/>
    <n v="0"/>
    <n v="0"/>
    <n v="0"/>
    <n v="0"/>
    <n v="0"/>
    <n v="0"/>
    <n v="0"/>
    <n v="0"/>
    <n v="0"/>
    <n v="0"/>
    <m/>
    <m/>
    <m/>
    <m/>
    <m/>
    <m/>
    <n v="0"/>
    <n v="1524.7453523709632"/>
    <n v="406.59876063225676"/>
    <n v="102.1875186686905"/>
    <n v="0"/>
    <n v="0"/>
    <n v="0"/>
    <n v="1556.8375998629565"/>
    <n v="415.15669329678838"/>
    <n v="104.3383218402554"/>
    <n v="0"/>
    <n v="0"/>
    <x v="0"/>
  </r>
  <r>
    <n v="501"/>
    <n v="5"/>
    <n v="0"/>
    <s v="רחביה דרום"/>
    <m/>
    <s v="Jewish"/>
    <s v="yes"/>
    <x v="0"/>
    <s v="yes"/>
    <s v="ירושלים"/>
    <n v="590.98134020117732"/>
    <n v="6"/>
    <n v="19.23"/>
    <n v="19.23"/>
    <n v="19.23"/>
    <n v="19.23"/>
    <n v="82.92"/>
    <n v="596.98134020117732"/>
    <n v="616.21134020117734"/>
    <n v="635.44134020117735"/>
    <n v="654.67134020117737"/>
    <n v="673.90134020117739"/>
    <n v="997.0129617623229"/>
    <n v="982.85355296077023"/>
    <n v="987.21131411415695"/>
    <n v="995.10885358424832"/>
    <n v="1001.1090763149714"/>
    <n v="1006.3810677124947"/>
    <n v="1.6870464326723538"/>
    <n v="1.6463723181524526"/>
    <n v="1.6020661252223265"/>
    <n v="1.5660121408991146"/>
    <n v="1.5291781002775153"/>
    <n v="1.4933655828790358"/>
    <m/>
    <m/>
    <m/>
    <m/>
    <m/>
    <m/>
    <m/>
    <m/>
    <m/>
    <m/>
    <m/>
    <m/>
    <m/>
    <m/>
    <m/>
    <m/>
    <m/>
    <m/>
    <m/>
    <n v="401.60845"/>
    <n v="407.41608411966496"/>
    <n v="413.51537603101929"/>
    <n v="420.24744268409739"/>
    <n v="426.35962337359234"/>
    <n v="431.91804249577001"/>
    <n v="501"/>
    <n v="60"/>
    <n v="60"/>
    <n v="61.012902476165728"/>
    <n v="61.996158126681408"/>
    <n v="62.951049785248898"/>
    <n v="63.878787326052418"/>
    <n v="0"/>
    <n v="0"/>
    <n v="0"/>
    <n v="0"/>
    <n v="0"/>
    <n v="0"/>
    <m/>
    <m/>
    <m/>
    <m/>
    <m/>
    <m/>
    <n v="0"/>
    <n v="42.024744268409741"/>
    <n v="252.14846561045843"/>
    <n v="84.049488536819482"/>
    <n v="42.024744268409741"/>
    <n v="0"/>
    <n v="0"/>
    <n v="43.191804249577004"/>
    <n v="259.15082549746199"/>
    <n v="86.383608499154008"/>
    <n v="43.191804249577004"/>
    <n v="0"/>
    <x v="0"/>
  </r>
  <r>
    <n v="502"/>
    <n v="5"/>
    <n v="0"/>
    <s v="טלביה צפון"/>
    <m/>
    <s v="Jewish"/>
    <s v="yes"/>
    <x v="0"/>
    <s v="yes"/>
    <s v="ירושלים"/>
    <n v="464.48552440607529"/>
    <n v="36.9"/>
    <n v="26.830000000000002"/>
    <n v="10.23"/>
    <n v="10.23"/>
    <n v="10.23"/>
    <n v="94.420000000000016"/>
    <n v="501.38552440607526"/>
    <n v="528.21552440607525"/>
    <n v="538.44552440607526"/>
    <n v="548.67552440607528"/>
    <n v="558.9055244060753"/>
    <n v="933.20513604168252"/>
    <n v="986.72785157519115"/>
    <n v="1008.8756098055189"/>
    <n v="991.66626970150548"/>
    <n v="977.39055893276043"/>
    <n v="965.93550375043753"/>
    <n v="2.0091156494811027"/>
    <n v="1.9680022727900579"/>
    <n v="1.909969630180592"/>
    <n v="1.8417207029352671"/>
    <n v="1.7813635116870872"/>
    <n v="1.7282625802936826"/>
    <m/>
    <m/>
    <m/>
    <m/>
    <m/>
    <m/>
    <m/>
    <m/>
    <m/>
    <m/>
    <m/>
    <m/>
    <m/>
    <m/>
    <m/>
    <m/>
    <m/>
    <m/>
    <m/>
    <n v="921.91200000000003"/>
    <n v="937.8245005908027"/>
    <n v="964.08254745075465"/>
    <n v="979.00976574508832"/>
    <n v="992.7148519011979"/>
    <n v="1005.2626401340475"/>
    <n v="502"/>
    <m/>
    <n v="0"/>
    <n v="0"/>
    <n v="0"/>
    <n v="0"/>
    <n v="0"/>
    <n v="0"/>
    <n v="0"/>
    <n v="0"/>
    <n v="0"/>
    <n v="0"/>
    <n v="0"/>
    <m/>
    <m/>
    <m/>
    <m/>
    <m/>
    <m/>
    <n v="0"/>
    <n v="295.37611536310402"/>
    <n v="338.48618919998347"/>
    <n v="151.72678163915296"/>
    <n v="193.42067954284775"/>
    <n v="0"/>
    <n v="0"/>
    <n v="303.29684539609264"/>
    <n v="347.56294789881184"/>
    <n v="155.79544803982182"/>
    <n v="198.60739879932109"/>
    <n v="0"/>
    <x v="0"/>
  </r>
  <r>
    <n v="503"/>
    <n v="5"/>
    <n v="0"/>
    <s v="טלביה דרום"/>
    <m/>
    <s v="Jewish"/>
    <s v="yes"/>
    <x v="0"/>
    <s v="yes"/>
    <s v="ירושלים"/>
    <n v="400.9473684210509"/>
    <n v="0"/>
    <n v="73.23"/>
    <n v="27.029999999999998"/>
    <n v="10.23"/>
    <n v="10.23"/>
    <n v="120.72000000000001"/>
    <n v="400.9473684210509"/>
    <n v="474.17736842105091"/>
    <n v="501.20736842105089"/>
    <n v="511.43736842105091"/>
    <n v="521.66736842105092"/>
    <n v="767.52525068513489"/>
    <n v="691.71840892339549"/>
    <n v="851.80620508999755"/>
    <n v="888.90812541668072"/>
    <n v="878.97078406447133"/>
    <n v="872.87379962312218"/>
    <n v="1.9142793073008173"/>
    <n v="1.7252099986275362"/>
    <n v="1.7963873052954882"/>
    <n v="1.7735336338270526"/>
    <n v="1.7186283958446331"/>
    <n v="1.67323825959266"/>
    <m/>
    <m/>
    <m/>
    <m/>
    <m/>
    <m/>
    <m/>
    <m/>
    <m/>
    <m/>
    <m/>
    <m/>
    <m/>
    <m/>
    <m/>
    <m/>
    <m/>
    <m/>
    <m/>
    <n v="443.67014999999998"/>
    <n v="449.54452579377511"/>
    <n v="460.93268186494004"/>
    <n v="469.20257346852281"/>
    <n v="475.45765590623847"/>
    <n v="481.23875419203972"/>
    <n v="503"/>
    <n v="622"/>
    <n v="622"/>
    <n v="635.71504707884299"/>
    <n v="648.47153335814858"/>
    <n v="661.70730003722281"/>
    <n v="674.94306671629715"/>
    <n v="56"/>
    <n v="56"/>
    <n v="56"/>
    <n v="56"/>
    <n v="56"/>
    <n v="56"/>
    <m/>
    <m/>
    <m/>
    <m/>
    <m/>
    <m/>
    <n v="0"/>
    <n v="234.60128673426141"/>
    <n v="117.3006433671307"/>
    <n v="23.460128673426137"/>
    <n v="93.840514693704549"/>
    <n v="0"/>
    <n v="0"/>
    <n v="240.61937709601986"/>
    <n v="120.30968854800993"/>
    <n v="24.061937709601985"/>
    <n v="96.247750838407939"/>
    <n v="0"/>
    <x v="0"/>
  </r>
  <r>
    <n v="504"/>
    <n v="5"/>
    <n v="0"/>
    <s v="תיאטרון ירושלים"/>
    <m/>
    <s v="Jewish"/>
    <s v="yes"/>
    <x v="0"/>
    <s v="yes"/>
    <s v="ירושלים"/>
    <n v="78.46039263616224"/>
    <n v="0"/>
    <n v="0"/>
    <n v="0"/>
    <n v="0"/>
    <n v="0"/>
    <n v="0"/>
    <n v="78.46039263616224"/>
    <n v="78.46039263616224"/>
    <n v="78.46039263616224"/>
    <n v="78.46039263616224"/>
    <n v="78.46039263616224"/>
    <n v="180.20679277775361"/>
    <n v="171.33782995873878"/>
    <n v="163.68629041555744"/>
    <n v="157.4543690172444"/>
    <n v="151.81034164486564"/>
    <n v="147.1536090612594"/>
    <n v="2.2967867827709116"/>
    <n v="2.1837493313762684"/>
    <n v="2.0862282855836072"/>
    <n v="2.0068006764558808"/>
    <n v="1.9348659437487514"/>
    <n v="1.8755145636810973"/>
    <m/>
    <m/>
    <m/>
    <m/>
    <m/>
    <m/>
    <m/>
    <m/>
    <m/>
    <m/>
    <m/>
    <m/>
    <m/>
    <m/>
    <m/>
    <m/>
    <m/>
    <m/>
    <m/>
    <n v="913.56600000000003"/>
    <n v="927.47723168269056"/>
    <n v="1012.4432163715977"/>
    <n v="1028.0992995724359"/>
    <n v="1042.4404273736309"/>
    <n v="1055.5526146992022"/>
    <n v="504"/>
    <m/>
    <n v="0"/>
    <n v="0"/>
    <n v="0"/>
    <n v="0"/>
    <n v="0"/>
    <n v="0"/>
    <n v="0"/>
    <n v="0"/>
    <n v="0"/>
    <n v="0"/>
    <n v="0"/>
    <m/>
    <m/>
    <m/>
    <m/>
    <m/>
    <m/>
    <n v="0"/>
    <n v="143.16670295181299"/>
    <n v="286.33340590362599"/>
    <n v="598.5991907169971"/>
    <n v="0"/>
    <n v="0"/>
    <n v="0"/>
    <n v="146.98968057025007"/>
    <n v="293.97936114050015"/>
    <n v="614.58357298845203"/>
    <n v="0"/>
    <n v="0"/>
    <x v="0"/>
  </r>
  <r>
    <n v="505"/>
    <n v="5"/>
    <n v="0"/>
    <s v="קרית שמואל"/>
    <m/>
    <s v="Jewish"/>
    <s v="yes"/>
    <x v="0"/>
    <s v="yes"/>
    <s v="ירושלים"/>
    <n v="932.67250595265841"/>
    <n v="16"/>
    <n v="41.5"/>
    <n v="33.5"/>
    <n v="39.5"/>
    <n v="39.5"/>
    <n v="170"/>
    <n v="948.67250595265841"/>
    <n v="990.17250595265841"/>
    <n v="1023.6725059526584"/>
    <n v="1063.1725059526584"/>
    <n v="1102.6725059526584"/>
    <n v="1520.7753197413399"/>
    <n v="1517.3032810432273"/>
    <n v="1558.3169314266813"/>
    <n v="1591.8038092181291"/>
    <n v="1639.6920337866425"/>
    <n v="1685.3375967084403"/>
    <n v="1.6305566102090427"/>
    <n v="1.5993962843052452"/>
    <n v="1.5737832772153206"/>
    <n v="1.5549932228928545"/>
    <n v="1.5422633905655718"/>
    <n v="1.5284117338650662"/>
    <m/>
    <m/>
    <m/>
    <m/>
    <m/>
    <m/>
    <m/>
    <m/>
    <m/>
    <m/>
    <m/>
    <m/>
    <m/>
    <m/>
    <m/>
    <m/>
    <m/>
    <m/>
    <m/>
    <n v="323.11474800000002"/>
    <n v="328.024887831115"/>
    <n v="333.86271998141001"/>
    <n v="340.26789712863484"/>
    <n v="346.63496104173765"/>
    <n v="352.49392341364853"/>
    <n v="505"/>
    <m/>
    <n v="0"/>
    <n v="0"/>
    <n v="0"/>
    <n v="0"/>
    <n v="0"/>
    <n v="0"/>
    <n v="0"/>
    <n v="0"/>
    <n v="0"/>
    <n v="0"/>
    <n v="0"/>
    <m/>
    <m/>
    <m/>
    <m/>
    <m/>
    <m/>
    <n v="0"/>
    <n v="51.040184569295228"/>
    <n v="204.16073827718091"/>
    <n v="51.040184569295228"/>
    <n v="34.02678971286349"/>
    <n v="0"/>
    <n v="0"/>
    <n v="52.87408851204728"/>
    <n v="211.49635404818912"/>
    <n v="52.87408851204728"/>
    <n v="35.24939234136486"/>
    <n v="0"/>
    <x v="0"/>
  </r>
  <r>
    <n v="506"/>
    <n v="5"/>
    <n v="0"/>
    <s v="בהס פולה בן גוריון&quot;"/>
    <m/>
    <s v="Jewish"/>
    <s v="yes"/>
    <x v="0"/>
    <s v="yes"/>
    <s v="ירושלים"/>
    <n v="458.69259682954851"/>
    <n v="18.600000000000001"/>
    <n v="30.400000000000002"/>
    <n v="24.6"/>
    <n v="30.6"/>
    <n v="30.6"/>
    <n v="134.79999999999998"/>
    <n v="477.29259682954853"/>
    <n v="507.69259682954851"/>
    <n v="532.29259682954853"/>
    <n v="562.89259682954855"/>
    <n v="593.49259682954857"/>
    <n v="922.73915259424041"/>
    <n v="922.34899147499107"/>
    <n v="946.85392443424359"/>
    <n v="969.94300836600144"/>
    <n v="1008.0196510107199"/>
    <n v="1048.5932239378531"/>
    <n v="2.0116722157108042"/>
    <n v="1.9324602929141634"/>
    <n v="1.8650142435544279"/>
    <n v="1.8221989449847598"/>
    <n v="1.7907850568444443"/>
    <n v="1.7668176983832027"/>
    <m/>
    <m/>
    <m/>
    <m/>
    <m/>
    <m/>
    <m/>
    <m/>
    <m/>
    <m/>
    <m/>
    <m/>
    <m/>
    <m/>
    <m/>
    <m/>
    <m/>
    <m/>
    <m/>
    <n v="532.0575"/>
    <n v="539.86200226258791"/>
    <n v="548.25356442334169"/>
    <n v="557.62453378414193"/>
    <n v="566.68080328413294"/>
    <n v="575.08651408631056"/>
    <n v="506"/>
    <n v="760"/>
    <n v="772.29740481112196"/>
    <n v="797.70990112223649"/>
    <n v="812.83582710997393"/>
    <n v="826.35598077001384"/>
    <n v="838.87034385456423"/>
    <n v="0"/>
    <n v="0"/>
    <n v="0"/>
    <n v="0"/>
    <n v="0"/>
    <n v="0"/>
    <m/>
    <m/>
    <m/>
    <m/>
    <m/>
    <m/>
    <n v="0"/>
    <n v="83.64368006762129"/>
    <n v="306.69349358127806"/>
    <n v="83.64368006762129"/>
    <n v="83.64368006762129"/>
    <n v="0"/>
    <n v="0"/>
    <n v="86.262977112946587"/>
    <n v="316.29758274747081"/>
    <n v="86.262977112946587"/>
    <n v="86.262977112946587"/>
    <n v="0"/>
    <x v="0"/>
  </r>
  <r>
    <n v="507"/>
    <n v="5"/>
    <n v="0"/>
    <s v="קרית וולפסון"/>
    <m/>
    <s v="Jewish"/>
    <s v="yes"/>
    <x v="0"/>
    <s v="yes"/>
    <s v="ירושלים"/>
    <n v="566"/>
    <n v="0"/>
    <n v="0"/>
    <n v="0"/>
    <n v="0"/>
    <n v="0"/>
    <n v="0"/>
    <n v="566"/>
    <n v="566"/>
    <n v="566"/>
    <n v="566"/>
    <n v="566"/>
    <n v="798.58046893026074"/>
    <n v="827.67996930656534"/>
    <n v="870.49685985568067"/>
    <n v="915.92970324070041"/>
    <n v="955.97209244302212"/>
    <n v="988.32265348058559"/>
    <n v="1.4109195564138883"/>
    <n v="1.4623321012483486"/>
    <n v="1.5379803177662204"/>
    <n v="1.6182503590825095"/>
    <n v="1.6889966297579897"/>
    <n v="1.7461530980222359"/>
    <m/>
    <m/>
    <m/>
    <m/>
    <m/>
    <m/>
    <m/>
    <m/>
    <m/>
    <m/>
    <m/>
    <m/>
    <m/>
    <m/>
    <m/>
    <m/>
    <m/>
    <m/>
    <m/>
    <n v="571.35817200000008"/>
    <n v="585.621406080052"/>
    <n v="628.13323718849529"/>
    <n v="638.79996546358996"/>
    <n v="649.32918524891238"/>
    <n v="658.46850817910945"/>
    <n v="507"/>
    <n v="70"/>
    <n v="137.85322152009567"/>
    <n v="169.00093528213966"/>
    <n v="159.92987306844495"/>
    <n v="163.72324173479012"/>
    <n v="161.93631443477966"/>
    <n v="0"/>
    <n v="0"/>
    <n v="0"/>
    <n v="0"/>
    <n v="0"/>
    <n v="0"/>
    <m/>
    <m/>
    <m/>
    <m/>
    <m/>
    <m/>
    <n v="0"/>
    <n v="180.25445407253795"/>
    <n v="301.88803274989993"/>
    <n v="60.08481802417932"/>
    <n v="96.57266061697274"/>
    <n v="0"/>
    <n v="0"/>
    <n v="185.80445817595933"/>
    <n v="311.18311413447145"/>
    <n v="61.934819391986444"/>
    <n v="99.546116476692191"/>
    <n v="0"/>
    <x v="0"/>
  </r>
  <r>
    <n v="508"/>
    <n v="5"/>
    <n v="0"/>
    <s v="רחביה צפון"/>
    <m/>
    <s v="Jewish"/>
    <s v="yes"/>
    <x v="0"/>
    <s v="yes"/>
    <s v="ירושלים"/>
    <n v="586.78984615383717"/>
    <n v="58"/>
    <n v="44.800000000000004"/>
    <n v="43.2"/>
    <n v="39.200000000000003"/>
    <n v="39.200000000000003"/>
    <n v="224.39999999999998"/>
    <n v="644.78984615383717"/>
    <n v="689.58984615383713"/>
    <n v="732.78984615383717"/>
    <n v="771.98984615383722"/>
    <n v="811.18984615383727"/>
    <n v="1453.8106156859578"/>
    <n v="1611.4184696106245"/>
    <n v="1726.5801932012052"/>
    <n v="1811.8439485299398"/>
    <n v="1882.2408467507094"/>
    <n v="1934.3312044507911"/>
    <n v="2.4775660744900074"/>
    <n v="2.4991374774629502"/>
    <n v="2.5037784457400947"/>
    <n v="2.4725287311767321"/>
    <n v="2.4381678802231659"/>
    <n v="2.384560425185545"/>
    <m/>
    <m/>
    <m/>
    <m/>
    <m/>
    <m/>
    <m/>
    <m/>
    <m/>
    <m/>
    <m/>
    <m/>
    <m/>
    <m/>
    <m/>
    <m/>
    <m/>
    <m/>
    <m/>
    <n v="726.66567600000008"/>
    <n v="741.53116691780622"/>
    <n v="754.20925539762743"/>
    <n v="767.84145903826209"/>
    <n v="780.01587786444031"/>
    <n v="790.74816597563131"/>
    <n v="508"/>
    <n v="183"/>
    <n v="187.41811445497859"/>
    <n v="196.69098973847196"/>
    <n v="202.08347463933958"/>
    <n v="207.2714883347399"/>
    <n v="212.1925334712607"/>
    <n v="36"/>
    <n v="36"/>
    <n v="36"/>
    <n v="36"/>
    <n v="36"/>
    <n v="36"/>
    <m/>
    <m/>
    <m/>
    <m/>
    <m/>
    <m/>
    <n v="0"/>
    <n v="153.56829180765243"/>
    <n v="499.09694837487035"/>
    <n v="38.392072951913107"/>
    <n v="76.784145903826214"/>
    <n v="0"/>
    <n v="0"/>
    <n v="158.14963319512628"/>
    <n v="513.9863078841604"/>
    <n v="39.537408298781571"/>
    <n v="79.074816597563142"/>
    <n v="0"/>
    <x v="0"/>
  </r>
  <r>
    <n v="509"/>
    <n v="5"/>
    <n v="0"/>
    <s v="גימנסיה רחביה"/>
    <m/>
    <s v="Jewish"/>
    <s v="yes"/>
    <x v="0"/>
    <s v="yes"/>
    <s v="ירושלים"/>
    <n v="186.6666666666664"/>
    <n v="5"/>
    <n v="5"/>
    <n v="5"/>
    <n v="8"/>
    <n v="5"/>
    <n v="28"/>
    <n v="191.6666666666664"/>
    <n v="196.6666666666664"/>
    <n v="201.6666666666664"/>
    <n v="209.6666666666664"/>
    <n v="214.6666666666664"/>
    <n v="362.60686399289642"/>
    <n v="353.48776546152169"/>
    <n v="346.17180281693425"/>
    <n v="343.26261613358048"/>
    <n v="342.15280188567613"/>
    <n v="342.52856882538612"/>
    <n v="1.9425367713905193"/>
    <n v="1.8442839937122897"/>
    <n v="1.7601956075437357"/>
    <n v="1.7021286750425502"/>
    <n v="1.631889357165389"/>
    <n v="1.5956299790002479"/>
    <m/>
    <m/>
    <m/>
    <m/>
    <m/>
    <m/>
    <m/>
    <m/>
    <m/>
    <m/>
    <m/>
    <m/>
    <m/>
    <m/>
    <m/>
    <m/>
    <m/>
    <m/>
    <m/>
    <n v="843.40610000000004"/>
    <n v="856.22104148084975"/>
    <n v="869.56850837541811"/>
    <n v="884.10756222386397"/>
    <n v="897.47034523564889"/>
    <n v="909.71579100721135"/>
    <n v="509"/>
    <n v="1389"/>
    <n v="1389"/>
    <n v="1389"/>
    <n v="1389"/>
    <n v="1389"/>
    <n v="1389"/>
    <n v="0"/>
    <n v="0"/>
    <n v="0"/>
    <n v="0"/>
    <n v="0"/>
    <n v="0"/>
    <m/>
    <m/>
    <m/>
    <m/>
    <m/>
    <m/>
    <n v="0"/>
    <n v="2.8427894336592057"/>
    <n v="463.3747027598547"/>
    <n v="352.50590947427344"/>
    <n v="65.384160556076623"/>
    <n v="0"/>
    <n v="0"/>
    <n v="2.9251310008062066"/>
    <n v="476.79637893106849"/>
    <n v="362.71626437112866"/>
    <n v="67.278016704208014"/>
    <n v="0"/>
    <x v="0"/>
  </r>
  <r>
    <n v="510"/>
    <n v="5"/>
    <n v="0"/>
    <s v="המוסדות הלאומיים"/>
    <m/>
    <s v="Jewish"/>
    <s v="yes"/>
    <x v="0"/>
    <s v="yes"/>
    <s v="ירושלים"/>
    <n v="61.754385964912196"/>
    <n v="3"/>
    <n v="3"/>
    <n v="3"/>
    <n v="3"/>
    <n v="0"/>
    <n v="12"/>
    <n v="64.754385964912188"/>
    <n v="67.754385964912188"/>
    <n v="70.754385964912188"/>
    <n v="73.754385964912188"/>
    <n v="73.754385964912188"/>
    <n v="121.69964563809593"/>
    <n v="122.13415298453492"/>
    <n v="122.96281990678611"/>
    <n v="125.19204963308079"/>
    <n v="128.0793326405124"/>
    <n v="123.25370279994956"/>
    <n v="1.9707044890259879"/>
    <n v="1.8861139854019238"/>
    <n v="1.814831883657902"/>
    <n v="1.7693892459919698"/>
    <n v="1.7365656423666072"/>
    <n v="1.6711372644141613"/>
    <m/>
    <m/>
    <m/>
    <m/>
    <m/>
    <m/>
    <m/>
    <m/>
    <m/>
    <m/>
    <m/>
    <m/>
    <m/>
    <m/>
    <m/>
    <m/>
    <m/>
    <m/>
    <m/>
    <n v="1084.3701000000001"/>
    <n v="1096.0492517456742"/>
    <n v="1108.166665958398"/>
    <n v="1121.2703519176025"/>
    <n v="1133.2972254415333"/>
    <n v="1144.0570772148558"/>
    <n v="510"/>
    <m/>
    <n v="0"/>
    <n v="0"/>
    <n v="0"/>
    <n v="0"/>
    <n v="0"/>
    <n v="0"/>
    <n v="0"/>
    <n v="0"/>
    <n v="0"/>
    <n v="0"/>
    <n v="0"/>
    <n v="104"/>
    <n v="135.20000000000002"/>
    <n v="175.76000000000002"/>
    <n v="228.48800000000003"/>
    <n v="297.03440000000006"/>
    <n v="386.14472000000012"/>
    <n v="0"/>
    <n v="168.19055278764037"/>
    <n v="784.88924634232171"/>
    <n v="168.19055278764037"/>
    <n v="0"/>
    <n v="0"/>
    <n v="0"/>
    <n v="171.60856158222836"/>
    <n v="800.839954050399"/>
    <n v="171.60856158222836"/>
    <n v="0"/>
    <n v="0"/>
    <x v="0"/>
  </r>
  <r>
    <n v="511"/>
    <n v="5"/>
    <n v="0"/>
    <s v="רחביה מרכז"/>
    <m/>
    <s v="Jewish"/>
    <s v="yes"/>
    <x v="0"/>
    <s v="yes"/>
    <s v="ירושלים"/>
    <n v="1080.6177479980418"/>
    <n v="37.200000000000003"/>
    <n v="50.800000000000004"/>
    <n v="51.2"/>
    <n v="51.2"/>
    <n v="51.2"/>
    <n v="241.59999999999997"/>
    <n v="1117.8177479980418"/>
    <n v="1168.6177479980418"/>
    <n v="1219.8177479980418"/>
    <n v="1271.0177479980418"/>
    <n v="1322.2177479980419"/>
    <n v="2213.1037762580645"/>
    <n v="2169.2215246812339"/>
    <n v="2178.3365832294103"/>
    <n v="2222.210414026827"/>
    <n v="2259.5800872984582"/>
    <n v="2304.572086493597"/>
    <n v="2.0479987306872132"/>
    <n v="1.9405860468454772"/>
    <n v="1.8640283248830656"/>
    <n v="1.8217560923948732"/>
    <n v="1.7777722544452932"/>
    <n v="1.7429595768041453"/>
    <m/>
    <m/>
    <m/>
    <m/>
    <m/>
    <m/>
    <m/>
    <m/>
    <m/>
    <m/>
    <m/>
    <m/>
    <m/>
    <m/>
    <m/>
    <m/>
    <m/>
    <m/>
    <m/>
    <n v="1241.4675"/>
    <n v="1252.6223626451088"/>
    <n v="1264.9409758370391"/>
    <n v="1280.0849340470488"/>
    <n v="1293.8367631119877"/>
    <n v="1306.6568331439257"/>
    <n v="511"/>
    <m/>
    <n v="0"/>
    <n v="0"/>
    <n v="0"/>
    <n v="0"/>
    <n v="0"/>
    <n v="85"/>
    <n v="85"/>
    <n v="85"/>
    <n v="85"/>
    <n v="85"/>
    <n v="85"/>
    <m/>
    <m/>
    <m/>
    <m/>
    <m/>
    <m/>
    <n v="0"/>
    <n v="191.98356321305442"/>
    <n v="1023.9123371362904"/>
    <n v="64.18903369770392"/>
    <n v="0"/>
    <n v="0"/>
    <n v="0"/>
    <n v="195.96874242598989"/>
    <n v="1045.1666262719461"/>
    <n v="65.521464445989508"/>
    <n v="0"/>
    <n v="0"/>
    <x v="0"/>
  </r>
  <r>
    <n v="601"/>
    <n v="6"/>
    <n v="0"/>
    <s v="מוזיאון המדע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69.1648"/>
    <n v="70.238143533225283"/>
    <n v="359.35072155591575"/>
    <n v="360.55017594813614"/>
    <n v="361.64874165316047"/>
    <n v="362.65202359805511"/>
    <n v="601"/>
    <m/>
    <n v="0"/>
    <n v="0"/>
    <n v="0"/>
    <n v="0"/>
    <n v="0"/>
    <n v="0"/>
    <n v="0"/>
    <n v="0"/>
    <n v="0"/>
    <n v="0"/>
    <n v="0"/>
    <m/>
    <m/>
    <m/>
    <m/>
    <m/>
    <m/>
    <n v="0"/>
    <n v="0"/>
    <n v="360.55017594813614"/>
    <n v="0"/>
    <n v="0"/>
    <n v="0"/>
    <n v="0"/>
    <n v="0"/>
    <n v="362.65202359805511"/>
    <n v="0"/>
    <n v="0"/>
    <n v="0"/>
    <x v="0"/>
  </r>
  <r>
    <n v="602"/>
    <n v="6"/>
    <n v="0"/>
    <s v="קרית בן גוריון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3111.4530000000004"/>
    <n v="3144.927339859551"/>
    <n v="3179.6252848314612"/>
    <n v="3269.012641123596"/>
    <n v="4087.2735842696634"/>
    <n v="4902.5629150000004"/>
    <n v="602"/>
    <m/>
    <n v="0"/>
    <n v="0"/>
    <n v="0"/>
    <n v="0"/>
    <n v="0"/>
    <n v="0"/>
    <n v="0"/>
    <n v="0"/>
    <n v="0"/>
    <n v="0"/>
    <n v="0"/>
    <m/>
    <m/>
    <m/>
    <m/>
    <m/>
    <m/>
    <n v="0"/>
    <n v="0"/>
    <n v="1934.7632260820812"/>
    <n v="1334.2494150415146"/>
    <n v="0"/>
    <n v="0"/>
    <n v="0"/>
    <n v="0"/>
    <n v="2901.5790034496686"/>
    <n v="2000.9839115503314"/>
    <n v="0"/>
    <n v="0"/>
    <x v="0"/>
  </r>
  <r>
    <n v="603"/>
    <n v="6"/>
    <n v="0"/>
    <s v="גן הורד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761.8726999999999"/>
    <n v="1780.8276787668538"/>
    <n v="1800.4755288202246"/>
    <n v="3261.6575938651686"/>
    <n v="3281.0579898876404"/>
    <n v="3298.7756984999996"/>
    <n v="603"/>
    <m/>
    <n v="0"/>
    <n v="0"/>
    <n v="0"/>
    <n v="0"/>
    <n v="0"/>
    <n v="0"/>
    <n v="0"/>
    <n v="0"/>
    <n v="0"/>
    <n v="0"/>
    <n v="0"/>
    <m/>
    <m/>
    <m/>
    <m/>
    <m/>
    <m/>
    <n v="0"/>
    <n v="0"/>
    <n v="2364.2725305272775"/>
    <n v="897.38506333789098"/>
    <n v="0"/>
    <n v="0"/>
    <n v="0"/>
    <n v="0"/>
    <n v="2391.1782717486831"/>
    <n v="907.59742675131645"/>
    <n v="0"/>
    <n v="0"/>
    <x v="0"/>
  </r>
  <r>
    <n v="604"/>
    <n v="6"/>
    <n v="0"/>
    <s v="מוזיאון ישראל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760.86630000000002"/>
    <n v="1321.0739091126418"/>
    <n v="1333.3131279578606"/>
    <n v="1346.5080540680715"/>
    <n v="1358.5931265802269"/>
    <n v="1369.6300040275528"/>
    <n v="604"/>
    <m/>
    <n v="0"/>
    <n v="0"/>
    <n v="0"/>
    <n v="0"/>
    <n v="0"/>
    <n v="0"/>
    <n v="0"/>
    <n v="0"/>
    <n v="0"/>
    <n v="0"/>
    <n v="0"/>
    <m/>
    <m/>
    <m/>
    <m/>
    <m/>
    <m/>
    <n v="0"/>
    <n v="50.18810385520645"/>
    <n v="294.54717094144655"/>
    <n v="999.92068700195568"/>
    <n v="1.8520922694628068"/>
    <n v="0"/>
    <n v="0"/>
    <n v="51.049923301733628"/>
    <n v="299.6050723232014"/>
    <n v="1017.091112398565"/>
    <n v="1.8838960040527941"/>
    <n v="0"/>
    <x v="0"/>
  </r>
  <r>
    <n v="605"/>
    <n v="6"/>
    <n v="0"/>
    <s v="ניות"/>
    <m/>
    <s v="Jewish"/>
    <s v="yes"/>
    <x v="0"/>
    <s v="yes"/>
    <s v="ירושלים"/>
    <n v="519.6153846153793"/>
    <n v="148"/>
    <n v="9.6"/>
    <n v="0"/>
    <n v="24.2"/>
    <n v="0"/>
    <n v="181.79999999999998"/>
    <n v="667.6153846153793"/>
    <n v="677.21538461537932"/>
    <n v="677.21538461537932"/>
    <n v="701.41538461537937"/>
    <n v="701.41538461537937"/>
    <n v="1154.4289733927408"/>
    <n v="1550.4007942962382"/>
    <n v="1579.670150397355"/>
    <n v="1573.201412687632"/>
    <n v="1614.7140828013682"/>
    <n v="1580.3465739759458"/>
    <n v="2.2216989865441574"/>
    <n v="2.322296385050266"/>
    <n v="2.3325963737438125"/>
    <n v="2.3230444086575543"/>
    <n v="2.3020796495457474"/>
    <n v="2.2530822799709873"/>
    <m/>
    <m/>
    <m/>
    <m/>
    <m/>
    <m/>
    <m/>
    <m/>
    <m/>
    <m/>
    <m/>
    <m/>
    <m/>
    <m/>
    <m/>
    <m/>
    <m/>
    <m/>
    <m/>
    <n v="570.43305000000009"/>
    <n v="594.35743935326832"/>
    <n v="622.1512833481645"/>
    <n v="784.81647824513516"/>
    <n v="880.02284390897171"/>
    <n v="886.59119220724187"/>
    <n v="605"/>
    <n v="69"/>
    <n v="116.89335589042302"/>
    <n v="121.54087474380873"/>
    <n v="113.54317502187676"/>
    <n v="112.05251539745116"/>
    <n v="101.92539280971727"/>
    <n v="24"/>
    <n v="24"/>
    <n v="24"/>
    <n v="24"/>
    <n v="24"/>
    <n v="24"/>
    <n v="380"/>
    <n v="408.5"/>
    <n v="439.13749999999999"/>
    <n v="472.07281249999994"/>
    <n v="507.47827343749992"/>
    <n v="545.53914394531239"/>
    <n v="0"/>
    <n v="292.89223186672052"/>
    <n v="142.16317247666518"/>
    <n v="239.61822837298428"/>
    <n v="110.14284552876516"/>
    <n v="0"/>
    <n v="0"/>
    <n v="330.87438941087925"/>
    <n v="160.59884070716711"/>
    <n v="270.69183262158163"/>
    <n v="124.42612946761392"/>
    <n v="0"/>
    <x v="0"/>
  </r>
  <r>
    <n v="606"/>
    <n v="6"/>
    <n v="0"/>
    <s v="גבעת רם - מעונות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856.98440000000005"/>
    <n v="866.20420407865174"/>
    <n v="875.76102449438213"/>
    <n v="886.06409537078662"/>
    <n v="895.5005528089888"/>
    <n v="904.11854200000005"/>
    <n v="606"/>
    <m/>
    <n v="0"/>
    <n v="0"/>
    <n v="0"/>
    <n v="0"/>
    <n v="0"/>
    <n v="0"/>
    <n v="0"/>
    <n v="0"/>
    <n v="0"/>
    <n v="0"/>
    <n v="0"/>
    <m/>
    <m/>
    <m/>
    <m/>
    <m/>
    <m/>
    <n v="0"/>
    <n v="44.303204768539331"/>
    <n v="354.42563814831465"/>
    <n v="132.90961430561799"/>
    <n v="354.42563814831465"/>
    <n v="0"/>
    <n v="0"/>
    <n v="45.205927100000004"/>
    <n v="361.64741680000003"/>
    <n v="135.61778129999999"/>
    <n v="361.64741680000003"/>
    <n v="0"/>
    <x v="0"/>
  </r>
  <r>
    <n v="607"/>
    <n v="6"/>
    <n v="0"/>
    <s v="גבעת רם - מטעמ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1250"/>
    <n v="2500"/>
    <n v="2500"/>
    <n v="2500"/>
    <n v="607"/>
    <m/>
    <n v="0"/>
    <n v="0"/>
    <n v="0"/>
    <n v="0"/>
    <n v="0"/>
    <n v="0"/>
    <n v="0"/>
    <n v="0"/>
    <n v="0"/>
    <n v="0"/>
    <n v="0"/>
    <m/>
    <m/>
    <m/>
    <m/>
    <m/>
    <m/>
    <n v="0"/>
    <n v="0"/>
    <n v="2500"/>
    <n v="0"/>
    <n v="0"/>
    <n v="0"/>
    <n v="0"/>
    <n v="0"/>
    <n v="2500"/>
    <n v="0"/>
    <n v="0"/>
    <n v="0"/>
    <x v="0"/>
  </r>
  <r>
    <n v="608"/>
    <n v="6"/>
    <n v="0"/>
    <s v="קמפוס גבעת ר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472.1815000000001"/>
    <n v="2818.7782841151688"/>
    <n v="3200"/>
    <n v="3400"/>
    <n v="3600"/>
    <n v="3800"/>
    <n v="608"/>
    <n v="2167"/>
    <n v="2167"/>
    <n v="2167"/>
    <n v="2167"/>
    <n v="2167"/>
    <n v="2167"/>
    <n v="0"/>
    <n v="0"/>
    <n v="0"/>
    <n v="0"/>
    <n v="0"/>
    <n v="0"/>
    <n v="5458"/>
    <n v="5846.7"/>
    <n v="6263.5199999999995"/>
    <n v="6710.5173749999994"/>
    <n v="7189.9012218749986"/>
    <n v="7704.0436094531233"/>
    <n v="0"/>
    <n v="57.443493882819403"/>
    <n v="2085"/>
    <n v="491.18128881385326"/>
    <n v="765.91325177092551"/>
    <n v="0"/>
    <n v="0"/>
    <n v="63.32116607946427"/>
    <n v="2351"/>
    <n v="541.43941918911651"/>
    <n v="844.28221439285699"/>
    <n v="0"/>
    <x v="0"/>
  </r>
  <r>
    <n v="609"/>
    <n v="6"/>
    <n v="0"/>
    <s v="קרית הממשלה משרד החוץ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n v="2.6691571667992009"/>
    <m/>
    <m/>
    <m/>
    <m/>
    <m/>
    <m/>
    <m/>
    <m/>
    <m/>
    <m/>
    <m/>
    <m/>
    <m/>
    <m/>
    <m/>
    <m/>
    <m/>
    <m/>
    <m/>
    <n v="3341.9310000000005"/>
    <n v="3721.3849205898882"/>
    <n v="4102.1530837078653"/>
    <n v="4142.3313552808995"/>
    <n v="4206.1301460674167"/>
    <n v="4291.2400677912174"/>
    <n v="609"/>
    <m/>
    <n v="0"/>
    <n v="0"/>
    <n v="0"/>
    <n v="0"/>
    <n v="0"/>
    <n v="0"/>
    <n v="0"/>
    <n v="0"/>
    <n v="0"/>
    <n v="0"/>
    <n v="0"/>
    <m/>
    <m/>
    <m/>
    <m/>
    <m/>
    <m/>
    <n v="0"/>
    <n v="22.320066103536838"/>
    <n v="2881.9683049290975"/>
    <n v="1238.0429842482654"/>
    <n v="0"/>
    <n v="0"/>
    <n v="0"/>
    <n v="23.122428836393944"/>
    <n v="2985.5694302315019"/>
    <n v="1282.5482087233217"/>
    <n v="0"/>
    <n v="0"/>
    <x v="0"/>
  </r>
  <r>
    <n v="610"/>
    <n v="6"/>
    <n v="0"/>
    <s v="משרד ראש הממשלה החדש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668.2043000000001"/>
    <n v="678.57392102512165"/>
    <n v="689.3225882495949"/>
    <n v="2550"/>
    <n v="2600"/>
    <n v="2650"/>
    <n v="610"/>
    <m/>
    <n v="0"/>
    <n v="0"/>
    <n v="0"/>
    <n v="0"/>
    <n v="0"/>
    <n v="0"/>
    <n v="0"/>
    <n v="0"/>
    <n v="0"/>
    <n v="0"/>
    <n v="0"/>
    <m/>
    <m/>
    <m/>
    <m/>
    <m/>
    <m/>
    <n v="0"/>
    <n v="0"/>
    <n v="2153.0914020583223"/>
    <n v="67.819170000024556"/>
    <n v="0"/>
    <n v="0"/>
    <n v="0"/>
    <n v="0"/>
    <n v="2172.7773698097644"/>
    <n v="68.439248642423905"/>
    <n v="0"/>
    <n v="0"/>
    <x v="0"/>
  </r>
  <r>
    <n v="611"/>
    <n v="6"/>
    <n v="0"/>
    <s v="חניון הלאו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460.95600000000002"/>
    <n v="465.9151614606742"/>
    <n v="1060"/>
    <n v="1065"/>
    <n v="1070"/>
    <n v="1075"/>
    <n v="611"/>
    <m/>
    <n v="0"/>
    <n v="0"/>
    <n v="0"/>
    <n v="0"/>
    <n v="0"/>
    <n v="0"/>
    <n v="0"/>
    <n v="0"/>
    <n v="0"/>
    <n v="0"/>
    <n v="0"/>
    <m/>
    <m/>
    <m/>
    <m/>
    <m/>
    <m/>
    <n v="0"/>
    <n v="381.27794265168541"/>
    <n v="95.319485662921352"/>
    <n v="0"/>
    <n v="0"/>
    <n v="0"/>
    <n v="0"/>
    <n v="389.04686400000003"/>
    <n v="97.261716000000007"/>
    <n v="0"/>
    <n v="0"/>
    <n v="0"/>
    <x v="0"/>
  </r>
  <r>
    <n v="701"/>
    <n v="7"/>
    <n v="0"/>
    <s v="רשות השידור"/>
    <m/>
    <s v="Jewish"/>
    <s v="yes"/>
    <x v="0"/>
    <s v="yes"/>
    <s v="ירושלים"/>
    <n v="5.482640625000001"/>
    <n v="0"/>
    <n v="60"/>
    <n v="90"/>
    <n v="60"/>
    <n v="60"/>
    <n v="270"/>
    <n v="5.482640625000001"/>
    <n v="65.482640625000002"/>
    <n v="155.48264062499999"/>
    <n v="215.48264062499999"/>
    <n v="275.48264062499999"/>
    <n v="12.484199155918045"/>
    <n v="12.141133119342822"/>
    <n v="141.12083016711992"/>
    <n v="405.46717906804764"/>
    <n v="557.55691891525248"/>
    <n v="697.43369979174258"/>
    <n v="2.2770413035995847"/>
    <n v="2.2144681641144079"/>
    <n v="2.1550876510200281"/>
    <n v="2.6077970983652867"/>
    <n v="2.5874795171345486"/>
    <n v="2.5316793036738834"/>
    <m/>
    <m/>
    <m/>
    <m/>
    <m/>
    <m/>
    <m/>
    <m/>
    <m/>
    <m/>
    <m/>
    <m/>
    <m/>
    <m/>
    <m/>
    <m/>
    <m/>
    <m/>
    <m/>
    <n v="397.781274"/>
    <n v="403.94400584151214"/>
    <n v="410.33290858313535"/>
    <n v="4099"/>
    <n v="4120"/>
    <n v="4130"/>
    <n v="701"/>
    <m/>
    <n v="0"/>
    <n v="0"/>
    <n v="0"/>
    <n v="0"/>
    <n v="0"/>
    <n v="0"/>
    <n v="0"/>
    <n v="0"/>
    <n v="0"/>
    <n v="0"/>
    <n v="0"/>
    <m/>
    <m/>
    <m/>
    <m/>
    <m/>
    <m/>
    <n v="0"/>
    <n v="261.35297795644192"/>
    <n v="4237.8650214004665"/>
    <n v="0"/>
    <n v="0"/>
    <n v="0"/>
    <n v="0"/>
    <n v="262.05085311340707"/>
    <n v="4249.1811377888553"/>
    <n v="0"/>
    <n v="0"/>
    <n v="0"/>
    <x v="0"/>
  </r>
  <r>
    <n v="702"/>
    <n v="7"/>
    <n v="0"/>
    <s v="מתחם משרד החוץ"/>
    <m/>
    <s v="Jewish"/>
    <s v="yes"/>
    <x v="0"/>
    <s v="yes"/>
    <s v="ירושלים"/>
    <n v="750"/>
    <n v="20"/>
    <n v="30"/>
    <n v="50"/>
    <n v="50"/>
    <n v="50"/>
    <n v="200"/>
    <n v="770"/>
    <n v="800"/>
    <n v="850"/>
    <n v="900"/>
    <n v="950"/>
    <n v="1911.7112100956967"/>
    <n v="2081.6506147898599"/>
    <n v="2248.0428051834265"/>
    <n v="2435.3119166656888"/>
    <n v="2583.0007393544088"/>
    <n v="2684.9383200759644"/>
    <n v="2.5489482801275956"/>
    <n v="2.7034423568699482"/>
    <n v="2.8100535064792833"/>
    <n v="2.8650728431361046"/>
    <n v="2.8700008215048989"/>
    <n v="2.8262508632378571"/>
    <m/>
    <m/>
    <m/>
    <m/>
    <m/>
    <m/>
    <m/>
    <m/>
    <m/>
    <m/>
    <m/>
    <m/>
    <m/>
    <m/>
    <m/>
    <m/>
    <m/>
    <m/>
    <m/>
    <n v="172.85850000000002"/>
    <n v="205.78110225394221"/>
    <n v="210.96043758125438"/>
    <n v="342.69608084079783"/>
    <n v="680"/>
    <n v="680"/>
    <n v="702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342.69608084079783"/>
    <n v="0"/>
    <n v="0"/>
    <n v="0"/>
    <n v="0"/>
    <n v="0"/>
    <n v="935"/>
    <n v="0"/>
    <n v="0"/>
    <x v="0"/>
  </r>
  <r>
    <n v="703"/>
    <n v="7"/>
    <n v="0"/>
    <s v="בנייני האומה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864.29250000000002"/>
    <n v="873.59092773876409"/>
    <n v="1973.5909277387641"/>
    <n v="3073.5909277387641"/>
    <n v="4173.5909277387636"/>
    <n v="5273.5909277387636"/>
    <n v="703"/>
    <m/>
    <n v="0"/>
    <n v="0"/>
    <n v="0"/>
    <n v="0"/>
    <n v="0"/>
    <n v="0"/>
    <n v="0"/>
    <n v="0"/>
    <n v="0"/>
    <n v="0"/>
    <n v="0"/>
    <m/>
    <m/>
    <m/>
    <m/>
    <m/>
    <m/>
    <n v="0"/>
    <n v="624"/>
    <n v="938"/>
    <n v="0"/>
    <n v="0"/>
    <n v="0"/>
    <n v="0"/>
    <n v="1373.0396927016645"/>
    <n v="2063.9603072983355"/>
    <n v="0"/>
    <n v="0"/>
    <n v="0"/>
    <x v="0"/>
  </r>
  <r>
    <n v="704"/>
    <n v="7"/>
    <n v="0"/>
    <s v="קירוי כביש 4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30.50790000000001"/>
    <n v="132.53320493111832"/>
    <n v="310"/>
    <n v="650"/>
    <n v="990"/>
    <n v="1330"/>
    <n v="704"/>
    <m/>
    <n v="0"/>
    <n v="0"/>
    <n v="0"/>
    <n v="0"/>
    <n v="0"/>
    <n v="0"/>
    <n v="0"/>
    <n v="0"/>
    <n v="0"/>
    <n v="0"/>
    <n v="0"/>
    <m/>
    <m/>
    <m/>
    <m/>
    <m/>
    <m/>
    <n v="0"/>
    <n v="94"/>
    <n v="735"/>
    <n v="113"/>
    <n v="0"/>
    <n v="0"/>
    <n v="0"/>
    <n v="206.76008492569002"/>
    <n v="1616.687898089172"/>
    <n v="248.55201698513801"/>
    <n v="0"/>
    <n v="0"/>
    <x v="0"/>
  </r>
  <r>
    <n v="705"/>
    <n v="7"/>
    <n v="0"/>
    <s v="מלונות שדרות הרצל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913.56600000000003"/>
    <n v="923.39453308988766"/>
    <n v="933.58233370786525"/>
    <n v="1197.4799409951847"/>
    <n v="1207.5394317817015"/>
    <n v="1216.7264157142858"/>
    <n v="705"/>
    <m/>
    <n v="0"/>
    <n v="0"/>
    <n v="0"/>
    <n v="0"/>
    <n v="0"/>
    <n v="0"/>
    <n v="0"/>
    <n v="0"/>
    <n v="0"/>
    <n v="0"/>
    <n v="0"/>
    <m/>
    <m/>
    <m/>
    <m/>
    <m/>
    <m/>
    <n v="0"/>
    <n v="1195.4887642399694"/>
    <n v="1.9911767552151842"/>
    <n v="0"/>
    <n v="0"/>
    <n v="0"/>
    <n v="0"/>
    <n v="1214.7032358066431"/>
    <n v="2.0231799076426578"/>
    <n v="0"/>
    <n v="0"/>
    <n v="0"/>
    <x v="0"/>
  </r>
  <r>
    <n v="706"/>
    <n v="7"/>
    <n v="0"/>
    <s v="תחנת רכבת"/>
    <m/>
    <s v="Jewish"/>
    <s v="yes"/>
    <x v="0"/>
    <s v="yes"/>
    <s v="ירושלים"/>
    <n v="0"/>
    <n v="0"/>
    <n v="0"/>
    <n v="0"/>
    <n v="0"/>
    <n v="42"/>
    <n v="42"/>
    <n v="0"/>
    <n v="0"/>
    <n v="0"/>
    <n v="0"/>
    <n v="42"/>
    <n v="0"/>
    <n v="0"/>
    <n v="0"/>
    <n v="0"/>
    <n v="0"/>
    <n v="112.10460100556639"/>
    <m/>
    <m/>
    <m/>
    <m/>
    <m/>
    <n v="2.6691571667992"/>
    <m/>
    <m/>
    <m/>
    <m/>
    <m/>
    <m/>
    <m/>
    <m/>
    <m/>
    <m/>
    <m/>
    <m/>
    <m/>
    <m/>
    <m/>
    <m/>
    <m/>
    <m/>
    <m/>
    <n v="230.47800000000001"/>
    <n v="234.05470478119935"/>
    <n v="909.05470478119935"/>
    <n v="3092.0547047811992"/>
    <n v="5183.0547047811997"/>
    <n v="5420"/>
    <n v="706"/>
    <m/>
    <n v="0"/>
    <n v="0"/>
    <n v="0"/>
    <n v="0"/>
    <n v="0"/>
    <n v="0"/>
    <n v="0"/>
    <n v="0"/>
    <n v="0"/>
    <n v="0"/>
    <n v="0"/>
    <m/>
    <m/>
    <m/>
    <m/>
    <m/>
    <m/>
    <n v="0"/>
    <n v="132.98596981439053"/>
    <n v="2511.5350299232036"/>
    <n v="0"/>
    <n v="0"/>
    <n v="0"/>
    <n v="0"/>
    <n v="229.25443176706628"/>
    <n v="4329.6336970865941"/>
    <n v="0"/>
    <n v="0"/>
    <n v="0"/>
    <x v="0"/>
  </r>
  <r>
    <n v="707"/>
    <n v="7"/>
    <n v="0"/>
    <s v="תחנה מרכזית"/>
    <m/>
    <s v="U. Orthodox"/>
    <s v="yes"/>
    <x v="0"/>
    <s v="yes"/>
    <s v="ירושלים"/>
    <n v="32.29448961156276"/>
    <n v="0"/>
    <n v="67.5"/>
    <n v="0"/>
    <n v="0"/>
    <n v="0"/>
    <n v="67.5"/>
    <n v="32.29448961156276"/>
    <n v="99.794489611562767"/>
    <n v="99.794489611562767"/>
    <n v="99.794489611562767"/>
    <n v="99.794489611562767"/>
    <n v="138.91201757197874"/>
    <n v="146.94012018510927"/>
    <n v="390.30903868705235"/>
    <n v="406.64258434776644"/>
    <n v="423.69714578059614"/>
    <n v="430.95045762707042"/>
    <n v="4.3014154811798759"/>
    <n v="4.5500059592983515"/>
    <n v="3.9111281615475981"/>
    <n v="4.0747999807461364"/>
    <n v="4.2456968058034352"/>
    <n v="4.3183792943326802"/>
    <m/>
    <m/>
    <m/>
    <m/>
    <m/>
    <m/>
    <m/>
    <m/>
    <m/>
    <m/>
    <m/>
    <m/>
    <m/>
    <m/>
    <m/>
    <m/>
    <m/>
    <m/>
    <m/>
    <n v="2981.8091250000002"/>
    <n v="3474.12954377713"/>
    <n v="3514.6828085969355"/>
    <n v="3551.0215314133861"/>
    <n v="3584.3665721046855"/>
    <n v="3614.5697800766529"/>
    <n v="707"/>
    <n v="301"/>
    <n v="301"/>
    <n v="301"/>
    <n v="301"/>
    <n v="301"/>
    <n v="301"/>
    <n v="0"/>
    <n v="10.520308760707525"/>
    <n v="34.740304280151143"/>
    <n v="25.622154286109506"/>
    <n v="27.613593432019151"/>
    <n v="31.032836580846915"/>
    <m/>
    <m/>
    <m/>
    <m/>
    <m/>
    <m/>
    <n v="0"/>
    <n v="1394.1909379298093"/>
    <n v="1841.4529769879987"/>
    <n v="306.90882949799982"/>
    <n v="8.4687869975784977"/>
    <n v="0"/>
    <n v="0"/>
    <n v="1419.1410520375016"/>
    <n v="1874.4071876702328"/>
    <n v="312.4011979450388"/>
    <n v="8.6203424238797712"/>
    <n v="0"/>
    <x v="0"/>
  </r>
  <r>
    <n v="708"/>
    <n v="7"/>
    <n v="0"/>
    <s v="מתחם הכניסהלעיר דרום מערב"/>
    <m/>
    <s v="Jewish"/>
    <s v="yes"/>
    <x v="0"/>
    <s v="yes"/>
    <s v="ירושלים"/>
    <n v="0"/>
    <n v="0"/>
    <n v="0"/>
    <n v="0"/>
    <n v="0"/>
    <n v="0"/>
    <n v="0"/>
    <n v="0"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270"/>
    <n v="680"/>
    <n v="1080"/>
    <n v="1480"/>
    <n v="708"/>
    <m/>
    <n v="0"/>
    <n v="0"/>
    <n v="0"/>
    <n v="0"/>
    <n v="0"/>
    <m/>
    <m/>
    <m/>
    <m/>
    <m/>
    <m/>
    <m/>
    <m/>
    <m/>
    <m/>
    <m/>
    <m/>
    <n v="0"/>
    <n v="401"/>
    <n v="279"/>
    <n v="0"/>
    <n v="0"/>
    <n v="0"/>
    <n v="0"/>
    <n v="872.76470588235293"/>
    <n v="607.23529411764707"/>
    <n v="0"/>
    <n v="0"/>
    <n v="0"/>
    <x v="0"/>
  </r>
  <r>
    <n v="801"/>
    <n v="8"/>
    <n v="0"/>
    <s v="נחלת ציון"/>
    <m/>
    <s v="Jewish"/>
    <s v="yes"/>
    <x v="0"/>
    <s v="yes"/>
    <s v="ירושלים"/>
    <n v="844"/>
    <n v="4"/>
    <n v="37.9"/>
    <n v="23.5"/>
    <n v="23.5"/>
    <n v="23.5"/>
    <n v="112.4"/>
    <n v="848"/>
    <n v="885.9"/>
    <n v="909.4"/>
    <n v="932.9"/>
    <n v="956.4"/>
    <n v="1448.0042226720561"/>
    <n v="1381.6361972895045"/>
    <n v="1414.3821377918061"/>
    <n v="1411.3046328133075"/>
    <n v="1408.7381095215587"/>
    <n v="1410.8046644737851"/>
    <n v="1.7238145508000668"/>
    <n v="1.6292879685017743"/>
    <n v="1.5965482986700601"/>
    <n v="1.551907447562467"/>
    <n v="1.5100633610478709"/>
    <n v="1.4751198917542714"/>
    <m/>
    <m/>
    <m/>
    <m/>
    <m/>
    <m/>
    <m/>
    <m/>
    <m/>
    <m/>
    <m/>
    <m/>
    <m/>
    <m/>
    <m/>
    <m/>
    <m/>
    <m/>
    <m/>
    <n v="334.44187500000004"/>
    <n v="338.53213733934422"/>
    <n v="344.37908055442853"/>
    <n v="349.59270672233953"/>
    <n v="354.36054918435946"/>
    <n v="358.82789092662006"/>
    <n v="801"/>
    <m/>
    <n v="0"/>
    <n v="0"/>
    <n v="0"/>
    <n v="0"/>
    <n v="0"/>
    <n v="218"/>
    <n v="218"/>
    <n v="218"/>
    <n v="218"/>
    <n v="218"/>
    <n v="218"/>
    <m/>
    <m/>
    <m/>
    <m/>
    <m/>
    <m/>
    <n v="0"/>
    <n v="87.398176680584882"/>
    <n v="122.35744735281882"/>
    <n v="52.438906008350926"/>
    <n v="87.398176680584882"/>
    <n v="0"/>
    <n v="0"/>
    <n v="89.706972731655014"/>
    <n v="125.58976182431701"/>
    <n v="53.824183638993006"/>
    <n v="89.706972731655014"/>
    <n v="0"/>
    <x v="0"/>
  </r>
  <r>
    <n v="802"/>
    <n v="8"/>
    <n v="0"/>
    <s v="אוהל משה"/>
    <m/>
    <s v="Jewish"/>
    <s v="yes"/>
    <x v="0"/>
    <s v="yes"/>
    <s v="ירושלים"/>
    <n v="416.85952380952779"/>
    <n v="7.7166666666666659"/>
    <n v="7.7166666666666659"/>
    <n v="7.7166666666666659"/>
    <n v="10.716666666666665"/>
    <n v="7.7166666666666659"/>
    <n v="41.583333333333329"/>
    <n v="424.57619047619443"/>
    <n v="432.29285714286107"/>
    <n v="440.00952380952771"/>
    <n v="450.72619047619435"/>
    <n v="458.44285714286099"/>
    <n v="830.84424473175216"/>
    <n v="817.27087519767997"/>
    <n v="805.86121059400421"/>
    <n v="797.14088664016242"/>
    <n v="787.58147241404129"/>
    <n v="781.46706052368734"/>
    <n v="2.0306947322354079"/>
    <n v="1.9249098124910129"/>
    <n v="1.8641557390518921"/>
    <n v="1.8116446201860634"/>
    <n v="1.747361234060878"/>
    <n v="1.7046117053584386"/>
    <m/>
    <m/>
    <m/>
    <m/>
    <m/>
    <m/>
    <m/>
    <m/>
    <m/>
    <m/>
    <m/>
    <m/>
    <m/>
    <m/>
    <m/>
    <m/>
    <m/>
    <m/>
    <m/>
    <n v="283.24237499999998"/>
    <n v="287.23070996037166"/>
    <n v="291.44462840455475"/>
    <n v="296.09500152629607"/>
    <n v="300.30704450469881"/>
    <n v="304.23223330884719"/>
    <n v="802"/>
    <n v="144"/>
    <n v="144"/>
    <n v="144"/>
    <n v="144"/>
    <n v="144"/>
    <n v="144"/>
    <n v="18"/>
    <n v="18"/>
    <n v="18"/>
    <n v="18"/>
    <n v="18"/>
    <n v="18"/>
    <m/>
    <m/>
    <m/>
    <m/>
    <m/>
    <m/>
    <n v="0"/>
    <n v="103.63325053420363"/>
    <n v="118.43800061051843"/>
    <n v="44.414250228944411"/>
    <n v="29.609500152629607"/>
    <n v="0"/>
    <n v="0"/>
    <n v="106.48128165809651"/>
    <n v="121.69289332353888"/>
    <n v="45.634834996327079"/>
    <n v="30.423223330884721"/>
    <n v="0"/>
    <x v="0"/>
  </r>
  <r>
    <n v="803"/>
    <n v="8"/>
    <n v="0"/>
    <s v="משכן המלאכה"/>
    <m/>
    <s v="Jewish"/>
    <s v="yes"/>
    <x v="0"/>
    <s v="yes"/>
    <s v="ירושלים"/>
    <n v="316.54014285714493"/>
    <n v="4.7"/>
    <n v="4.7"/>
    <n v="4.7"/>
    <n v="4.7"/>
    <n v="4.7"/>
    <n v="23.5"/>
    <n v="321.24014285714492"/>
    <n v="325.94014285714491"/>
    <n v="330.64014285714489"/>
    <n v="335.34014285714488"/>
    <n v="340.04014285714487"/>
    <n v="860.88355887110299"/>
    <n v="879.09684157883032"/>
    <n v="893.93603996640979"/>
    <n v="898.44441228082644"/>
    <n v="896.68846049820559"/>
    <n v="885.29406401918345"/>
    <n v="2.7606566331823315"/>
    <n v="2.736572191009651"/>
    <n v="2.7426386701873962"/>
    <n v="2.7172877573701171"/>
    <n v="2.6739669544430158"/>
    <n v="2.6034986827749527"/>
    <m/>
    <m/>
    <m/>
    <m/>
    <m/>
    <m/>
    <m/>
    <m/>
    <m/>
    <m/>
    <m/>
    <m/>
    <m/>
    <m/>
    <m/>
    <m/>
    <m/>
    <m/>
    <m/>
    <n v="277.79340000000002"/>
    <n v="282.65077385400332"/>
    <n v="287.56450652362099"/>
    <n v="292.51724453259965"/>
    <n v="296.87684364524745"/>
    <n v="300.56459186432897"/>
    <n v="803"/>
    <n v="83"/>
    <n v="83"/>
    <n v="83"/>
    <n v="83"/>
    <n v="83"/>
    <n v="83"/>
    <n v="107"/>
    <n v="107"/>
    <n v="107"/>
    <n v="107"/>
    <n v="107"/>
    <n v="107"/>
    <m/>
    <m/>
    <m/>
    <m/>
    <m/>
    <m/>
    <n v="0"/>
    <n v="87.755173359779889"/>
    <n v="87.755173359779889"/>
    <n v="43.877586679889944"/>
    <n v="73.129311133149912"/>
    <n v="0"/>
    <n v="0"/>
    <n v="90.169377559298695"/>
    <n v="90.169377559298695"/>
    <n v="45.084688779649348"/>
    <n v="75.141147966082244"/>
    <n v="0"/>
    <x v="0"/>
  </r>
  <r>
    <n v="804"/>
    <n v="8"/>
    <n v="0"/>
    <s v="בצלאל - ארכיטקטורה"/>
    <m/>
    <s v="Jewish"/>
    <s v="yes"/>
    <x v="0"/>
    <s v="yes"/>
    <s v="ירושלים"/>
    <n v="112.90394736842136"/>
    <n v="5.5250000000000004"/>
    <n v="7.3250000000000002"/>
    <n v="7.3250000000000002"/>
    <n v="7.3250000000000002"/>
    <n v="1.325"/>
    <n v="28.824999999999999"/>
    <n v="118.42894736842136"/>
    <n v="125.75394736842136"/>
    <n v="133.07894736842135"/>
    <n v="140.40394736842134"/>
    <n v="141.72894736842133"/>
    <n v="216.55077234574824"/>
    <n v="217.88132696755142"/>
    <n v="224.82294978222254"/>
    <n v="234.11061910547906"/>
    <n v="244.3750674296563"/>
    <n v="239.01379353870641"/>
    <n v="1.9407852238533989"/>
    <n v="1.8397641101186437"/>
    <n v="1.7878003393687412"/>
    <n v="1.7591859849729452"/>
    <n v="1.7405142234955382"/>
    <n v="1.6864147937075638"/>
    <m/>
    <m/>
    <m/>
    <m/>
    <m/>
    <m/>
    <m/>
    <m/>
    <m/>
    <m/>
    <m/>
    <m/>
    <m/>
    <m/>
    <m/>
    <m/>
    <m/>
    <m/>
    <m/>
    <n v="481.94940000000003"/>
    <n v="628.8685151880868"/>
    <n v="636.82935349165177"/>
    <n v="645.46593913050674"/>
    <n v="653.42882253160963"/>
    <n v="660.25898452557806"/>
    <n v="804"/>
    <m/>
    <n v="0"/>
    <n v="0"/>
    <n v="0"/>
    <n v="0"/>
    <n v="0"/>
    <n v="0"/>
    <n v="0"/>
    <n v="0"/>
    <n v="0"/>
    <n v="0"/>
    <n v="0"/>
    <n v="360"/>
    <n v="387"/>
    <n v="416.02499999999998"/>
    <n v="447.22687499999995"/>
    <n v="480.76889062499993"/>
    <n v="516.8265574218749"/>
    <n v="0"/>
    <n v="121.32286532366361"/>
    <n v="200.26215336130315"/>
    <n v="148.6515362543997"/>
    <n v="175.22938419114024"/>
    <n v="0"/>
    <n v="0"/>
    <n v="124.10339105769495"/>
    <n v="204.85184112945899"/>
    <n v="152.05839135014753"/>
    <n v="179.24536098827659"/>
    <n v="0"/>
    <x v="0"/>
  </r>
  <r>
    <n v="805"/>
    <n v="8"/>
    <n v="0"/>
    <s v="שערי חסד"/>
    <m/>
    <s v="U. Orthodox"/>
    <s v="yes"/>
    <x v="0"/>
    <s v="yes"/>
    <s v="ירושלים"/>
    <n v="200"/>
    <n v="12"/>
    <n v="18"/>
    <n v="18"/>
    <n v="27"/>
    <n v="0"/>
    <n v="75"/>
    <n v="212"/>
    <n v="230"/>
    <n v="248"/>
    <n v="275"/>
    <n v="275"/>
    <n v="678.85847083114913"/>
    <n v="685.51129796447196"/>
    <n v="721.71992211052884"/>
    <n v="751.11956663458648"/>
    <n v="791.30588315670866"/>
    <n v="741.96471886519885"/>
    <n v="3.3942923541557457"/>
    <n v="3.2335438583229807"/>
    <n v="3.1379127048283864"/>
    <n v="3.0287079299781712"/>
    <n v="2.877475938751668"/>
    <n v="2.6980535231461777"/>
    <m/>
    <m/>
    <m/>
    <m/>
    <m/>
    <m/>
    <m/>
    <m/>
    <m/>
    <m/>
    <m/>
    <m/>
    <m/>
    <m/>
    <m/>
    <m/>
    <m/>
    <m/>
    <m/>
    <n v="299.62139999999999"/>
    <n v="304.47070102955882"/>
    <n v="310.37663948651755"/>
    <n v="316.45465634249859"/>
    <n v="322.41922431466145"/>
    <n v="325.28519932108634"/>
    <n v="805"/>
    <n v="51"/>
    <n v="51"/>
    <n v="51"/>
    <n v="51"/>
    <n v="51"/>
    <n v="51"/>
    <n v="456"/>
    <n v="503.18467465491398"/>
    <n v="504.12152997848602"/>
    <n v="513.35847721121013"/>
    <n v="519.08392857919534"/>
    <n v="510.42854336429684"/>
    <m/>
    <m/>
    <m/>
    <m/>
    <m/>
    <m/>
    <n v="0"/>
    <n v="15.352260302317314"/>
    <n v="297.63575670995778"/>
    <n v="1.980936668721649"/>
    <n v="1.4857026615018849"/>
    <n v="0"/>
    <n v="0"/>
    <n v="15.780659100378776"/>
    <n v="305.94116568061037"/>
    <n v="2.03621392895597"/>
    <n v="1.5271606111412648"/>
    <n v="0"/>
    <x v="0"/>
  </r>
  <r>
    <n v="806"/>
    <n v="8"/>
    <n v="0"/>
    <s v="ג'ראר בכר"/>
    <m/>
    <s v="Jewish"/>
    <s v="yes"/>
    <x v="0"/>
    <s v="yes"/>
    <s v="ירושלים"/>
    <n v="535"/>
    <n v="6.6"/>
    <n v="27"/>
    <n v="91.699999999999989"/>
    <n v="9.6"/>
    <n v="9.6"/>
    <n v="144.49999999999997"/>
    <n v="541.6"/>
    <n v="568.6"/>
    <n v="660.3"/>
    <n v="669.9"/>
    <n v="679.5"/>
    <n v="1083.3817237136914"/>
    <n v="1087.6629647551104"/>
    <n v="1120.8148321324463"/>
    <n v="1341.9991991578686"/>
    <n v="1325.9450507863164"/>
    <n v="1304.0688585538815"/>
    <n v="2.0250125676891426"/>
    <n v="2.0082403337428181"/>
    <n v="1.9711833136342707"/>
    <n v="2.0324082979825362"/>
    <n v="1.9793178844399408"/>
    <n v="1.9191594680704658"/>
    <m/>
    <m/>
    <m/>
    <m/>
    <m/>
    <m/>
    <m/>
    <m/>
    <m/>
    <m/>
    <m/>
    <m/>
    <m/>
    <m/>
    <m/>
    <m/>
    <m/>
    <m/>
    <m/>
    <n v="639.11099999999999"/>
    <n v="648.75993826266551"/>
    <n v="658.44584841407243"/>
    <n v="675.51777951108488"/>
    <n v="684.68611247123238"/>
    <n v="692.84313463605076"/>
    <n v="806"/>
    <n v="448"/>
    <n v="453.52672897196271"/>
    <n v="476.13607476635519"/>
    <n v="479.36217792902283"/>
    <n v="486.33155080213908"/>
    <n v="493.30092367525526"/>
    <n v="0"/>
    <n v="0"/>
    <n v="0"/>
    <n v="0"/>
    <n v="0"/>
    <n v="0"/>
    <m/>
    <m/>
    <m/>
    <m/>
    <m/>
    <m/>
    <n v="0"/>
    <n v="67.551777951108491"/>
    <n v="270.20711180443396"/>
    <n v="168.87944487777122"/>
    <n v="168.87944487777122"/>
    <n v="0"/>
    <n v="0"/>
    <n v="69.284313463605073"/>
    <n v="277.13725385442029"/>
    <n v="173.21078365901269"/>
    <n v="173.21078365901269"/>
    <n v="0"/>
    <x v="0"/>
  </r>
  <r>
    <n v="807"/>
    <n v="8"/>
    <n v="0"/>
    <s v="נחלת אחים"/>
    <m/>
    <s v="Jewish"/>
    <s v="yes"/>
    <x v="0"/>
    <s v="yes"/>
    <s v="ירושלים"/>
    <n v="695.54545454545973"/>
    <n v="16.399999999999999"/>
    <n v="36"/>
    <n v="27.4"/>
    <n v="27.4"/>
    <n v="12.4"/>
    <n v="119.6"/>
    <n v="711.94545454545971"/>
    <n v="747.94545454545971"/>
    <n v="775.34545454545969"/>
    <n v="802.74545454545967"/>
    <n v="815.14545454545964"/>
    <n v="1006.759248181297"/>
    <n v="987.24075062512622"/>
    <n v="1003.3458329233657"/>
    <n v="1021.7030580617509"/>
    <n v="1039.108259055387"/>
    <n v="1020.2400146782546"/>
    <n v="1.4474384694803535"/>
    <n v="1.3866803198503856"/>
    <n v="1.3414692566493602"/>
    <n v="1.3177391472046696"/>
    <n v="1.2944430306911716"/>
    <n v="1.251604862652592"/>
    <m/>
    <m/>
    <m/>
    <m/>
    <m/>
    <m/>
    <m/>
    <m/>
    <m/>
    <m/>
    <m/>
    <m/>
    <m/>
    <m/>
    <m/>
    <m/>
    <m/>
    <m/>
    <m/>
    <n v="171.39260000000002"/>
    <n v="173.03418062713584"/>
    <n v="175.32258522401906"/>
    <n v="178.3798790685843"/>
    <n v="181.17549120549802"/>
    <n v="182.70609239498771"/>
    <n v="807"/>
    <n v="25"/>
    <n v="25.370610340806003"/>
    <n v="26.205249076315447"/>
    <n v="26.605939605690025"/>
    <n v="26.990463381831503"/>
    <n v="27.407384765863775"/>
    <n v="0"/>
    <n v="0"/>
    <n v="0"/>
    <n v="0"/>
    <n v="0"/>
    <n v="0"/>
    <m/>
    <m/>
    <m/>
    <m/>
    <m/>
    <m/>
    <n v="10.193135921293406"/>
    <n v="10.193135921293406"/>
    <n v="81.545087548727125"/>
    <n v="40.772543863553501"/>
    <n v="35.67597581371686"/>
    <n v="0"/>
    <n v="10.44034811075557"/>
    <n v="10.44034811075557"/>
    <n v="83.52278506875065"/>
    <n v="41.761392625728369"/>
    <n v="36.541218478997543"/>
    <n v="0"/>
    <x v="0"/>
  </r>
  <r>
    <n v="808"/>
    <n v="8"/>
    <n v="0"/>
    <s v="זכרון יוסף"/>
    <m/>
    <s v="Jewish"/>
    <s v="yes"/>
    <x v="0"/>
    <s v="yes"/>
    <s v="ירושלים"/>
    <n v="796.61904761903941"/>
    <n v="16.700000000000003"/>
    <n v="24.5"/>
    <n v="24.5"/>
    <n v="24.5"/>
    <n v="24.5"/>
    <n v="114.7"/>
    <n v="813.31904761903945"/>
    <n v="837.81904761903945"/>
    <n v="862.31904761903945"/>
    <n v="886.81904761903945"/>
    <n v="911.31904761903945"/>
    <n v="1706.5003391233463"/>
    <n v="1640.5747320544058"/>
    <n v="1649.6685737171586"/>
    <n v="1658.5160265426944"/>
    <n v="1664.9014039600393"/>
    <n v="1675.5516821024912"/>
    <n v="2.1557090424440957"/>
    <n v="2.0171355101754052"/>
    <n v="1.9690034243137322"/>
    <n v="1.9233206446292064"/>
    <n v="1.8773857061708592"/>
    <n v="1.8386005279711057"/>
    <m/>
    <m/>
    <m/>
    <m/>
    <m/>
    <m/>
    <m/>
    <m/>
    <m/>
    <m/>
    <m/>
    <m/>
    <m/>
    <m/>
    <m/>
    <m/>
    <m/>
    <m/>
    <m/>
    <n v="258.54410000000001"/>
    <n v="262.33651782832357"/>
    <n v="266.43242661677863"/>
    <n v="270.86146612342787"/>
    <n v="274.85304204732893"/>
    <n v="278.63206011323274"/>
    <n v="808"/>
    <n v="265"/>
    <n v="255.86119080258334"/>
    <n v="257.59784306710986"/>
    <n v="259.25755545710922"/>
    <n v="260.84533022900587"/>
    <n v="262.36574520754169"/>
    <n v="633"/>
    <n v="633"/>
    <n v="633"/>
    <n v="633"/>
    <n v="633"/>
    <n v="633"/>
    <m/>
    <m/>
    <m/>
    <m/>
    <m/>
    <m/>
    <n v="0"/>
    <n v="80.854168925453834"/>
    <n v="115.21719083035049"/>
    <n v="74.790106367623551"/>
    <n v="0"/>
    <n v="0"/>
    <n v="0"/>
    <n v="83.173749219006922"/>
    <n v="118.52259275186465"/>
    <n v="76.935718142361168"/>
    <n v="0"/>
    <n v="0"/>
    <x v="0"/>
  </r>
  <r>
    <n v="809"/>
    <n v="8"/>
    <n v="0"/>
    <s v="שוקניון"/>
    <m/>
    <s v="Jewish"/>
    <s v="yes"/>
    <x v="0"/>
    <s v="yes"/>
    <s v="ירושלים"/>
    <n v="222.23600983391731"/>
    <n v="0"/>
    <n v="0"/>
    <n v="34"/>
    <n v="9.6"/>
    <n v="24"/>
    <n v="67.599999999999994"/>
    <n v="222.23600983391731"/>
    <n v="222.23600983391731"/>
    <n v="256.23600983391731"/>
    <n v="265.83600983391733"/>
    <n v="289.83600983391733"/>
    <n v="511.12496680387062"/>
    <n v="496.24940458949976"/>
    <n v="482.13135975604894"/>
    <n v="560.80588519926027"/>
    <n v="569.82199923244798"/>
    <n v="618.16226021090279"/>
    <n v="2.2999196538213922"/>
    <n v="2.2329837768431844"/>
    <n v="2.1694565165940394"/>
    <n v="2.1886302614638509"/>
    <n v="2.1435094500118614"/>
    <n v="2.1328000636122608"/>
    <m/>
    <m/>
    <m/>
    <m/>
    <m/>
    <m/>
    <m/>
    <m/>
    <m/>
    <m/>
    <m/>
    <m/>
    <m/>
    <m/>
    <m/>
    <m/>
    <m/>
    <m/>
    <m/>
    <n v="675.85458600000004"/>
    <n v="685.89666218211028"/>
    <n v="696.34484979342767"/>
    <n v="710.42574045169965"/>
    <n v="721.4310292905235"/>
    <n v="732.68496247595499"/>
    <n v="809"/>
    <m/>
    <n v="0"/>
    <n v="0"/>
    <n v="0"/>
    <n v="0"/>
    <n v="0"/>
    <n v="24"/>
    <n v="24"/>
    <n v="24"/>
    <n v="24"/>
    <n v="24"/>
    <n v="24"/>
    <m/>
    <m/>
    <m/>
    <m/>
    <m/>
    <m/>
    <n v="0"/>
    <n v="497.29801831618983"/>
    <n v="177.60643511292494"/>
    <n v="35.521287022584993"/>
    <n v="0"/>
    <n v="0"/>
    <n v="0"/>
    <n v="512.87947373316854"/>
    <n v="183.17124061898878"/>
    <n v="36.634248123797754"/>
    <n v="0"/>
    <n v="0"/>
    <x v="0"/>
  </r>
  <r>
    <n v="810"/>
    <n v="8"/>
    <n v="0"/>
    <s v="שוק מחנה יהודה"/>
    <m/>
    <s v="Jewish"/>
    <s v="yes"/>
    <x v="0"/>
    <s v="yes"/>
    <s v="ירושלים"/>
    <n v="398.88648437500137"/>
    <n v="120"/>
    <n v="0"/>
    <n v="9"/>
    <n v="0"/>
    <n v="0"/>
    <n v="129"/>
    <n v="518.88648437500137"/>
    <n v="518.88648437500137"/>
    <n v="527.88648437500137"/>
    <n v="527.88648437500137"/>
    <n v="527.88648437500137"/>
    <n v="844.90573680556111"/>
    <n v="839.99999999999989"/>
    <n v="839.99999999999989"/>
    <n v="867"/>
    <n v="867"/>
    <n v="918"/>
    <n v="2.1181608550347568"/>
    <n v="1.6188511847861671"/>
    <n v="1.6188511847861671"/>
    <n v="1.6423985566262354"/>
    <n v="1.6423985566262354"/>
    <n v="1.7390102364277786"/>
    <m/>
    <m/>
    <m/>
    <m/>
    <m/>
    <m/>
    <m/>
    <m/>
    <m/>
    <m/>
    <m/>
    <m/>
    <m/>
    <m/>
    <m/>
    <m/>
    <m/>
    <m/>
    <m/>
    <n v="1809.2523000000001"/>
    <n v="3034.2941515902894"/>
    <n v="3268.7560783226327"/>
    <n v="3291.3177632776888"/>
    <n v="3311.2398672552167"/>
    <n v="3330.9640336428574"/>
    <n v="810"/>
    <m/>
    <n v="0"/>
    <n v="0"/>
    <n v="0"/>
    <n v="0"/>
    <n v="0"/>
    <n v="0"/>
    <n v="0"/>
    <n v="0"/>
    <n v="0"/>
    <n v="0"/>
    <n v="0"/>
    <m/>
    <m/>
    <m/>
    <m/>
    <m/>
    <m/>
    <n v="0"/>
    <n v="2675.9448769649598"/>
    <n v="571.47814540710715"/>
    <n v="36.918463714892582"/>
    <n v="6.9762771907296326"/>
    <n v="0"/>
    <n v="0"/>
    <n v="2708.1785419298367"/>
    <n v="578.36200734027773"/>
    <n v="37.363172946628893"/>
    <n v="7.060311426114608"/>
    <n v="0"/>
    <x v="0"/>
  </r>
  <r>
    <n v="901"/>
    <n v="9"/>
    <n v="0"/>
    <s v="מקור ברוך צפון"/>
    <m/>
    <s v="U. Orthodox"/>
    <s v="yes"/>
    <x v="0"/>
    <s v="yes"/>
    <s v="ירושלים"/>
    <n v="1016.9699178372475"/>
    <n v="69"/>
    <n v="60"/>
    <n v="37.799999999999997"/>
    <n v="76.8"/>
    <n v="33"/>
    <n v="276.60000000000002"/>
    <n v="1085.9699178372475"/>
    <n v="1145.9699178372475"/>
    <n v="1183.7699178372475"/>
    <n v="1260.5699178372474"/>
    <n v="1293.5699178372474"/>
    <n v="3713.9079949044008"/>
    <n v="4089.2865456927425"/>
    <n v="4445.1565933640122"/>
    <n v="4674.1585613360121"/>
    <n v="4984.9567897227544"/>
    <n v="5099.0849542101614"/>
    <n v="3.6519349587081513"/>
    <n v="3.7655615303200296"/>
    <n v="3.8789470161251831"/>
    <n v="3.9485363590550766"/>
    <n v="3.9545262180105141"/>
    <n v="3.9418703882163957"/>
    <m/>
    <m/>
    <m/>
    <m/>
    <m/>
    <m/>
    <m/>
    <m/>
    <m/>
    <m/>
    <m/>
    <m/>
    <m/>
    <m/>
    <m/>
    <m/>
    <m/>
    <m/>
    <m/>
    <n v="845.36419999999998"/>
    <n v="864.99985047842915"/>
    <n v="932.244056529879"/>
    <n v="952.53293238262711"/>
    <n v="974.19962399020983"/>
    <n v="988.86046708009133"/>
    <n v="901"/>
    <n v="2822"/>
    <n v="2935.5320069811414"/>
    <n v="3045.2153623360246"/>
    <n v="3062.6061954113761"/>
    <n v="3070.4476729184639"/>
    <n v="3086.8824355120373"/>
    <n v="1848"/>
    <n v="2116.4507743339927"/>
    <n v="2132.7354269055822"/>
    <n v="2157.643063078554"/>
    <n v="2192.8325783587479"/>
    <n v="2190.3058696974058"/>
    <m/>
    <m/>
    <m/>
    <m/>
    <m/>
    <m/>
    <n v="90.135382675653858"/>
    <n v="107.19508455101671"/>
    <n v="214.39016910203341"/>
    <n v="90.135382675653858"/>
    <n v="450.67691337826921"/>
    <n v="0"/>
    <n v="93.572950165765292"/>
    <n v="111.28327197324477"/>
    <n v="222.56654394648953"/>
    <n v="93.572950165765292"/>
    <n v="467.8647508288264"/>
    <n v="0"/>
    <x v="0"/>
  </r>
  <r>
    <n v="902"/>
    <n v="9"/>
    <n v="0"/>
    <s v="מקור ברוך דרום"/>
    <m/>
    <s v="U. Orthodox"/>
    <s v="yes"/>
    <x v="0"/>
    <s v="yes"/>
    <s v="ירושלים"/>
    <n v="441.90881118881032"/>
    <n v="78"/>
    <n v="66"/>
    <n v="54.4"/>
    <n v="14.799999999999999"/>
    <n v="4"/>
    <n v="217.20000000000002"/>
    <n v="519.90881118881032"/>
    <n v="585.90881118881032"/>
    <n v="640.3088111888103"/>
    <n v="655.10881118881025"/>
    <n v="659.10881118881025"/>
    <n v="1593.752334138896"/>
    <n v="1907.3077769549857"/>
    <n v="2196.6233844182775"/>
    <n v="2428.5888708764355"/>
    <n v="2495.339850418452"/>
    <n v="2498.0836214266683"/>
    <n v="3.606518570769"/>
    <n v="3.6685428981166601"/>
    <n v="3.7490874731194492"/>
    <n v="3.792839999136461"/>
    <n v="3.8090463871035691"/>
    <n v="3.7900928936467513"/>
    <m/>
    <m/>
    <m/>
    <m/>
    <m/>
    <m/>
    <m/>
    <m/>
    <m/>
    <m/>
    <m/>
    <m/>
    <m/>
    <m/>
    <m/>
    <m/>
    <m/>
    <m/>
    <m/>
    <n v="903.10140000000001"/>
    <n v="1289.031070215033"/>
    <n v="1349.4149108638146"/>
    <n v="1370.5818061132882"/>
    <n v="1386.3171932868963"/>
    <n v="1398.7144826636654"/>
    <n v="902"/>
    <n v="121"/>
    <n v="262.52576221221824"/>
    <n v="316.50215458389164"/>
    <n v="324.21867055305825"/>
    <n v="323.6035101687936"/>
    <n v="319.55649398698921"/>
    <n v="522"/>
    <n v="651.19055016747802"/>
    <n v="664.40784612594575"/>
    <n v="683.06167140166576"/>
    <n v="693.14743950889522"/>
    <n v="688.32850869255708"/>
    <m/>
    <m/>
    <m/>
    <m/>
    <m/>
    <m/>
    <n v="0"/>
    <n v="417.04780889952548"/>
    <n v="468.2623498712195"/>
    <n v="284.10353951809503"/>
    <n v="201.16810782444801"/>
    <n v="0"/>
    <n v="0"/>
    <n v="425.60816703464877"/>
    <n v="477.87394194904232"/>
    <n v="289.9350724834606"/>
    <n v="205.29730119651356"/>
    <n v="0"/>
    <x v="0"/>
  </r>
  <r>
    <n v="903"/>
    <n v="9"/>
    <n v="0"/>
    <s v="מקור ברוך מערב"/>
    <m/>
    <s v="U. Orthodox"/>
    <s v="yes"/>
    <x v="0"/>
    <s v="yes"/>
    <s v="ירושלים"/>
    <n v="784.61538461539067"/>
    <n v="78"/>
    <n v="66.599999999999994"/>
    <n v="27"/>
    <n v="33"/>
    <n v="33"/>
    <n v="237.6"/>
    <n v="862.61538461539067"/>
    <n v="929.21538461539069"/>
    <n v="956.21538461539069"/>
    <n v="989.21538461539069"/>
    <n v="1022.2153846153907"/>
    <n v="2988.7497083607796"/>
    <n v="3374.8659134699801"/>
    <n v="3717.8861162704175"/>
    <n v="3876.5414728709438"/>
    <n v="4032.6430324286598"/>
    <n v="4159.8787468274822"/>
    <n v="3.8091908047735132"/>
    <n v="3.9123646223568249"/>
    <n v="4.0011026268245429"/>
    <n v="4.0540463322812652"/>
    <n v="4.0766076783132128"/>
    <n v="4.0694738207179695"/>
    <m/>
    <m/>
    <m/>
    <m/>
    <m/>
    <m/>
    <m/>
    <m/>
    <m/>
    <m/>
    <m/>
    <m/>
    <m/>
    <m/>
    <m/>
    <m/>
    <m/>
    <m/>
    <m/>
    <n v="2393.7397999999998"/>
    <n v="2706.5865815437128"/>
    <n v="2738.4182215952192"/>
    <n v="2770.7285411513863"/>
    <n v="2800.6059914623529"/>
    <n v="2827.4180123310102"/>
    <n v="903"/>
    <n v="3071"/>
    <n v="3228.1771653543296"/>
    <n v="3376.205045596022"/>
    <n v="3401.8594877827063"/>
    <n v="3424.061957030638"/>
    <n v="3445.0948690675145"/>
    <n v="973"/>
    <n v="1188.2055840435544"/>
    <n v="1212.6884306010056"/>
    <n v="1226.1034599769321"/>
    <n v="1236.6621204674866"/>
    <n v="1241.0189489245781"/>
    <m/>
    <m/>
    <m/>
    <m/>
    <m/>
    <m/>
    <n v="0"/>
    <n v="734.94525103950491"/>
    <n v="1113.6759762109084"/>
    <n v="582.6087646902572"/>
    <n v="339.49854921071568"/>
    <n v="0"/>
    <n v="0"/>
    <n v="749.98232775366478"/>
    <n v="1136.4619334850238"/>
    <n v="594.52901681325295"/>
    <n v="346.4447342790686"/>
    <n v="0"/>
    <x v="0"/>
  </r>
  <r>
    <n v="904"/>
    <n v="9"/>
    <n v="0"/>
    <s v="הטלוויזיה הישראלית"/>
    <m/>
    <s v="U. Orthodox"/>
    <s v="yes"/>
    <x v="0"/>
    <s v="yes"/>
    <s v="ירושלים"/>
    <n v="183.33333333333223"/>
    <n v="29.2"/>
    <n v="526.79999999999995"/>
    <n v="4"/>
    <n v="25.599999999999998"/>
    <n v="4"/>
    <n v="589.6"/>
    <n v="212.53333333333222"/>
    <n v="739.33333333333212"/>
    <n v="743.33333333333212"/>
    <n v="768.93333333333214"/>
    <n v="772.93333333333214"/>
    <n v="794.01171375910906"/>
    <n v="983.13883860184251"/>
    <n v="2915.7291814451828"/>
    <n v="3404.9680948040109"/>
    <n v="3535.7837479976561"/>
    <n v="3628.1008226699528"/>
    <n v="4.3309729841406206"/>
    <n v="4.6258100937979032"/>
    <n v="3.9437274771576027"/>
    <n v="4.5806745670009192"/>
    <n v="4.5982968805240958"/>
    <n v="4.6939375832369654"/>
    <m/>
    <m/>
    <m/>
    <m/>
    <m/>
    <m/>
    <m/>
    <m/>
    <m/>
    <m/>
    <m/>
    <m/>
    <m/>
    <m/>
    <m/>
    <m/>
    <m/>
    <m/>
    <m/>
    <n v="2419.1523000000002"/>
    <n v="2459.4574626815815"/>
    <n v="2564.3244065723534"/>
    <n v="2806.5232441840744"/>
    <n v="2931.7300281182679"/>
    <n v="2957.0707315659838"/>
    <n v="904"/>
    <m/>
    <n v="140.03819170801231"/>
    <n v="446.78210862062332"/>
    <n v="495.98357591348855"/>
    <n v="510.02831688953876"/>
    <n v="495.01856621284833"/>
    <n v="250"/>
    <n v="322.36202540033725"/>
    <n v="507.19894266840475"/>
    <n v="459.90424547875"/>
    <n v="477.49592059870895"/>
    <n v="501.06570141278064"/>
    <m/>
    <m/>
    <m/>
    <m/>
    <m/>
    <m/>
    <n v="0"/>
    <n v="324.51156023264423"/>
    <n v="2104.8117443726815"/>
    <n v="220.48142758974618"/>
    <n v="156.71851198900254"/>
    <n v="0"/>
    <n v="0"/>
    <n v="341.91900559075702"/>
    <n v="2217.718031603295"/>
    <n v="232.30848977667014"/>
    <n v="165.12520459526144"/>
    <n v="0"/>
    <x v="0"/>
  </r>
  <r>
    <n v="905"/>
    <n v="9"/>
    <n v="0"/>
    <s v="מחנה שנלר"/>
    <m/>
    <s v="U. Orthodox"/>
    <s v="yes"/>
    <x v="0"/>
    <s v="yes"/>
    <s v="ירושלים"/>
    <n v="379.46527961834033"/>
    <n v="430"/>
    <n v="14.399999999999999"/>
    <n v="0"/>
    <n v="0"/>
    <n v="0"/>
    <n v="444.4"/>
    <n v="809.46527961834033"/>
    <n v="823.86527961834031"/>
    <n v="823.86527961834031"/>
    <n v="823.86527961834031"/>
    <n v="823.86527961834031"/>
    <n v="1384.3095025774564"/>
    <n v="3300.0000000000005"/>
    <n v="3500.0000000000005"/>
    <n v="3699.9999999999995"/>
    <n v="3699.9999999999995"/>
    <n v="3600.0000000000005"/>
    <n v="3.6480531340568794"/>
    <n v="4.0767653450879786"/>
    <n v="4.2482673885970685"/>
    <n v="4.4910255250883289"/>
    <n v="4.4910255250883289"/>
    <n v="4.3696464568426991"/>
    <m/>
    <m/>
    <m/>
    <m/>
    <m/>
    <m/>
    <m/>
    <m/>
    <m/>
    <m/>
    <m/>
    <m/>
    <m/>
    <m/>
    <m/>
    <m/>
    <m/>
    <m/>
    <m/>
    <n v="654.85926000000006"/>
    <n v="787.58081789962705"/>
    <n v="847.31481815165296"/>
    <n v="1174.6713725795298"/>
    <n v="1185.0727028031927"/>
    <n v="1191.5718768339868"/>
    <n v="905"/>
    <n v="3992"/>
    <n v="3992"/>
    <n v="3992"/>
    <n v="3992"/>
    <n v="3992"/>
    <n v="3992"/>
    <n v="247"/>
    <n v="541.16886922225001"/>
    <n v="459.16224682625"/>
    <n v="477.0984869065"/>
    <n v="510.14315612250005"/>
    <n v="532.39533704500002"/>
    <m/>
    <m/>
    <m/>
    <m/>
    <m/>
    <m/>
    <n v="0"/>
    <n v="109.76042567139174"/>
    <n v="182.93404278565288"/>
    <n v="516.10881855117941"/>
    <n v="365.86808557130576"/>
    <n v="0"/>
    <n v="0"/>
    <n v="111.33959630952252"/>
    <n v="185.56599384920418"/>
    <n v="523.5342989768518"/>
    <n v="371.13198769840835"/>
    <n v="0"/>
    <x v="0"/>
  </r>
  <r>
    <n v="906"/>
    <n v="9"/>
    <n v="0"/>
    <s v="כרם אברהם צפון"/>
    <m/>
    <s v="U. Orthodox"/>
    <s v="yes"/>
    <x v="0"/>
    <s v="yes"/>
    <s v="ירושלים"/>
    <n v="531.54443473757351"/>
    <n v="24"/>
    <n v="24"/>
    <n v="24"/>
    <n v="24"/>
    <n v="36"/>
    <n v="132"/>
    <n v="555.54443473757351"/>
    <n v="579.54443473757351"/>
    <n v="603.54443473757351"/>
    <n v="627.54443473757351"/>
    <n v="663.54443473757351"/>
    <n v="2619.067334303656"/>
    <n v="2785.5139117969993"/>
    <n v="2968.093452247273"/>
    <n v="3131.81330724483"/>
    <n v="3267.868459752784"/>
    <n v="3405.8249600552326"/>
    <n v="4.9272782539745794"/>
    <n v="5.0140254093496814"/>
    <n v="5.1214251649077962"/>
    <n v="5.1890351844708338"/>
    <n v="5.2073897541922127"/>
    <n v="5.1327760158250877"/>
    <m/>
    <m/>
    <m/>
    <m/>
    <m/>
    <m/>
    <m/>
    <m/>
    <m/>
    <m/>
    <m/>
    <m/>
    <m/>
    <m/>
    <m/>
    <m/>
    <m/>
    <m/>
    <m/>
    <n v="281.0034"/>
    <n v="349.22090281484316"/>
    <n v="371.12843777130865"/>
    <n v="379.56091294754594"/>
    <n v="389.66953751213555"/>
    <n v="401.23050546524843"/>
    <n v="906"/>
    <n v="1044"/>
    <n v="1237.5497293117446"/>
    <n v="1416.1990736246617"/>
    <n v="1395.9149477186725"/>
    <n v="1419.3705513676889"/>
    <n v="1469.5624956903548"/>
    <n v="35"/>
    <n v="227.96736843287928"/>
    <n v="234.13506323674397"/>
    <n v="253.50488313309836"/>
    <n v="279.02867628134584"/>
    <n v="287.0483139380425"/>
    <m/>
    <m/>
    <m/>
    <m/>
    <m/>
    <m/>
    <n v="0"/>
    <n v="75.040551350107222"/>
    <n v="105.05677189015012"/>
    <n v="109.12599283143014"/>
    <n v="90.337596875858466"/>
    <n v="0"/>
    <n v="0"/>
    <n v="79.324707369842784"/>
    <n v="111.0545903177799"/>
    <n v="115.35612801416853"/>
    <n v="95.495079763457213"/>
    <n v="0"/>
    <x v="0"/>
  </r>
  <r>
    <n v="907"/>
    <n v="9"/>
    <n v="0"/>
    <s v="שכונת הבוכרים צפון"/>
    <m/>
    <s v="U. Orthodox"/>
    <s v="yes"/>
    <x v="0"/>
    <s v="yes"/>
    <s v="ירושלים"/>
    <n v="1046.8805970148924"/>
    <n v="43.5"/>
    <n v="58.5"/>
    <n v="43"/>
    <n v="36"/>
    <n v="46"/>
    <n v="227"/>
    <n v="1090.3805970148924"/>
    <n v="1148.8805970148924"/>
    <n v="1191.8805970148924"/>
    <n v="1227.8805970148924"/>
    <n v="1273.8805970148924"/>
    <n v="4814.9877989102415"/>
    <n v="5124.5044183271339"/>
    <n v="5629.6043238390084"/>
    <n v="5983.9842777874219"/>
    <n v="6276.4653584711468"/>
    <n v="6498.8867938300345"/>
    <n v="4.5993667402374694"/>
    <n v="4.6997391849748258"/>
    <n v="4.9000778135397782"/>
    <n v="5.0206239557674861"/>
    <n v="5.1116251643114961"/>
    <n v="5.1016451691461464"/>
    <m/>
    <m/>
    <m/>
    <m/>
    <m/>
    <m/>
    <m/>
    <m/>
    <m/>
    <m/>
    <m/>
    <m/>
    <m/>
    <m/>
    <m/>
    <m/>
    <m/>
    <m/>
    <m/>
    <n v="1209.9453000000001"/>
    <n v="1232.6721223533189"/>
    <n v="1256.1292702126027"/>
    <n v="1279.6057302759384"/>
    <n v="1299.9949460177634"/>
    <n v="1317.3266785721094"/>
    <n v="907"/>
    <n v="2431"/>
    <n v="2475.2668399559589"/>
    <n v="2550.8980056436362"/>
    <n v="2568.943679864497"/>
    <n v="2586.9034794981289"/>
    <n v="2602.6172198389449"/>
    <n v="1082"/>
    <n v="1434.6577935603291"/>
    <n v="1451.5769778587637"/>
    <n v="1471.7260188065388"/>
    <n v="1521.315398131871"/>
    <n v="1534.1647197786397"/>
    <m/>
    <m/>
    <m/>
    <m/>
    <m/>
    <m/>
    <n v="0"/>
    <n v="447.8620055965784"/>
    <n v="127.96057302759382"/>
    <n v="127.96057302759382"/>
    <n v="575.82257862417237"/>
    <n v="0"/>
    <n v="0"/>
    <n v="461.06433750023825"/>
    <n v="131.73266785721091"/>
    <n v="131.73266785721091"/>
    <n v="592.79700535744928"/>
    <n v="0"/>
    <x v="0"/>
  </r>
  <r>
    <n v="908"/>
    <n v="9"/>
    <n v="0"/>
    <s v="כרם אברהם"/>
    <m/>
    <s v="U. Orthodox"/>
    <s v="yes"/>
    <x v="0"/>
    <s v="yes"/>
    <s v="ירושלים"/>
    <n v="579.79571109576705"/>
    <n v="31.483333333333334"/>
    <n v="48.483333333333334"/>
    <n v="23.483333333333334"/>
    <n v="26.483333333333334"/>
    <n v="23.483333333333334"/>
    <n v="153.41666666666669"/>
    <n v="611.2790444291004"/>
    <n v="659.76237776243374"/>
    <n v="683.24571109576709"/>
    <n v="709.72904442910044"/>
    <n v="733.21237776243379"/>
    <n v="2826.1348251500635"/>
    <n v="3063.4720536230589"/>
    <n v="3409.6869638827734"/>
    <n v="3606.9503091789593"/>
    <n v="3780.3745769187776"/>
    <n v="3897.5318308179721"/>
    <n v="4.9209018202966606"/>
    <n v="5.0115770883069715"/>
    <n v="5.168053042743411"/>
    <n v="5.2791407989876005"/>
    <n v="5.3265039758372525"/>
    <n v="5.3156929002101503"/>
    <m/>
    <m/>
    <m/>
    <m/>
    <m/>
    <m/>
    <m/>
    <m/>
    <m/>
    <m/>
    <m/>
    <m/>
    <m/>
    <m/>
    <m/>
    <m/>
    <m/>
    <m/>
    <m/>
    <n v="695.83169999999996"/>
    <n v="758.90286057585536"/>
    <n v="853.00377794090468"/>
    <n v="928.32421075587536"/>
    <n v="1004.2618466243579"/>
    <n v="1080.2484208456206"/>
    <n v="908"/>
    <n v="335"/>
    <n v="409.14314330606715"/>
    <n v="485.73169908262855"/>
    <n v="479.81762844898992"/>
    <n v="488.16907113744873"/>
    <n v="501.0883633745504"/>
    <n v="388"/>
    <n v="589.01976729171815"/>
    <n v="591.40506624942986"/>
    <n v="607.59978390681363"/>
    <n v="630.33822684315771"/>
    <n v="626.75865185422003"/>
    <m/>
    <m/>
    <m/>
    <m/>
    <m/>
    <m/>
    <n v="0"/>
    <n v="400.15493877498142"/>
    <n v="177.74319952547415"/>
    <n v="111.20586962475365"/>
    <n v="239.22020283066615"/>
    <n v="0"/>
    <n v="0"/>
    <n v="465.64199844931585"/>
    <n v="206.83163099570845"/>
    <n v="129.4051837268037"/>
    <n v="278.36960767379259"/>
    <n v="0"/>
    <x v="0"/>
  </r>
  <r>
    <n v="1001"/>
    <n v="10"/>
    <n v="1"/>
    <s v="הדסה הר הצופ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813.5008000000003"/>
    <n v="2843.7696428764048"/>
    <n v="2875.1449186516857"/>
    <n v="2908.9701529887643"/>
    <n v="3072.9145598715895"/>
    <n v="3145.5290582857147"/>
    <n v="1001"/>
    <m/>
    <n v="0"/>
    <n v="0"/>
    <n v="0"/>
    <n v="0"/>
    <n v="0"/>
    <n v="0"/>
    <n v="0"/>
    <n v="0"/>
    <n v="0"/>
    <n v="0"/>
    <n v="0"/>
    <m/>
    <m/>
    <m/>
    <m/>
    <m/>
    <m/>
    <n v="138.11980399443581"/>
    <n v="295.17501456160517"/>
    <n v="2348.0366679054086"/>
    <n v="127.63866652731468"/>
    <n v="0"/>
    <n v="0"/>
    <n v="149.3517754188189"/>
    <n v="319.17879412736079"/>
    <n v="2538.9801821199212"/>
    <n v="138.01830661961392"/>
    <n v="0"/>
    <n v="0"/>
    <x v="0"/>
  </r>
  <r>
    <n v="1002"/>
    <n v="10"/>
    <n v="1"/>
    <s v="קמפוס הר הצופ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4581.9861000000001"/>
    <n v="4631.2810628174157"/>
    <n v="4682.3779302808989"/>
    <n v="4737.4647294606739"/>
    <n v="4846.8680595505621"/>
    <n v="4892.9453355000005"/>
    <n v="1002"/>
    <m/>
    <n v="0"/>
    <n v="0"/>
    <n v="0"/>
    <n v="0"/>
    <n v="0"/>
    <n v="0"/>
    <n v="0"/>
    <n v="0"/>
    <n v="0"/>
    <n v="0"/>
    <n v="0"/>
    <n v="20186"/>
    <n v="20965.91"/>
    <n v="21778.62185"/>
    <n v="22625.696489749997"/>
    <n v="23508.780457516244"/>
    <n v="24429.611208451184"/>
    <n v="0"/>
    <n v="93.545772111057786"/>
    <n v="2291.8714167209159"/>
    <n v="60.176123907783747"/>
    <n v="2291.8714167209159"/>
    <n v="0"/>
    <n v="0"/>
    <n v="96.615885382782309"/>
    <n v="2367.0891918781663"/>
    <n v="62.151066360884599"/>
    <n v="2367.0891918781663"/>
    <n v="0"/>
    <x v="0"/>
  </r>
  <r>
    <n v="1003"/>
    <n v="10"/>
    <n v="1"/>
    <s v="מעונות / מרכז ספורט"/>
    <m/>
    <s v="Jewish"/>
    <s v="yes"/>
    <x v="0"/>
    <s v="yes"/>
    <s v="ירושלים"/>
    <n v="592.85714285714289"/>
    <n v="0"/>
    <n v="0"/>
    <n v="0"/>
    <n v="0"/>
    <n v="0"/>
    <n v="0"/>
    <n v="592.85714285714289"/>
    <n v="592.85714285714289"/>
    <n v="592.85714285714289"/>
    <n v="592.85714285714289"/>
    <n v="592.85714285714289"/>
    <n v="1026.0366633125045"/>
    <n v="1011.9649281363213"/>
    <n v="997.22508375811515"/>
    <n v="988.88617818762646"/>
    <n v="963.89037650244074"/>
    <n v="943.02725411337815"/>
    <n v="1.7306642513704895"/>
    <n v="1.706928794446807"/>
    <n v="1.6820664063389894"/>
    <n v="1.668000782485153"/>
    <n v="1.6258391892812252"/>
    <n v="1.590648380432204"/>
    <m/>
    <m/>
    <m/>
    <m/>
    <m/>
    <m/>
    <m/>
    <m/>
    <m/>
    <m/>
    <m/>
    <m/>
    <m/>
    <m/>
    <m/>
    <m/>
    <m/>
    <m/>
    <m/>
    <n v="241.1566"/>
    <n v="244.47687005978744"/>
    <n v="247.91389556312521"/>
    <n v="251.84586068126177"/>
    <n v="254.92635077981478"/>
    <n v="257.798595795339"/>
    <n v="1003"/>
    <m/>
    <n v="0"/>
    <n v="0"/>
    <n v="0"/>
    <n v="0"/>
    <n v="0"/>
    <n v="0"/>
    <n v="0"/>
    <n v="0"/>
    <n v="0"/>
    <n v="0"/>
    <n v="0"/>
    <m/>
    <m/>
    <m/>
    <m/>
    <m/>
    <m/>
    <n v="0"/>
    <n v="0"/>
    <n v="251.84586068126177"/>
    <n v="0"/>
    <n v="0"/>
    <n v="0"/>
    <n v="0"/>
    <n v="0"/>
    <n v="257.798595795339"/>
    <n v="0"/>
    <n v="0"/>
    <n v="0"/>
    <x v="0"/>
  </r>
  <r>
    <n v="1004"/>
    <n v="10"/>
    <n v="1"/>
    <s v="כפר הסטודנטים"/>
    <m/>
    <s v="Jewish"/>
    <s v="yes"/>
    <x v="0"/>
    <s v="yes"/>
    <s v="ירושלים"/>
    <n v="507.5"/>
    <n v="0"/>
    <n v="0"/>
    <n v="0"/>
    <n v="72"/>
    <n v="0"/>
    <n v="72"/>
    <n v="507.5"/>
    <n v="507.5"/>
    <n v="507.5"/>
    <n v="579.5"/>
    <n v="579.5"/>
    <n v="878.3121075705227"/>
    <n v="866.26636318175474"/>
    <n v="1063.9761923349852"/>
    <n v="1061.9771028713094"/>
    <n v="1242.6302118810866"/>
    <n v="1221.0531425120535"/>
    <n v="1.7306642513704882"/>
    <n v="1.7069287944468075"/>
    <n v="2.0965048124827295"/>
    <n v="2.0925657199434666"/>
    <n v="2.1443144294755592"/>
    <n v="2.1070804875100144"/>
    <m/>
    <m/>
    <m/>
    <m/>
    <m/>
    <m/>
    <m/>
    <m/>
    <m/>
    <m/>
    <m/>
    <m/>
    <m/>
    <m/>
    <m/>
    <m/>
    <m/>
    <m/>
    <m/>
    <n v="172.89060000000003"/>
    <n v="175.35466714407681"/>
    <n v="194.30863560383108"/>
    <n v="197.24692778215743"/>
    <n v="205.41259541225625"/>
    <n v="207.27317777202805"/>
    <n v="1004"/>
    <m/>
    <n v="0"/>
    <n v="0"/>
    <n v="0"/>
    <n v="0"/>
    <n v="0"/>
    <n v="0"/>
    <n v="0"/>
    <n v="0"/>
    <n v="0"/>
    <n v="0"/>
    <n v="0"/>
    <m/>
    <m/>
    <m/>
    <m/>
    <m/>
    <m/>
    <n v="0"/>
    <n v="196.48974179870126"/>
    <n v="0.75718598345616805"/>
    <n v="0"/>
    <n v="0"/>
    <n v="0"/>
    <n v="0"/>
    <n v="206.47750330084577"/>
    <n v="0.79567447118228374"/>
    <n v="0"/>
    <n v="0"/>
    <n v="0"/>
    <x v="0"/>
  </r>
  <r>
    <n v="1101"/>
    <n v="11"/>
    <n v="1"/>
    <s v="עיסאוויה מזרח"/>
    <m/>
    <s v="Arab"/>
    <s v="yes"/>
    <x v="0"/>
    <s v="yes"/>
    <s v="ירושלים"/>
    <n v="1258.4000000000001"/>
    <n v="48.4"/>
    <n v="168.4"/>
    <n v="174.7"/>
    <n v="168.4"/>
    <n v="168.4"/>
    <n v="728.3"/>
    <n v="1306.8000000000002"/>
    <n v="1475.2000000000003"/>
    <n v="1649.9000000000003"/>
    <n v="1818.3000000000004"/>
    <n v="1986.7000000000005"/>
    <n v="5931.1457920000012"/>
    <n v="6159.2667840000004"/>
    <n v="7330.0365032727268"/>
    <n v="8877.8657134545465"/>
    <n v="10425.694923636363"/>
    <n v="11973.52413381818"/>
    <n v="4.7132436363636367"/>
    <n v="4.7132436363636359"/>
    <n v="4.9688425320449605"/>
    <n v="5.3808507869898445"/>
    <n v="5.7337595136316128"/>
    <n v="6.0268405566105487"/>
    <m/>
    <m/>
    <m/>
    <m/>
    <m/>
    <m/>
    <m/>
    <m/>
    <m/>
    <m/>
    <m/>
    <m/>
    <m/>
    <m/>
    <m/>
    <m/>
    <m/>
    <m/>
    <m/>
    <n v="457.96000000000004"/>
    <n v="478.75417524123179"/>
    <n v="521.24396536074266"/>
    <n v="575.62077359488444"/>
    <n v="644.88081122517849"/>
    <n v="718.46396213938783"/>
    <n v="1101"/>
    <n v="2866"/>
    <n v="2866"/>
    <n v="2866"/>
    <n v="2866"/>
    <n v="3099.2686354317516"/>
    <n v="3406.8474871400599"/>
    <n v="0"/>
    <n v="0"/>
    <n v="0"/>
    <n v="0"/>
    <n v="0"/>
    <n v="0"/>
    <m/>
    <m/>
    <m/>
    <m/>
    <m/>
    <m/>
    <n v="18.617668334052297"/>
    <n v="55.853005002156891"/>
    <n v="74.470673336209188"/>
    <n v="55.853005002156891"/>
    <n v="370.82642192030914"/>
    <n v="0"/>
    <n v="23.237736319944212"/>
    <n v="69.713208959832627"/>
    <n v="92.950945279776846"/>
    <n v="69.713208959832627"/>
    <n v="462.84886262000151"/>
    <n v="0"/>
    <x v="0"/>
  </r>
  <r>
    <n v="1102"/>
    <n v="11"/>
    <n v="1"/>
    <s v="עיסאוויה דרום"/>
    <m/>
    <s v="Arab"/>
    <s v="yes"/>
    <x v="0"/>
    <s v="yes"/>
    <s v="ירושלים"/>
    <n v="514.79999999999995"/>
    <n v="19.8"/>
    <n v="219.8"/>
    <n v="306.40000000000003"/>
    <n v="299.8"/>
    <n v="299.8"/>
    <n v="1145.5999999999999"/>
    <n v="534.59999999999991"/>
    <n v="754.39999999999986"/>
    <n v="1060.8"/>
    <n v="1360.6"/>
    <n v="1660.3999999999999"/>
    <n v="2462.7765759999997"/>
    <n v="2557.498752"/>
    <n v="3600"/>
    <n v="5050"/>
    <n v="6300.0000000000009"/>
    <n v="7600"/>
    <n v="4.7839482828282831"/>
    <n v="4.783948282828284"/>
    <n v="4.7720042417815494"/>
    <n v="4.7605580693815988"/>
    <n v="4.6303101572835521"/>
    <n v="4.5772103107684901"/>
    <m/>
    <m/>
    <m/>
    <m/>
    <m/>
    <m/>
    <m/>
    <m/>
    <m/>
    <m/>
    <m/>
    <m/>
    <m/>
    <m/>
    <m/>
    <m/>
    <m/>
    <m/>
    <m/>
    <n v="303.69777900000003"/>
    <n v="311.9933977916769"/>
    <n v="364.49860100568748"/>
    <n v="717"/>
    <n v="890"/>
    <n v="1062"/>
    <n v="1102"/>
    <n v="659"/>
    <n v="627.48968245590675"/>
    <n v="872.66338973279994"/>
    <n v="1144.9106286383999"/>
    <n v="1404.6108590051999"/>
    <n v="1621.8308377440001"/>
    <n v="0"/>
    <n v="0"/>
    <n v="0"/>
    <n v="0"/>
    <n v="0"/>
    <n v="0"/>
    <m/>
    <m/>
    <m/>
    <m/>
    <m/>
    <m/>
    <n v="59.189806270554833"/>
    <n v="147.97451567638709"/>
    <n v="147.97451567638709"/>
    <n v="59.189806270554833"/>
    <n v="302.67135610611621"/>
    <n v="0"/>
    <n v="87.670256986512186"/>
    <n v="219.17564246628046"/>
    <n v="219.17564246628046"/>
    <n v="87.670256986512186"/>
    <n v="448.30820109441481"/>
    <n v="0"/>
    <x v="0"/>
  </r>
  <r>
    <n v="1103"/>
    <n v="11"/>
    <n v="1"/>
    <s v="ח'רובה"/>
    <m/>
    <s v="Arab"/>
    <s v="yes"/>
    <x v="0"/>
    <s v="yes"/>
    <s v="ירושלים"/>
    <n v="769.6"/>
    <n v="29.6"/>
    <n v="29.6"/>
    <n v="54.8"/>
    <n v="29.6"/>
    <n v="29.6"/>
    <n v="173.2"/>
    <n v="799.2"/>
    <n v="828.80000000000007"/>
    <n v="883.6"/>
    <n v="913.2"/>
    <n v="942.80000000000007"/>
    <n v="3627.5366400000003"/>
    <n v="3767.0572799999995"/>
    <n v="3906.5779200000006"/>
    <n v="4164.8796454054054"/>
    <n v="4304.4002854054052"/>
    <n v="4443.9209254054058"/>
    <n v="4.7135351351351353"/>
    <n v="4.7135351351351344"/>
    <n v="4.7135351351351353"/>
    <n v="4.7135351351351353"/>
    <n v="4.7135351351351344"/>
    <n v="4.7135351351351353"/>
    <m/>
    <m/>
    <m/>
    <m/>
    <m/>
    <m/>
    <m/>
    <m/>
    <m/>
    <m/>
    <m/>
    <m/>
    <m/>
    <m/>
    <m/>
    <m/>
    <m/>
    <m/>
    <m/>
    <n v="203.3"/>
    <n v="237.84914205848685"/>
    <n v="247.32471525300798"/>
    <n v="258.35589938396231"/>
    <n v="267.14331678318638"/>
    <n v="273.26848647609427"/>
    <n v="1103"/>
    <n v="887"/>
    <n v="962.4872981515208"/>
    <n v="1037.9745963030416"/>
    <n v="1113.4618944545623"/>
    <n v="1188.9491926060832"/>
    <n v="1264.4364907576039"/>
    <n v="0"/>
    <n v="0"/>
    <n v="0"/>
    <n v="0"/>
    <n v="0"/>
    <n v="0"/>
    <m/>
    <m/>
    <m/>
    <m/>
    <m/>
    <m/>
    <n v="22.990105515413834"/>
    <n v="91.960422061655336"/>
    <n v="22.990105515413834"/>
    <n v="34.485158273120746"/>
    <n v="85.930108018358581"/>
    <n v="0"/>
    <n v="24.317119729424054"/>
    <n v="97.268478917696214"/>
    <n v="24.317119729424054"/>
    <n v="36.475679594136075"/>
    <n v="90.8900885054139"/>
    <n v="0"/>
    <x v="0"/>
  </r>
  <r>
    <n v="1104"/>
    <n v="11"/>
    <n v="1"/>
    <s v="דהרה"/>
    <m/>
    <s v="Arab"/>
    <s v="yes"/>
    <x v="0"/>
    <s v="yes"/>
    <s v="ירושלים"/>
    <n v="1029.5999999999999"/>
    <n v="39.6"/>
    <n v="39.6"/>
    <n v="439.6"/>
    <n v="39.6"/>
    <n v="39.6"/>
    <n v="598.00000000000011"/>
    <n v="1069.1999999999998"/>
    <n v="1108.7999999999997"/>
    <n v="1548.3999999999996"/>
    <n v="1587.9999999999995"/>
    <n v="1627.5999999999995"/>
    <n v="4944.0609919999988"/>
    <n v="5134.2171839999992"/>
    <n v="5324.3733759999996"/>
    <n v="7150"/>
    <n v="5704.6857599999994"/>
    <n v="5894.8419519999989"/>
    <n v="4.8019240404040398"/>
    <n v="4.8019240404040406"/>
    <n v="4.8019240404040415"/>
    <n v="4.6176698527512281"/>
    <n v="3.5923713853904289"/>
    <n v="3.6218001671172284"/>
    <m/>
    <m/>
    <m/>
    <m/>
    <m/>
    <m/>
    <m/>
    <m/>
    <m/>
    <m/>
    <m/>
    <m/>
    <m/>
    <m/>
    <m/>
    <m/>
    <m/>
    <m/>
    <m/>
    <n v="474.01000000000005"/>
    <n v="532.4985270149366"/>
    <n v="546.86034769833987"/>
    <n v="620.86106303574456"/>
    <n v="573.39284944814426"/>
    <n v="585.50900442516433"/>
    <n v="1104"/>
    <n v="34"/>
    <n v="189.30120781712"/>
    <n v="344.60241563424"/>
    <n v="499.90362345135998"/>
    <n v="655.20483126848001"/>
    <n v="810.50603908560004"/>
    <n v="0"/>
    <n v="0"/>
    <n v="0"/>
    <n v="0"/>
    <n v="0"/>
    <n v="0"/>
    <m/>
    <m/>
    <m/>
    <m/>
    <m/>
    <m/>
    <n v="28.645963997211521"/>
    <n v="85.937891991634544"/>
    <n v="114.58385598884608"/>
    <n v="57.291927994423041"/>
    <n v="334.40142306362947"/>
    <n v="0"/>
    <n v="27.014852209923145"/>
    <n v="81.044556629769417"/>
    <n v="108.05940883969258"/>
    <n v="54.02970441984629"/>
    <n v="315.36048232593299"/>
    <n v="0"/>
    <x v="0"/>
  </r>
  <r>
    <n v="1201"/>
    <n v="12"/>
    <n v="1"/>
    <s v="א טור"/>
    <m/>
    <s v="Arab"/>
    <s v="yes"/>
    <x v="0"/>
    <s v="yes"/>
    <s v="ירושלים"/>
    <n v="3093.1618245948525"/>
    <n v="60.650231854801028"/>
    <n v="98.050231854801041"/>
    <n v="78.650231854801035"/>
    <n v="237.65023185480104"/>
    <n v="260.65023185480101"/>
    <n v="735.65115927400507"/>
    <n v="3153.8120564496535"/>
    <n v="3251.8622883044545"/>
    <n v="3330.5125201592555"/>
    <n v="3568.1627520140564"/>
    <n v="3828.8129838688574"/>
    <n v="12602.155828087873"/>
    <n v="12849.256922756264"/>
    <n v="13248.733048120699"/>
    <n v="13569.169719059915"/>
    <n v="14537.403980391426"/>
    <n v="15599.344811402321"/>
    <n v="4.07419868171253"/>
    <n v="4.0741986817125309"/>
    <n v="4.07419868171253"/>
    <n v="4.07419868171253"/>
    <n v="4.0741986817125309"/>
    <n v="4.0741986817125309"/>
    <m/>
    <m/>
    <m/>
    <m/>
    <m/>
    <m/>
    <m/>
    <m/>
    <m/>
    <m/>
    <m/>
    <m/>
    <m/>
    <m/>
    <m/>
    <m/>
    <m/>
    <m/>
    <m/>
    <n v="820.69"/>
    <n v="937.51432187236117"/>
    <n v="1012.1378563554118"/>
    <n v="1534"/>
    <n v="1740"/>
    <n v="1928"/>
    <n v="1201"/>
    <n v="2562"/>
    <n v="2873.2991439629145"/>
    <n v="3184.598287925829"/>
    <n v="3495.8974318887431"/>
    <n v="3807.1965758516576"/>
    <n v="4118.4957198145721"/>
    <n v="0"/>
    <n v="0"/>
    <n v="0"/>
    <n v="0"/>
    <n v="0"/>
    <n v="0"/>
    <m/>
    <m/>
    <m/>
    <m/>
    <m/>
    <m/>
    <n v="52.405705065500477"/>
    <n v="253.00061152063196"/>
    <n v="273.96289354683216"/>
    <n v="476.23171238372413"/>
    <n v="478.3990774833112"/>
    <n v="0"/>
    <n v="65.865840525609471"/>
    <n v="317.9825156530498"/>
    <n v="344.32885186329361"/>
    <n v="598.54937514720996"/>
    <n v="601.27341681083703"/>
    <n v="0"/>
    <x v="0"/>
  </r>
  <r>
    <n v="1202"/>
    <n v="12"/>
    <n v="1"/>
    <s v="בית פאג'י"/>
    <m/>
    <s v="Arab"/>
    <s v="yes"/>
    <x v="0"/>
    <s v="yes"/>
    <s v="ירושלים"/>
    <n v="887.73249119274328"/>
    <n v="17.406519435151829"/>
    <n v="29.406519435151829"/>
    <n v="39.906519435151829"/>
    <n v="17.406519435151829"/>
    <n v="17.406519435151829"/>
    <n v="121.53259717575915"/>
    <n v="905.13901062789512"/>
    <n v="934.54553006304695"/>
    <n v="974.45204949819879"/>
    <n v="991.85856893335063"/>
    <n v="1009.2650883685025"/>
    <n v="3616.0531977156193"/>
    <n v="3686.9562015923962"/>
    <n v="3806.7395143494819"/>
    <n v="3969.293097376838"/>
    <n v="4040.1961012536149"/>
    <n v="4111.0991051303918"/>
    <n v="4.0733590733590788"/>
    <n v="4.0733590733590788"/>
    <n v="4.0733590733590788"/>
    <n v="4.0733590733590788"/>
    <n v="4.0733590733590788"/>
    <n v="4.0733590733590788"/>
    <m/>
    <m/>
    <m/>
    <m/>
    <m/>
    <m/>
    <m/>
    <m/>
    <m/>
    <m/>
    <m/>
    <m/>
    <m/>
    <m/>
    <m/>
    <m/>
    <m/>
    <m/>
    <m/>
    <n v="312.44"/>
    <n v="321.54282366858718"/>
    <n v="330.16220149538401"/>
    <n v="340.45713637680439"/>
    <n v="347.54680672001206"/>
    <n v="354.2060491863964"/>
    <n v="1202"/>
    <m/>
    <n v="0"/>
    <n v="0"/>
    <n v="0"/>
    <n v="0"/>
    <n v="0"/>
    <n v="0"/>
    <n v="0"/>
    <n v="0"/>
    <n v="0"/>
    <n v="0"/>
    <n v="0"/>
    <m/>
    <m/>
    <m/>
    <m/>
    <m/>
    <m/>
    <n v="34.045713637680443"/>
    <n v="68.091427275360886"/>
    <n v="34.045713637680443"/>
    <n v="102.13714091304131"/>
    <n v="102.13714091304131"/>
    <n v="0"/>
    <n v="35.420604918639647"/>
    <n v="70.841209837279294"/>
    <n v="35.420604918639647"/>
    <n v="106.26181475591892"/>
    <n v="106.26181475591892"/>
    <n v="0"/>
    <x v="0"/>
  </r>
  <r>
    <n v="1203"/>
    <n v="12"/>
    <n v="1"/>
    <s v="ואדי עבדאללה"/>
    <m/>
    <s v="Arab"/>
    <s v="yes"/>
    <x v="0"/>
    <s v="yes"/>
    <s v="ירושלים"/>
    <n v="566.6016455330348"/>
    <n v="36.992370982039802"/>
    <n v="31.3923709820398"/>
    <n v="25.692370982039801"/>
    <n v="21.792370982039802"/>
    <n v="21.792370982039802"/>
    <n v="137.66185491019903"/>
    <n v="603.5940165150746"/>
    <n v="634.98638749711438"/>
    <n v="660.67875847915423"/>
    <n v="682.47112946119398"/>
    <n v="704.26350044323374"/>
    <n v="2307.971953812164"/>
    <n v="2458.6551637969201"/>
    <n v="2586.5275629708658"/>
    <n v="2691.1818154266648"/>
    <n v="2779.9499674963631"/>
    <n v="2868.7181195660623"/>
    <n v="4.0733590733590646"/>
    <n v="4.0733590733590646"/>
    <n v="4.0733590733590646"/>
    <n v="4.0733590733590646"/>
    <n v="4.0733590733590646"/>
    <n v="4.0733590733590654"/>
    <m/>
    <m/>
    <m/>
    <m/>
    <m/>
    <m/>
    <m/>
    <m/>
    <m/>
    <m/>
    <m/>
    <m/>
    <m/>
    <m/>
    <m/>
    <m/>
    <m/>
    <m/>
    <m/>
    <n v="312.44"/>
    <n v="365.8340836712552"/>
    <n v="376.02352302983047"/>
    <n v="383.50179405211247"/>
    <n v="391.7802799706925"/>
    <n v="398.80574441967241"/>
    <n v="1203"/>
    <n v="126"/>
    <n v="252.27819911194374"/>
    <n v="378.55639822388747"/>
    <n v="504.83459733583118"/>
    <n v="631.11279644777494"/>
    <n v="757.3909955597187"/>
    <n v="0"/>
    <n v="0"/>
    <n v="0"/>
    <n v="0"/>
    <n v="0"/>
    <n v="0"/>
    <m/>
    <m/>
    <m/>
    <m/>
    <m/>
    <m/>
    <n v="0"/>
    <n v="157.71916594723797"/>
    <n v="180.2504751268651"/>
    <n v="0"/>
    <n v="45.532152978009378"/>
    <n v="0"/>
    <n v="0"/>
    <n v="164.01307727987046"/>
    <n v="187.44351664024012"/>
    <n v="0"/>
    <n v="47.349150499561816"/>
    <n v="0"/>
    <x v="0"/>
  </r>
  <r>
    <n v="1204"/>
    <n v="12"/>
    <n v="1"/>
    <s v="א שייח'"/>
    <m/>
    <s v="Arab"/>
    <s v="yes"/>
    <x v="0"/>
    <s v="yes"/>
    <s v="ירושלים"/>
    <n v="1177.76"/>
    <n v="78.960000000000008"/>
    <n v="131.16"/>
    <n v="127.76"/>
    <n v="114.76"/>
    <n v="114.76"/>
    <n v="567.4"/>
    <n v="1256.72"/>
    <n v="1387.88"/>
    <n v="1515.64"/>
    <n v="1630.4"/>
    <n v="1745.16"/>
    <n v="5354.5885639288572"/>
    <n v="5713.573682295777"/>
    <n v="6309.8817892487295"/>
    <n v="6890.7320770217484"/>
    <n v="7412.4789385185522"/>
    <n v="7934.2258000153561"/>
    <n v="4.5464174058627034"/>
    <n v="4.5464174058627034"/>
    <n v="4.5464174058627034"/>
    <n v="4.5464174058627034"/>
    <n v="4.5464174058627034"/>
    <n v="4.5464174058627034"/>
    <m/>
    <m/>
    <m/>
    <m/>
    <m/>
    <m/>
    <m/>
    <m/>
    <m/>
    <m/>
    <m/>
    <m/>
    <m/>
    <m/>
    <m/>
    <m/>
    <m/>
    <m/>
    <m/>
    <n v="431.21000000000004"/>
    <n v="456.68577029344652"/>
    <n v="481.51141423137057"/>
    <n v="506.41495690021753"/>
    <n v="524.17486424630476"/>
    <n v="551.78815632871977"/>
    <n v="1204"/>
    <n v="2604"/>
    <n v="2604"/>
    <n v="2604"/>
    <n v="2604"/>
    <n v="2532.8769147381686"/>
    <n v="2618.4653420123391"/>
    <n v="0"/>
    <n v="0"/>
    <n v="0"/>
    <n v="0"/>
    <n v="0"/>
    <n v="0"/>
    <m/>
    <m/>
    <m/>
    <m/>
    <m/>
    <m/>
    <n v="0"/>
    <n v="176.84972896449352"/>
    <n v="75.792740984782952"/>
    <n v="151.5854819695659"/>
    <n v="102.1870049813752"/>
    <n v="0"/>
    <n v="0"/>
    <n v="192.69491266581852"/>
    <n v="82.583533999636529"/>
    <n v="165.16706799927306"/>
    <n v="111.3426416639917"/>
    <n v="0"/>
    <x v="0"/>
  </r>
  <r>
    <n v="1205"/>
    <n v="12"/>
    <n v="1"/>
    <s v="שבע הקשתות"/>
    <m/>
    <s v="Arab"/>
    <s v="yes"/>
    <x v="0"/>
    <s v="yes"/>
    <s v="ירושלים"/>
    <n v="22.88"/>
    <n v="0.88000000000000012"/>
    <n v="0.88000000000000012"/>
    <n v="0.88000000000000012"/>
    <n v="0.88000000000000012"/>
    <n v="0.88000000000000012"/>
    <n v="4.4000000000000004"/>
    <n v="23.759999999999998"/>
    <n v="24.639999999999997"/>
    <n v="25.519999999999996"/>
    <n v="26.399999999999995"/>
    <n v="27.279999999999994"/>
    <n v="101.48117887365042"/>
    <n v="109.59967318354244"/>
    <n v="113.65892033848847"/>
    <n v="117.71816749343449"/>
    <n v="121.7774146483805"/>
    <n v="125.83666180332652"/>
    <n v="4.6127808578932008"/>
    <n v="4.6127808578932008"/>
    <n v="4.6127808578932017"/>
    <n v="4.6127808578932017"/>
    <n v="4.6127808578932017"/>
    <n v="4.6127808578932017"/>
    <m/>
    <m/>
    <m/>
    <m/>
    <m/>
    <m/>
    <m/>
    <m/>
    <m/>
    <m/>
    <m/>
    <m/>
    <m/>
    <m/>
    <m/>
    <m/>
    <m/>
    <m/>
    <m/>
    <n v="241.82000000000002"/>
    <n v="245.81627200919954"/>
    <n v="249.82794164426932"/>
    <n v="254.14335601191607"/>
    <n v="258.10603456108635"/>
    <n v="261.73557372613988"/>
    <n v="1205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254.14335601191607"/>
    <n v="0"/>
    <n v="0"/>
    <n v="0"/>
    <n v="0"/>
    <n v="0"/>
    <n v="261.73557372613988"/>
    <n v="0"/>
    <n v="0"/>
    <x v="0"/>
  </r>
  <r>
    <n v="1206"/>
    <n v="12"/>
    <n v="1"/>
    <s v="א סוואנה"/>
    <m/>
    <s v="Arab"/>
    <s v="yes"/>
    <x v="0"/>
    <s v="yes"/>
    <s v="ירושלים"/>
    <n v="890.42908613367103"/>
    <n v="104.8165033128335"/>
    <n v="75.816503312833504"/>
    <n v="76.016503312833507"/>
    <n v="68.816503312833504"/>
    <n v="68.816503312833504"/>
    <n v="394.28251656416751"/>
    <n v="995.24558944650448"/>
    <n v="1071.0620927593379"/>
    <n v="1147.0785960721714"/>
    <n v="1215.8950993850049"/>
    <n v="1284.7116026978383"/>
    <n v="3627.0373971854215"/>
    <n v="3907.351725351597"/>
    <n v="4216.1795670312858"/>
    <n v="4525.8220805256469"/>
    <n v="4806.136408691822"/>
    <n v="5086.450736857998"/>
    <n v="4.0733590733590788"/>
    <n v="3.9260176249810161"/>
    <n v="3.9364473782927911"/>
    <n v="3.9455204691491716"/>
    <n v="3.9527558019789271"/>
    <n v="3.9592160031688617"/>
    <m/>
    <m/>
    <m/>
    <m/>
    <m/>
    <m/>
    <m/>
    <m/>
    <m/>
    <m/>
    <m/>
    <m/>
    <m/>
    <m/>
    <m/>
    <m/>
    <m/>
    <m/>
    <m/>
    <n v="1212.3100000000002"/>
    <n v="1281.2630299070979"/>
    <n v="1441.4321648765897"/>
    <n v="1510.6964032027688"/>
    <n v="1532.4548645084283"/>
    <n v="1553.0555016567844"/>
    <n v="1206"/>
    <n v="2513"/>
    <n v="2638.65"/>
    <n v="2770.5825000000004"/>
    <n v="2909.1116250000005"/>
    <n v="3054.5672062500007"/>
    <n v="3207.2955665625009"/>
    <n v="0"/>
    <n v="0"/>
    <n v="0"/>
    <n v="0"/>
    <n v="0"/>
    <n v="0"/>
    <m/>
    <m/>
    <m/>
    <m/>
    <m/>
    <m/>
    <n v="0"/>
    <n v="191.15984224077897"/>
    <n v="235.31088927282372"/>
    <n v="638.18603979401507"/>
    <n v="446.03963189515099"/>
    <n v="0"/>
    <n v="0"/>
    <n v="196.51985935657029"/>
    <n v="241.90887752835781"/>
    <n v="656.08042627319207"/>
    <n v="458.54633849866406"/>
    <n v="0"/>
    <x v="0"/>
  </r>
  <r>
    <n v="1207"/>
    <n v="12"/>
    <n v="1"/>
    <s v="אוגוסטה ויקטוריה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462.24"/>
    <n v="469.41333549432738"/>
    <n v="476.84888168557535"/>
    <n v="484.86503727714751"/>
    <n v="492.20693679092381"/>
    <n v="498.91203889789301"/>
    <n v="1207"/>
    <m/>
    <n v="0"/>
    <n v="0"/>
    <n v="0"/>
    <n v="0"/>
    <n v="0"/>
    <n v="0"/>
    <n v="0"/>
    <n v="0"/>
    <n v="0"/>
    <n v="0"/>
    <n v="0"/>
    <m/>
    <m/>
    <m/>
    <m/>
    <m/>
    <m/>
    <n v="0"/>
    <n v="0"/>
    <n v="145.45951118314426"/>
    <n v="339.40552609400322"/>
    <n v="0"/>
    <n v="0"/>
    <n v="0"/>
    <n v="0"/>
    <n v="149.67361166936789"/>
    <n v="349.2384272285251"/>
    <n v="0"/>
    <n v="0"/>
    <x v="0"/>
  </r>
  <r>
    <n v="1301"/>
    <n v="13"/>
    <n v="1"/>
    <s v="ואדי ג'וז צפון"/>
    <m/>
    <s v="Arab"/>
    <s v="yes"/>
    <x v="0"/>
    <s v="yes"/>
    <s v="ירושלים"/>
    <n v="748.54104366573858"/>
    <n v="48.120809371759179"/>
    <n v="56.520809371759178"/>
    <n v="90.720809371759174"/>
    <n v="49.520809371759178"/>
    <n v="42.520809371759178"/>
    <n v="287.40404685879588"/>
    <n v="796.66185303749774"/>
    <n v="853.18266240925686"/>
    <n v="943.90347178101604"/>
    <n v="993.42428115277517"/>
    <n v="1035.9450905245344"/>
    <n v="3370.36392598979"/>
    <n v="3587.0315908672715"/>
    <n v="3841.5209052292898"/>
    <n v="4249.9983639212032"/>
    <n v="4472.9696370461079"/>
    <n v="4664.4228689338979"/>
    <n v="4.5025773195876058"/>
    <n v="4.5025773195876058"/>
    <n v="4.5025773195876067"/>
    <n v="4.5025773195876067"/>
    <n v="4.5025773195876075"/>
    <n v="4.5025773195876058"/>
    <m/>
    <m/>
    <m/>
    <m/>
    <m/>
    <m/>
    <m/>
    <m/>
    <m/>
    <m/>
    <m/>
    <m/>
    <m/>
    <m/>
    <m/>
    <m/>
    <m/>
    <m/>
    <m/>
    <n v="614.18000000000006"/>
    <n v="744.05331713033161"/>
    <n v="804.78901105684372"/>
    <n v="856.06759636906213"/>
    <n v="898.47827110801518"/>
    <n v="937.38022015379499"/>
    <n v="1301"/>
    <n v="526"/>
    <n v="649.88236671986374"/>
    <n v="773.76473343972737"/>
    <n v="897.6471001595911"/>
    <n v="1021.5294668794547"/>
    <n v="1145.4118335993185"/>
    <n v="0"/>
    <n v="0"/>
    <n v="0"/>
    <n v="0"/>
    <n v="0"/>
    <n v="0"/>
    <m/>
    <m/>
    <m/>
    <m/>
    <m/>
    <m/>
    <n v="0"/>
    <n v="196.07208582306421"/>
    <n v="196.07208582306421"/>
    <n v="235.4303570587555"/>
    <n v="228.49306766417811"/>
    <n v="0"/>
    <n v="0"/>
    <n v="214.69577373841125"/>
    <n v="214.69577373841125"/>
    <n v="257.79244637532264"/>
    <n v="250.1962263016498"/>
    <n v="0"/>
    <x v="0"/>
  </r>
  <r>
    <n v="1302"/>
    <n v="13"/>
    <n v="1"/>
    <s v="ואדי ג'וז דרום"/>
    <m/>
    <s v="Arab"/>
    <s v="yes"/>
    <x v="0"/>
    <s v="yes"/>
    <s v="ירושלים"/>
    <n v="517.91404098291036"/>
    <n v="19.581309268573477"/>
    <n v="19.581309268573477"/>
    <n v="19.581309268573477"/>
    <n v="19.581309268573477"/>
    <n v="19.581309268573477"/>
    <n v="97.906546342867387"/>
    <n v="537.49535025148384"/>
    <n v="557.07665952005732"/>
    <n v="576.6579687886308"/>
    <n v="596.23927805720427"/>
    <n v="615.82058732577775"/>
    <n v="2331.948014425629"/>
    <n v="2420.1143734261391"/>
    <n v="2508.2807324266491"/>
    <n v="2596.4470914271592"/>
    <n v="2684.6134504276688"/>
    <n v="2772.7798094281784"/>
    <n v="4.5025773195876271"/>
    <n v="4.5025773195876271"/>
    <n v="4.502577319587628"/>
    <n v="4.502577319587628"/>
    <n v="4.5025773195876271"/>
    <n v="4.5025773195876271"/>
    <m/>
    <m/>
    <m/>
    <m/>
    <m/>
    <m/>
    <m/>
    <m/>
    <m/>
    <m/>
    <m/>
    <m/>
    <m/>
    <m/>
    <m/>
    <m/>
    <m/>
    <m/>
    <m/>
    <n v="493.27000000000004"/>
    <n v="528.19329948375878"/>
    <n v="551.86724133090354"/>
    <n v="581.72247574543462"/>
    <n v="611.62601989470431"/>
    <n v="919.24356204755031"/>
    <n v="1302"/>
    <n v="618"/>
    <n v="817.34638023129514"/>
    <n v="845.01027159082992"/>
    <n v="843.59976904625"/>
    <n v="853.70669210135316"/>
    <n v="851.1167659232301"/>
    <n v="64"/>
    <n v="64"/>
    <n v="64"/>
    <n v="64"/>
    <n v="64"/>
    <n v="64"/>
    <m/>
    <m/>
    <m/>
    <m/>
    <m/>
    <m/>
    <n v="49.871827934063319"/>
    <n v="361.64952979593062"/>
    <n v="66.495770578751092"/>
    <n v="43.358337563801989"/>
    <n v="60.347009872887583"/>
    <n v="0"/>
    <n v="78.807951673492951"/>
    <n v="571.48213425384745"/>
    <n v="105.07726889799061"/>
    <n v="68.515270302279092"/>
    <n v="95.360936919940258"/>
    <n v="0"/>
    <x v="0"/>
  </r>
  <r>
    <n v="1303"/>
    <n v="13"/>
    <n v="1"/>
    <s v="ואדי ג'וז - משרד הפנים"/>
    <m/>
    <s v="Arab"/>
    <s v="yes"/>
    <x v="0"/>
    <s v="yes"/>
    <s v="ירושלים"/>
    <n v="153.91999999999999"/>
    <n v="5.92"/>
    <n v="5.92"/>
    <n v="8.32"/>
    <n v="5.92"/>
    <n v="5.92"/>
    <n v="32"/>
    <n v="159.83999999999997"/>
    <n v="165.75999999999996"/>
    <n v="174.07999999999996"/>
    <n v="179.99999999999994"/>
    <n v="185.91999999999993"/>
    <n v="483.86588475267723"/>
    <n v="522.57515553289136"/>
    <n v="541.92979092299845"/>
    <n v="569.13090011990573"/>
    <n v="588.48553551001282"/>
    <n v="607.84017090011992"/>
    <n v="3.2693640861667381"/>
    <n v="3.2693640861667381"/>
    <n v="3.2693640861667386"/>
    <n v="3.2693640861667386"/>
    <n v="3.269364086166739"/>
    <n v="3.269364086166739"/>
    <m/>
    <m/>
    <m/>
    <m/>
    <m/>
    <m/>
    <m/>
    <m/>
    <m/>
    <m/>
    <m/>
    <m/>
    <m/>
    <m/>
    <m/>
    <m/>
    <m/>
    <m/>
    <m/>
    <n v="795.01"/>
    <n v="813.72433514587829"/>
    <n v="836.67067561207591"/>
    <n v="869.54469428124162"/>
    <n v="901.37937603957403"/>
    <n v="932.45477858442325"/>
    <n v="1303"/>
    <n v="1167"/>
    <n v="1225.3500000000001"/>
    <n v="1286.6175000000003"/>
    <n v="1350.9483750000004"/>
    <n v="1418.4957937500005"/>
    <n v="1489.4205834375007"/>
    <n v="0"/>
    <n v="0"/>
    <n v="0"/>
    <n v="0"/>
    <n v="0"/>
    <n v="0"/>
    <m/>
    <m/>
    <m/>
    <m/>
    <m/>
    <m/>
    <n v="117.16761291971784"/>
    <n v="332.34261335697892"/>
    <n v="78.111741946478574"/>
    <n v="263.81098411158763"/>
    <n v="78.111741946478574"/>
    <n v="0"/>
    <n v="125.64449105474554"/>
    <n v="356.38703794070824"/>
    <n v="83.762994036497034"/>
    <n v="282.89726151597534"/>
    <n v="83.762994036497034"/>
    <n v="0"/>
    <x v="0"/>
  </r>
  <r>
    <n v="1304"/>
    <n v="13"/>
    <n v="1"/>
    <s v="שיח ג'ראח"/>
    <m/>
    <s v="Arab"/>
    <s v="yes"/>
    <x v="0"/>
    <s v="yes"/>
    <s v="ירושלים"/>
    <n v="595.9"/>
    <n v="206.20000000000002"/>
    <n v="111.30000000000001"/>
    <n v="106.5"/>
    <n v="101.1"/>
    <n v="149.4"/>
    <n v="674.5"/>
    <n v="802.1"/>
    <n v="913.40000000000009"/>
    <n v="1019.9000000000001"/>
    <n v="1121"/>
    <n v="1270.4000000000001"/>
    <n v="2172.0439826619072"/>
    <n v="2952.8753872764673"/>
    <n v="3362.6185995989595"/>
    <n v="3754.6909456218291"/>
    <n v="4126.8835670576236"/>
    <n v="4406.3041404204014"/>
    <n v="3.6814304790879784"/>
    <n v="3.6814304790879779"/>
    <n v="3.6814304790879779"/>
    <n v="3.6814304790879779"/>
    <n v="3.6814304790879784"/>
    <n v="3.468438397686084"/>
    <m/>
    <m/>
    <m/>
    <m/>
    <m/>
    <m/>
    <m/>
    <m/>
    <m/>
    <m/>
    <m/>
    <m/>
    <m/>
    <m/>
    <m/>
    <m/>
    <m/>
    <m/>
    <m/>
    <n v="1969.8700000000001"/>
    <n v="2052.0756985990952"/>
    <n v="2126.5647328056034"/>
    <n v="2221.6545615253071"/>
    <n v="2626.4405843996246"/>
    <n v="2711.7758083797307"/>
    <n v="1304"/>
    <n v="564"/>
    <n v="797.82080898852666"/>
    <n v="906.26131895675644"/>
    <n v="975.93559291842962"/>
    <n v="1049.8787058252863"/>
    <n v="1082.0273047046337"/>
    <n v="0"/>
    <n v="0"/>
    <n v="0"/>
    <n v="0"/>
    <n v="0"/>
    <n v="0"/>
    <m/>
    <m/>
    <m/>
    <m/>
    <m/>
    <m/>
    <n v="0"/>
    <n v="541.32049975409063"/>
    <n v="997.08305090464546"/>
    <n v="177.70131275103145"/>
    <n v="505.54969811553985"/>
    <n v="0"/>
    <n v="0"/>
    <n v="660.74171081094391"/>
    <n v="1217.0504556443273"/>
    <n v="216.90416205151274"/>
    <n v="617.0794798729471"/>
    <n v="0"/>
    <x v="0"/>
  </r>
  <r>
    <n v="1305"/>
    <n v="13"/>
    <n v="1"/>
    <s v="שיח ג'ראח - מרכזי בריאות"/>
    <m/>
    <s v="Arab"/>
    <s v="yes"/>
    <x v="0"/>
    <s v="yes"/>
    <s v="ירושלים"/>
    <n v="95.95"/>
    <n v="0.95"/>
    <n v="12.95"/>
    <n v="0.95"/>
    <n v="0.95"/>
    <n v="0.95"/>
    <n v="16.749999999999996"/>
    <n v="96.9"/>
    <n v="109.85000000000001"/>
    <n v="110.80000000000001"/>
    <n v="111.75000000000001"/>
    <n v="112.70000000000002"/>
    <n v="326.50242223355428"/>
    <n v="333.03247067822537"/>
    <n v="377.53990613006249"/>
    <n v="380.80493035239806"/>
    <n v="384.06995457473357"/>
    <n v="387.33497879706914"/>
    <n v="3.4368676024584661"/>
    <n v="3.4368676024584661"/>
    <n v="3.4368676024584657"/>
    <n v="3.4368676024584657"/>
    <n v="3.4368676024584657"/>
    <n v="3.4368676024584657"/>
    <m/>
    <m/>
    <m/>
    <m/>
    <m/>
    <m/>
    <m/>
    <m/>
    <m/>
    <m/>
    <m/>
    <m/>
    <m/>
    <m/>
    <m/>
    <m/>
    <m/>
    <m/>
    <m/>
    <n v="1252.97"/>
    <n v="1293.2887448321524"/>
    <n v="1348.5609808571842"/>
    <n v="1495.6898710702105"/>
    <n v="1576.1917129686303"/>
    <n v="1655.4968981254769"/>
    <n v="1305"/>
    <m/>
    <n v="0"/>
    <n v="0"/>
    <n v="0"/>
    <n v="0"/>
    <n v="0"/>
    <n v="0"/>
    <n v="0"/>
    <n v="0"/>
    <n v="0"/>
    <n v="0"/>
    <n v="0"/>
    <m/>
    <m/>
    <m/>
    <m/>
    <m/>
    <m/>
    <n v="0"/>
    <n v="204.54487379450529"/>
    <n v="411.45193583951027"/>
    <n v="702.31072337455373"/>
    <n v="177.38233806164106"/>
    <n v="0"/>
    <n v="0"/>
    <n v="226.39947668561504"/>
    <n v="455.41352969291933"/>
    <n v="777.34913270149138"/>
    <n v="196.33475904545105"/>
    <n v="0"/>
    <x v="0"/>
  </r>
  <r>
    <n v="1401"/>
    <n v="14"/>
    <n v="1"/>
    <s v="צמרת הבירה"/>
    <m/>
    <s v="Jewish"/>
    <s v="yes"/>
    <x v="0"/>
    <s v="yes"/>
    <s v="ירושלים"/>
    <n v="617.64100730256791"/>
    <n v="0"/>
    <n v="0"/>
    <n v="0"/>
    <n v="0"/>
    <n v="0"/>
    <n v="0"/>
    <n v="617.64100730256791"/>
    <n v="617.64100730256791"/>
    <n v="617.64100730256791"/>
    <n v="617.64100730256791"/>
    <n v="617.64100730256791"/>
    <n v="1488.3184406271059"/>
    <n v="1475.437142496334"/>
    <n v="1459.4570969006713"/>
    <n v="1434.2931195734582"/>
    <n v="1400.3272942232998"/>
    <n v="1363.129043331357"/>
    <n v="2.4096820370251315"/>
    <n v="2.3888263976189519"/>
    <n v="2.3629536893519725"/>
    <n v="2.3222116125959094"/>
    <n v="2.2672187851304892"/>
    <n v="2.2069924555116076"/>
    <m/>
    <m/>
    <m/>
    <m/>
    <m/>
    <m/>
    <m/>
    <m/>
    <m/>
    <m/>
    <m/>
    <m/>
    <m/>
    <m/>
    <m/>
    <m/>
    <m/>
    <m/>
    <m/>
    <n v="512.81889999999999"/>
    <n v="520.39071221896177"/>
    <n v="528.16046414525715"/>
    <n v="536.29883855315552"/>
    <n v="543.42512346850162"/>
    <n v="549.74795901305617"/>
    <n v="1401"/>
    <n v="707"/>
    <n v="707"/>
    <n v="707"/>
    <n v="707"/>
    <n v="707"/>
    <n v="707"/>
    <n v="0"/>
    <n v="0"/>
    <n v="0"/>
    <n v="0"/>
    <n v="0"/>
    <n v="0"/>
    <m/>
    <m/>
    <m/>
    <m/>
    <m/>
    <m/>
    <n v="0"/>
    <n v="53.629883855315555"/>
    <n v="134.07470963828888"/>
    <n v="53.629883855315555"/>
    <n v="294.96436120423556"/>
    <n v="0"/>
    <n v="0"/>
    <n v="54.974795901305619"/>
    <n v="137.43698975326404"/>
    <n v="54.974795901305619"/>
    <n v="302.36137745718094"/>
    <n v="0"/>
    <x v="0"/>
  </r>
  <r>
    <n v="1402"/>
    <n v="14"/>
    <n v="1"/>
    <s v="הגבעה הצרפתית"/>
    <m/>
    <s v="Jewish"/>
    <s v="yes"/>
    <x v="0"/>
    <s v="yes"/>
    <s v="ירושלים"/>
    <n v="1152.6833170217546"/>
    <n v="144"/>
    <n v="28.8"/>
    <n v="0"/>
    <n v="29.4"/>
    <n v="0"/>
    <n v="202.20000000000002"/>
    <n v="1296.6833170217546"/>
    <n v="1325.4833170217546"/>
    <n v="1325.4833170217546"/>
    <n v="1354.8833170217547"/>
    <n v="1354.8833170217547"/>
    <n v="2773.7377653680887"/>
    <n v="3180.6194859120105"/>
    <n v="3243.2104812005095"/>
    <n v="3196.8162027074327"/>
    <n v="3228.8590554796278"/>
    <n v="3146.9540402394882"/>
    <n v="2.406331144389886"/>
    <n v="2.4528884147420928"/>
    <n v="2.446813505346654"/>
    <n v="2.4118117230554059"/>
    <n v="2.383127030139514"/>
    <n v="2.3226753187551124"/>
    <m/>
    <m/>
    <m/>
    <m/>
    <m/>
    <m/>
    <m/>
    <m/>
    <m/>
    <m/>
    <m/>
    <m/>
    <m/>
    <m/>
    <m/>
    <m/>
    <m/>
    <m/>
    <m/>
    <n v="445.04510000000005"/>
    <n v="475.63149992369739"/>
    <n v="487.61265782209205"/>
    <n v="711.11517060024903"/>
    <n v="720.49806558243927"/>
    <n v="755.3021822862604"/>
    <n v="1402"/>
    <n v="137"/>
    <n v="181.4914538216847"/>
    <n v="223.03537785424945"/>
    <n v="192.10087206249696"/>
    <n v="179.63342078036575"/>
    <n v="166.68033217127248"/>
    <n v="23"/>
    <n v="23"/>
    <n v="23"/>
    <n v="23"/>
    <n v="23"/>
    <n v="23"/>
    <m/>
    <m/>
    <m/>
    <m/>
    <m/>
    <m/>
    <n v="0"/>
    <n v="362.74639957579183"/>
    <n v="135.75167333424216"/>
    <n v="96.353087250404712"/>
    <n v="116.26401043981026"/>
    <n v="0"/>
    <n v="0"/>
    <n v="385.28660130371213"/>
    <n v="144.18696064635574"/>
    <n v="102.34023977975255"/>
    <n v="123.48838055643992"/>
    <n v="0"/>
    <x v="0"/>
  </r>
  <r>
    <n v="1403"/>
    <n v="14"/>
    <n v="1"/>
    <s v="הגבעה הצרפתית דרום"/>
    <m/>
    <s v="Jewish"/>
    <s v="yes"/>
    <x v="0"/>
    <s v="yes"/>
    <s v="ירושלים"/>
    <n v="703"/>
    <n v="4"/>
    <n v="4"/>
    <n v="4"/>
    <n v="4"/>
    <n v="4"/>
    <n v="20"/>
    <n v="707"/>
    <n v="711"/>
    <n v="715"/>
    <n v="719"/>
    <n v="723"/>
    <n v="2038.7"/>
    <n v="2085.6499999999996"/>
    <n v="2204.1"/>
    <n v="2252.25"/>
    <n v="2300.7999999999997"/>
    <n v="2349.75"/>
    <n v="2.9"/>
    <n v="2.9499999999999997"/>
    <n v="3.1"/>
    <n v="3.15"/>
    <n v="3.1999999999999997"/>
    <n v="3.25"/>
    <m/>
    <m/>
    <m/>
    <m/>
    <m/>
    <m/>
    <m/>
    <m/>
    <m/>
    <m/>
    <m/>
    <m/>
    <m/>
    <m/>
    <m/>
    <m/>
    <m/>
    <m/>
    <m/>
    <n v="172.89060000000003"/>
    <n v="204.0027412182871"/>
    <n v="206.45136389668653"/>
    <n v="202.40835035130556"/>
    <n v="203.63511395309081"/>
    <n v="207.18885613983332"/>
    <n v="1403"/>
    <n v="290"/>
    <n v="374.24119106792807"/>
    <n v="459.41693511966577"/>
    <n v="545.52723215521314"/>
    <n v="632.57208217457003"/>
    <n v="720.55148517773659"/>
    <n v="0"/>
    <n v="0"/>
    <n v="0"/>
    <n v="0"/>
    <n v="0"/>
    <n v="0"/>
    <m/>
    <m/>
    <m/>
    <m/>
    <m/>
    <m/>
    <n v="0"/>
    <n v="50.146795041828277"/>
    <n v="62.683493661247482"/>
    <n v="50.146795041828277"/>
    <n v="39.431266606401515"/>
    <n v="0"/>
    <n v="0"/>
    <n v="51.331168332542312"/>
    <n v="64.16396027130898"/>
    <n v="51.331168332542312"/>
    <n v="40.362559203439709"/>
    <n v="0"/>
    <x v="0"/>
  </r>
  <r>
    <n v="1404"/>
    <n v="14"/>
    <n v="1"/>
    <s v="מלון היאט"/>
    <m/>
    <s v="Jewish"/>
    <s v="yes"/>
    <x v="0"/>
    <s v="yes"/>
    <s v="ירושלים"/>
    <n v="52.38095238095238"/>
    <n v="5"/>
    <n v="5"/>
    <n v="5"/>
    <n v="5"/>
    <n v="5"/>
    <n v="25"/>
    <n v="57.38095238095238"/>
    <n v="62.38095238095238"/>
    <n v="67.38095238095238"/>
    <n v="72.38095238095238"/>
    <n v="77.38095238095238"/>
    <n v="218"/>
    <n v="241"/>
    <n v="262"/>
    <n v="283"/>
    <n v="304"/>
    <n v="325"/>
    <n v="4.1618181818181821"/>
    <n v="4.2"/>
    <n v="4.2"/>
    <n v="4.2"/>
    <n v="4.2"/>
    <n v="4.2"/>
    <m/>
    <m/>
    <m/>
    <m/>
    <m/>
    <m/>
    <m/>
    <m/>
    <m/>
    <m/>
    <m/>
    <m/>
    <m/>
    <m/>
    <m/>
    <m/>
    <m/>
    <m/>
    <m/>
    <n v="388.99582500000002"/>
    <n v="395.72251061487037"/>
    <n v="402.60985836709887"/>
    <n v="409.98581513776338"/>
    <n v="416.79435498379257"/>
    <n v="423.06700106766618"/>
    <n v="1404"/>
    <m/>
    <n v="0"/>
    <n v="0"/>
    <n v="0"/>
    <n v="0"/>
    <n v="0"/>
    <n v="0"/>
    <n v="0"/>
    <n v="0"/>
    <n v="0"/>
    <n v="0"/>
    <n v="0"/>
    <m/>
    <m/>
    <m/>
    <m/>
    <m/>
    <m/>
    <n v="0"/>
    <n v="368.98723362398704"/>
    <n v="40.998581513776344"/>
    <n v="0"/>
    <n v="0"/>
    <n v="0"/>
    <n v="0"/>
    <n v="380.7603009608996"/>
    <n v="42.306700106766627"/>
    <n v="0"/>
    <n v="0"/>
    <n v="0"/>
    <x v="0"/>
  </r>
  <r>
    <n v="1405"/>
    <n v="14"/>
    <n v="1"/>
    <s v="שיח ג'ראח - קרית הממשלה"/>
    <m/>
    <s v="Jewish"/>
    <s v="yes"/>
    <x v="0"/>
    <s v="yes"/>
    <s v="ירושלים"/>
    <n v="0"/>
    <n v="0"/>
    <n v="9.6"/>
    <n v="0"/>
    <n v="0"/>
    <n v="0"/>
    <n v="9.6"/>
    <n v="0"/>
    <n v="9.6"/>
    <n v="9.6"/>
    <n v="9.6"/>
    <n v="9.6"/>
    <n v="0"/>
    <n v="0"/>
    <n v="25.734313398837468"/>
    <n v="26.163497677125196"/>
    <n v="26.223632948802624"/>
    <n v="25.863209371844203"/>
    <m/>
    <m/>
    <n v="2.6806576457122362"/>
    <n v="2.7253643413672082"/>
    <n v="2.7316284321669402"/>
    <n v="2.6940843095671045"/>
    <m/>
    <m/>
    <m/>
    <m/>
    <m/>
    <m/>
    <m/>
    <m/>
    <m/>
    <m/>
    <m/>
    <m/>
    <m/>
    <m/>
    <m/>
    <m/>
    <m/>
    <m/>
    <m/>
    <n v="2465.9327000000003"/>
    <n v="2492.462256856742"/>
    <n v="2520.7335919300554"/>
    <n v="2550.3930740763817"/>
    <n v="3923.5478449435204"/>
    <n v="3948.3348947811555"/>
    <n v="1405"/>
    <m/>
    <n v="0"/>
    <n v="0"/>
    <n v="0"/>
    <n v="0"/>
    <n v="0"/>
    <n v="0"/>
    <n v="0"/>
    <n v="0"/>
    <n v="0"/>
    <n v="0"/>
    <n v="0"/>
    <m/>
    <m/>
    <m/>
    <m/>
    <m/>
    <m/>
    <n v="0"/>
    <n v="0"/>
    <n v="2385.4085852574035"/>
    <n v="164.98448881897818"/>
    <n v="0"/>
    <n v="0"/>
    <n v="0"/>
    <n v="0"/>
    <n v="3692.9177902873666"/>
    <n v="255.41710449378897"/>
    <n v="0"/>
    <n v="0"/>
    <x v="0"/>
  </r>
  <r>
    <n v="2001"/>
    <n v="20"/>
    <n v="2"/>
    <s v="נוף ציון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2001"/>
    <n v="22"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2101"/>
    <n v="21"/>
    <n v="2"/>
    <s v="ג'בל מוכבר מערב"/>
    <m/>
    <s v="Arab"/>
    <s v="yes"/>
    <x v="0"/>
    <s v="yes"/>
    <s v="ירושלים"/>
    <n v="1041.7708855286976"/>
    <n v="205.56816333181308"/>
    <n v="171.46816333181306"/>
    <n v="239.76816333181307"/>
    <n v="90.968163331813074"/>
    <n v="82.968163331813074"/>
    <n v="790.74081665906544"/>
    <n v="1247.3390488605107"/>
    <n v="1418.8072121923237"/>
    <n v="1658.5753755241367"/>
    <n v="1749.5435388559497"/>
    <n v="1832.5117021877627"/>
    <n v="5406.4803408874495"/>
    <n v="6473.3178280972734"/>
    <n v="7363.1864806187477"/>
    <n v="8607.5117727066208"/>
    <n v="9079.6094225180659"/>
    <n v="9510.1894571533594"/>
    <n v="5.1897018970190043"/>
    <n v="5.1897018970190043"/>
    <n v="5.1897018970190043"/>
    <n v="5.1897018970190052"/>
    <n v="5.1897018970190052"/>
    <n v="5.1897018970190061"/>
    <m/>
    <m/>
    <m/>
    <m/>
    <m/>
    <m/>
    <m/>
    <m/>
    <m/>
    <m/>
    <m/>
    <m/>
    <m/>
    <m/>
    <m/>
    <m/>
    <m/>
    <m/>
    <m/>
    <n v="556.4"/>
    <n v="691.28122057479129"/>
    <n v="779.15391120715856"/>
    <n v="985.29061144407103"/>
    <n v="1070.4154313712165"/>
    <n v="1147.6902546317619"/>
    <n v="2101"/>
    <n v="1743"/>
    <n v="1936.5176892804577"/>
    <n v="2130.0353785609154"/>
    <n v="2323.5530678413734"/>
    <n v="2517.0707571218309"/>
    <n v="2710.5884464022888"/>
    <n v="0"/>
    <n v="0"/>
    <n v="0"/>
    <n v="0"/>
    <n v="0"/>
    <n v="0"/>
    <m/>
    <m/>
    <m/>
    <m/>
    <m/>
    <m/>
    <n v="56.444001856187164"/>
    <n v="311.53761628387997"/>
    <n v="191.83250810576911"/>
    <n v="218.92846945693299"/>
    <n v="206.54801574130187"/>
    <n v="0"/>
    <n v="65.747333944265705"/>
    <n v="362.88652505902235"/>
    <n v="223.45112956255656"/>
    <n v="255.01315849230738"/>
    <n v="240.59210757361001"/>
    <n v="0"/>
    <x v="0"/>
  </r>
  <r>
    <n v="2102"/>
    <n v="21"/>
    <n v="2"/>
    <s v="מורדות אבו תור"/>
    <m/>
    <s v="Arab"/>
    <s v="yes"/>
    <x v="0"/>
    <s v="yes"/>
    <s v="ירושלים"/>
    <n v="1477.6"/>
    <n v="95.2"/>
    <n v="128.6"/>
    <n v="150.9"/>
    <n v="245.6"/>
    <n v="152"/>
    <n v="772.30000000000007"/>
    <n v="1572.8"/>
    <n v="1701.3999999999999"/>
    <n v="1852.3"/>
    <n v="2097.9"/>
    <n v="2249.9"/>
    <n v="7487.842107727256"/>
    <n v="7970.274815263555"/>
    <n v="8621.9643760741437"/>
    <n v="9386.6607580828349"/>
    <n v="10631.25606239917"/>
    <n v="11401.526771910907"/>
    <n v="5.0675704573140612"/>
    <n v="5.0675704573140612"/>
    <n v="5.0675704573140612"/>
    <n v="5.0675704573140612"/>
    <n v="5.0675704573140612"/>
    <n v="5.0675704573140612"/>
    <m/>
    <m/>
    <m/>
    <m/>
    <m/>
    <m/>
    <m/>
    <m/>
    <m/>
    <m/>
    <m/>
    <m/>
    <m/>
    <m/>
    <m/>
    <m/>
    <m/>
    <m/>
    <m/>
    <n v="328.49"/>
    <n v="437.96695537064335"/>
    <n v="471.35585386250148"/>
    <n v="504.36269505467044"/>
    <n v="565.64011086067273"/>
    <n v="599.90942326352024"/>
    <n v="2102"/>
    <n v="1312"/>
    <n v="1660.4519883453372"/>
    <n v="2008.9039766906747"/>
    <n v="2357.3559650360121"/>
    <n v="2705.8079533813493"/>
    <n v="3054.2599417266865"/>
    <n v="0"/>
    <n v="0"/>
    <n v="0"/>
    <n v="0"/>
    <n v="0"/>
    <n v="0"/>
    <m/>
    <m/>
    <m/>
    <m/>
    <m/>
    <m/>
    <n v="18.630561211157186"/>
    <n v="111.7833672669431"/>
    <n v="107.1257269641538"/>
    <n v="32.603482119525069"/>
    <n v="234.21955749289137"/>
    <n v="0"/>
    <n v="22.159944303671239"/>
    <n v="132.9596658220274"/>
    <n v="127.41967974610961"/>
    <n v="38.779902531424661"/>
    <n v="278.59023086028742"/>
    <n v="0"/>
    <x v="0"/>
  </r>
  <r>
    <n v="2103"/>
    <n v="21"/>
    <n v="2"/>
    <s v="אבו תור"/>
    <m/>
    <s v="Arab"/>
    <s v="yes"/>
    <x v="0"/>
    <s v="yes"/>
    <s v="ירושלים"/>
    <n v="1224"/>
    <n v="24"/>
    <n v="24"/>
    <n v="62.300000000000004"/>
    <n v="24"/>
    <n v="24"/>
    <n v="158.30000000000001"/>
    <n v="1248"/>
    <n v="1272"/>
    <n v="1334.3"/>
    <n v="1358.3"/>
    <n v="1382.3"/>
    <n v="5920.4893869555199"/>
    <n v="6036.5774141507263"/>
    <n v="6152.665441345931"/>
    <n v="6454.0106119401553"/>
    <n v="6570.0986391353617"/>
    <n v="6686.1866663305682"/>
    <n v="4.8370011331335947"/>
    <n v="4.8370011331335947"/>
    <n v="4.8370011331335938"/>
    <n v="4.8370011331335947"/>
    <n v="4.8370011331335947"/>
    <n v="4.8370011331335947"/>
    <m/>
    <m/>
    <m/>
    <m/>
    <m/>
    <m/>
    <m/>
    <m/>
    <m/>
    <m/>
    <m/>
    <m/>
    <m/>
    <m/>
    <m/>
    <m/>
    <m/>
    <m/>
    <m/>
    <n v="515.74"/>
    <n v="588.11357948119917"/>
    <n v="598.74729291968367"/>
    <n v="615.20301188376845"/>
    <n v="626.02856795450748"/>
    <n v="634.51716684463531"/>
    <n v="2103"/>
    <n v="1020"/>
    <n v="1174.2213594093575"/>
    <n v="1328.4427188187151"/>
    <n v="1482.6640782280729"/>
    <n v="1636.8854376374304"/>
    <n v="1791.106797046788"/>
    <n v="0"/>
    <n v="0"/>
    <n v="0"/>
    <n v="0"/>
    <n v="0"/>
    <n v="0"/>
    <m/>
    <m/>
    <m/>
    <m/>
    <m/>
    <m/>
    <n v="0"/>
    <n v="111.88800587017978"/>
    <n v="195.80401027281459"/>
    <n v="83.916004402634826"/>
    <n v="223.59499133813929"/>
    <n v="0"/>
    <n v="0"/>
    <n v="115.40070369820556"/>
    <n v="201.9512314718597"/>
    <n v="86.550527773654167"/>
    <n v="230.61470390091591"/>
    <n v="0"/>
    <x v="0"/>
  </r>
  <r>
    <n v="2201"/>
    <n v="22"/>
    <n v="2"/>
    <s v="סילוואן מזרח"/>
    <m/>
    <s v="Arab"/>
    <s v="yes"/>
    <x v="0"/>
    <s v="yes"/>
    <s v="ירושלים"/>
    <n v="1690.2086319940349"/>
    <n v="70.079377630894214"/>
    <n v="90.629377630894211"/>
    <n v="121.22937763089422"/>
    <n v="156.82937763089421"/>
    <n v="199.22937763089422"/>
    <n v="637.99688815447109"/>
    <n v="1760.2880096249291"/>
    <n v="1850.9173872558233"/>
    <n v="1972.1467648867176"/>
    <n v="2128.9761425176121"/>
    <n v="2328.2055201485064"/>
    <n v="8045.2021042654032"/>
    <n v="8378.7720232147167"/>
    <n v="8810.1576201301323"/>
    <n v="9387.1957594184278"/>
    <n v="10133.685876107855"/>
    <n v="11081.995201836831"/>
    <n v="4.7598870056497242"/>
    <n v="4.7598870056497242"/>
    <n v="4.7598870056497242"/>
    <n v="4.7598870056497233"/>
    <n v="4.7598870056497233"/>
    <n v="4.7598870056497233"/>
    <m/>
    <m/>
    <m/>
    <m/>
    <m/>
    <m/>
    <m/>
    <m/>
    <m/>
    <m/>
    <m/>
    <m/>
    <m/>
    <m/>
    <m/>
    <m/>
    <m/>
    <m/>
    <m/>
    <n v="756.49"/>
    <n v="785.26658070957649"/>
    <n v="810.3769707402156"/>
    <n v="858.03714733377535"/>
    <n v="895.52796575097204"/>
    <n v="944.74760657037291"/>
    <n v="2201"/>
    <n v="2797"/>
    <n v="2797"/>
    <n v="2797"/>
    <n v="2797"/>
    <n v="2843.2082877671583"/>
    <n v="2990.1627593958519"/>
    <n v="0"/>
    <n v="0"/>
    <n v="0"/>
    <n v="0"/>
    <n v="0"/>
    <n v="0"/>
    <m/>
    <m/>
    <m/>
    <m/>
    <m/>
    <m/>
    <n v="114.45660951719414"/>
    <n v="121.84090701187701"/>
    <n v="90.457643072072386"/>
    <n v="136.94360532332036"/>
    <n v="394.33838240931152"/>
    <n v="0"/>
    <n v="126.02322432488518"/>
    <n v="134.15375504372767"/>
    <n v="99.598999942940424"/>
    <n v="150.78268320473677"/>
    <n v="434.18894405408292"/>
    <n v="0"/>
    <x v="0"/>
  </r>
  <r>
    <n v="2202"/>
    <n v="22"/>
    <n v="2"/>
    <s v="סילוואן דרום"/>
    <m/>
    <s v="Arab"/>
    <s v="yes"/>
    <x v="0"/>
    <s v="yes"/>
    <s v="ירושלים"/>
    <n v="1614.1298199614644"/>
    <n v="80.994072426062075"/>
    <n v="205.99407242606208"/>
    <n v="208.99407242606208"/>
    <n v="235.99407242606208"/>
    <n v="205.99407242606208"/>
    <n v="937.97036213031038"/>
    <n v="1695.1238923875264"/>
    <n v="1901.1179648135885"/>
    <n v="2110.1120372396508"/>
    <n v="2346.1061096657131"/>
    <n v="2552.1001820917754"/>
    <n v="7683.0755554663019"/>
    <n v="8068.5981883417689"/>
    <n v="9049.1066969234471"/>
    <n v="10043.89486652208"/>
    <n v="11167.199985273253"/>
    <n v="12147.708493854936"/>
    <n v="4.7598870056497233"/>
    <n v="4.7598870056497242"/>
    <n v="4.7598870056497233"/>
    <n v="4.7598870056497233"/>
    <n v="4.7598870056497233"/>
    <n v="4.7598870056497242"/>
    <m/>
    <m/>
    <m/>
    <m/>
    <m/>
    <m/>
    <m/>
    <m/>
    <m/>
    <m/>
    <m/>
    <m/>
    <m/>
    <m/>
    <m/>
    <m/>
    <m/>
    <m/>
    <m/>
    <n v="337.05"/>
    <n v="445.48426955853364"/>
    <n v="542.83872590237343"/>
    <n v="716.33818050498178"/>
    <n v="853.27907839651857"/>
    <n v="903.61261656846489"/>
    <n v="2202"/>
    <n v="1331"/>
    <n v="1630.4406103297654"/>
    <n v="2065.7028031002892"/>
    <n v="2488.8042284105131"/>
    <n v="2878.4277459805585"/>
    <n v="3277.7153291224217"/>
    <n v="0"/>
    <n v="0"/>
    <n v="0"/>
    <n v="0"/>
    <n v="0"/>
    <n v="0"/>
    <m/>
    <m/>
    <m/>
    <m/>
    <m/>
    <m/>
    <n v="0"/>
    <n v="262.28654052411042"/>
    <n v="73.450909568287344"/>
    <n v="161.66609483232153"/>
    <n v="218.93463558026247"/>
    <n v="0"/>
    <n v="0"/>
    <n v="330.85689639857731"/>
    <n v="92.653400852577121"/>
    <n v="203.930946217132"/>
    <n v="276.17137310017841"/>
    <n v="0"/>
    <x v="0"/>
  </r>
  <r>
    <n v="2203"/>
    <n v="22"/>
    <n v="2"/>
    <s v="עיר דוד"/>
    <m/>
    <s v="Arab"/>
    <s v="yes"/>
    <x v="0"/>
    <s v="yes"/>
    <s v="ירושלים"/>
    <n v="1138.993085136485"/>
    <n v="33.174555877761698"/>
    <n v="33.174555877761698"/>
    <n v="58.174555877761698"/>
    <n v="243.17455587776169"/>
    <n v="33.174555877761698"/>
    <n v="400.87277938880845"/>
    <n v="1172.1676410142468"/>
    <n v="1205.3421968920086"/>
    <n v="1263.5167527697704"/>
    <n v="1506.691308647532"/>
    <n v="1539.8658645252938"/>
    <n v="5421.4783854660345"/>
    <n v="5579.3855229067922"/>
    <n v="5737.2926603475498"/>
    <n v="5978.9738090877445"/>
    <n v="7119.3216244946034"/>
    <n v="7277.2287619353629"/>
    <n v="4.7598870056497153"/>
    <n v="4.7598870056497145"/>
    <n v="4.7598870056497136"/>
    <n v="4.732009920708343"/>
    <n v="4.7251361865790535"/>
    <n v="4.7258848511319975"/>
    <m/>
    <m/>
    <m/>
    <m/>
    <m/>
    <m/>
    <m/>
    <m/>
    <m/>
    <m/>
    <m/>
    <m/>
    <m/>
    <m/>
    <m/>
    <m/>
    <m/>
    <m/>
    <m/>
    <n v="371.29"/>
    <n v="508.36937522692523"/>
    <n v="519.45508785295192"/>
    <n v="532.075626609864"/>
    <n v="579.0398782333823"/>
    <n v="588.31505658571928"/>
    <n v="2203"/>
    <n v="282"/>
    <n v="372.86656643879962"/>
    <n v="463.73313287759925"/>
    <n v="554.59969931639887"/>
    <n v="645.46626575519849"/>
    <n v="736.33283219399812"/>
    <n v="0"/>
    <n v="0"/>
    <n v="0"/>
    <n v="0"/>
    <n v="0"/>
    <n v="0"/>
    <m/>
    <m/>
    <m/>
    <m/>
    <m/>
    <m/>
    <n v="0"/>
    <n v="79.267654938797151"/>
    <n v="118.9014824081957"/>
    <n v="202.48969315734027"/>
    <n v="131.41679610553092"/>
    <n v="0"/>
    <n v="0"/>
    <n v="87.646102487099284"/>
    <n v="131.46915373064891"/>
    <n v="223.89248695135981"/>
    <n v="145.30731341661129"/>
    <n v="0"/>
    <x v="0"/>
  </r>
  <r>
    <n v="2301"/>
    <n v="23"/>
    <n v="2"/>
    <s v="ראס אל עמוד"/>
    <m/>
    <s v="Arab"/>
    <s v="yes"/>
    <x v="0"/>
    <s v="yes"/>
    <s v="ירושלים"/>
    <n v="2255.1091487336021"/>
    <n v="103.28279073981366"/>
    <n v="79.482790739813652"/>
    <n v="122.08279073981366"/>
    <n v="76.282790739813649"/>
    <n v="65.682790739813655"/>
    <n v="446.81395369906829"/>
    <n v="2358.3919394734157"/>
    <n v="2437.8747302132292"/>
    <n v="2559.9575209530431"/>
    <n v="2636.2403116928567"/>
    <n v="2701.9231024326705"/>
    <n v="12109.627209637949"/>
    <n v="12664.241647583249"/>
    <n v="13091.05334580252"/>
    <n v="13746.621208405355"/>
    <n v="14156.249344980792"/>
    <n v="14508.956933611023"/>
    <n v="5.3698630136986196"/>
    <n v="5.3698630136986196"/>
    <n v="5.3698630136986196"/>
    <n v="5.3698630136986196"/>
    <n v="5.3698630136986196"/>
    <n v="5.3698630136986196"/>
    <m/>
    <m/>
    <m/>
    <m/>
    <m/>
    <m/>
    <m/>
    <m/>
    <m/>
    <m/>
    <m/>
    <m/>
    <m/>
    <m/>
    <m/>
    <m/>
    <m/>
    <m/>
    <m/>
    <n v="455.82000000000005"/>
    <n v="587.22921992144927"/>
    <n v="622.61050547121181"/>
    <n v="668.79631762224744"/>
    <n v="711.49055118217871"/>
    <n v="747.19527811792841"/>
    <n v="2301"/>
    <n v="1636"/>
    <n v="1898.9543611465538"/>
    <n v="2161.9087222931075"/>
    <n v="2424.8630834396613"/>
    <n v="2687.8174445862151"/>
    <n v="2950.7718057327688"/>
    <n v="0"/>
    <n v="0"/>
    <n v="0"/>
    <n v="0"/>
    <n v="0"/>
    <n v="0"/>
    <m/>
    <m/>
    <m/>
    <m/>
    <m/>
    <m/>
    <n v="0"/>
    <n v="188.08662391206872"/>
    <n v="145.52008799904809"/>
    <n v="96.394048901830942"/>
    <n v="238.79555680929965"/>
    <n v="0"/>
    <n v="0"/>
    <n v="210.13488495853142"/>
    <n v="162.57853065155274"/>
    <n v="107.69374214586861"/>
    <n v="266.78812036197564"/>
    <n v="0"/>
    <x v="0"/>
  </r>
  <r>
    <n v="2302"/>
    <n v="23"/>
    <n v="2"/>
    <s v="ואדי קדום"/>
    <m/>
    <s v="Arab"/>
    <s v="yes"/>
    <x v="0"/>
    <s v="yes"/>
    <s v="ירושלים"/>
    <n v="566.67019810465479"/>
    <n v="27.704957226349173"/>
    <n v="34.104957226349171"/>
    <n v="47.104957226349171"/>
    <n v="154.50495722634918"/>
    <n v="34.50495722634917"/>
    <n v="297.92478613174586"/>
    <n v="594.37515533100395"/>
    <n v="628.4801125573531"/>
    <n v="675.58506978370224"/>
    <n v="830.09002701005147"/>
    <n v="864.59498423640059"/>
    <n v="3042.9413377674587"/>
    <n v="3191.7131628733341"/>
    <n v="3374.8521112668805"/>
    <n v="3627.7992788385081"/>
    <n v="4457.4697340813691"/>
    <n v="4642.7566276803946"/>
    <n v="5.3698630136986258"/>
    <n v="5.3698630136986267"/>
    <n v="5.3698630136986267"/>
    <n v="5.3698630136986267"/>
    <n v="5.3698630136986267"/>
    <n v="5.3698630136986267"/>
    <m/>
    <m/>
    <m/>
    <m/>
    <m/>
    <m/>
    <m/>
    <m/>
    <m/>
    <m/>
    <m/>
    <m/>
    <m/>
    <m/>
    <m/>
    <m/>
    <m/>
    <m/>
    <m/>
    <n v="170.13000000000002"/>
    <n v="254.82029709612038"/>
    <n v="278.18021618613034"/>
    <n v="310.67129419923174"/>
    <n v="373.74314740603972"/>
    <n v="403.21177065265692"/>
    <n v="2302"/>
    <m/>
    <n v="251.79325057432902"/>
    <n v="503.58650114865804"/>
    <n v="755.37975172298707"/>
    <n v="1007.1730022973161"/>
    <n v="1258.9662528716451"/>
    <n v="0"/>
    <n v="0"/>
    <n v="0"/>
    <n v="0"/>
    <n v="0"/>
    <n v="0"/>
    <m/>
    <m/>
    <m/>
    <m/>
    <m/>
    <m/>
    <n v="46.765473701071073"/>
    <n v="99.004740773685441"/>
    <n v="15.588491233690359"/>
    <n v="49.026368435634694"/>
    <n v="100.2862200551502"/>
    <n v="0"/>
    <n v="60.695628493846726"/>
    <n v="128.49554360424628"/>
    <n v="20.231876164615574"/>
    <n v="63.629981896314767"/>
    <n v="130.15874049363362"/>
    <n v="0"/>
    <x v="0"/>
  </r>
  <r>
    <n v="2303"/>
    <n v="23"/>
    <n v="2"/>
    <s v="ג'בל בטן אל הווא"/>
    <m/>
    <s v="Arab"/>
    <s v="yes"/>
    <x v="0"/>
    <s v="yes"/>
    <s v="ירושלים"/>
    <n v="2611.5019276104026"/>
    <n v="136.63015323137097"/>
    <n v="101.03015323137096"/>
    <n v="131.03015323137095"/>
    <n v="165.83015323137096"/>
    <n v="75.830153231370957"/>
    <n v="610.35076615685489"/>
    <n v="2748.1320808417736"/>
    <n v="2849.1622340731446"/>
    <n v="2980.1923873045157"/>
    <n v="3146.0225405358865"/>
    <n v="3221.8526937672573"/>
    <n v="14016.709838940769"/>
    <n v="14750.044627189047"/>
    <n v="15292.303596196829"/>
    <n v="15995.581514002781"/>
    <n v="16563.603514818271"/>
    <n v="16970.606566835588"/>
    <n v="5.3672982932723512"/>
    <n v="5.3672982932723512"/>
    <n v="5.3672982932723512"/>
    <n v="5.3672982932723512"/>
    <n v="5.2649347871477312"/>
    <n v="5.2673440345877971"/>
    <m/>
    <m/>
    <m/>
    <m/>
    <m/>
    <m/>
    <m/>
    <m/>
    <m/>
    <m/>
    <m/>
    <m/>
    <m/>
    <m/>
    <m/>
    <m/>
    <m/>
    <m/>
    <m/>
    <n v="738.30000000000007"/>
    <n v="932.49656580479655"/>
    <n v="964.23650040757025"/>
    <n v="994.16065949457391"/>
    <n v="1026.444284970542"/>
    <n v="1046.0826706375983"/>
    <n v="2303"/>
    <n v="1245"/>
    <n v="1686.2823905638088"/>
    <n v="2127.5647811276176"/>
    <n v="2568.847171691426"/>
    <n v="3010.1295622552348"/>
    <n v="3451.4119528190436"/>
    <n v="0"/>
    <n v="0"/>
    <n v="0"/>
    <n v="0"/>
    <n v="0"/>
    <n v="0"/>
    <m/>
    <m/>
    <m/>
    <m/>
    <m/>
    <m/>
    <n v="0"/>
    <n v="207.24917578486924"/>
    <n v="248.69901094184303"/>
    <n v="82.899670313947695"/>
    <n v="455.31280245391395"/>
    <n v="0"/>
    <n v="0"/>
    <n v="218.07317481532306"/>
    <n v="261.68780977838765"/>
    <n v="87.229269926129234"/>
    <n v="479.09241611775843"/>
    <n v="0"/>
    <x v="0"/>
  </r>
  <r>
    <n v="2401"/>
    <n v="24"/>
    <n v="2"/>
    <s v="ג'בל מוכבר מזרח"/>
    <m/>
    <s v="Arab"/>
    <s v="yes"/>
    <x v="0"/>
    <s v="yes"/>
    <s v="ירושלים"/>
    <n v="1539.0699017359557"/>
    <n v="341.30268852830608"/>
    <n v="299.202688528306"/>
    <n v="340.10268852830598"/>
    <n v="251.80268852830599"/>
    <n v="180.90268852830599"/>
    <n v="1413.3134426415302"/>
    <n v="1880.3725902642618"/>
    <n v="2179.5752787925676"/>
    <n v="2519.6779673208734"/>
    <n v="2771.4806558491796"/>
    <n v="2952.3833443774856"/>
    <n v="7987.313988684069"/>
    <n v="8172.0813288783984"/>
    <n v="9724.8540891269586"/>
    <n v="11489.885656963601"/>
    <n v="12796.666547293458"/>
    <n v="13735.49757312466"/>
    <n v="5.1897018970190869"/>
    <n v="4.345990454865075"/>
    <n v="4.4618115206896158"/>
    <n v="4.5600611689201624"/>
    <n v="4.6172671349108043"/>
    <n v="4.6523421828952261"/>
    <m/>
    <m/>
    <m/>
    <m/>
    <m/>
    <m/>
    <m/>
    <m/>
    <m/>
    <m/>
    <m/>
    <m/>
    <m/>
    <m/>
    <m/>
    <m/>
    <m/>
    <m/>
    <m/>
    <n v="651.63"/>
    <n v="796.92378214507653"/>
    <n v="912.36394797451067"/>
    <n v="1072.9086801099429"/>
    <n v="1194.7590715969191"/>
    <n v="1293.3245885899501"/>
    <n v="2401"/>
    <n v="957"/>
    <n v="1352.8324814616676"/>
    <n v="1748.664962923335"/>
    <n v="2144.4974443850024"/>
    <n v="2540.32992584667"/>
    <n v="2936.1624073083376"/>
    <n v="0"/>
    <n v="0"/>
    <n v="0"/>
    <n v="0"/>
    <n v="0"/>
    <n v="0"/>
    <m/>
    <m/>
    <m/>
    <m/>
    <m/>
    <m/>
    <n v="33.759388205837773"/>
    <n v="287.41718260451893"/>
    <n v="153.08576740719118"/>
    <n v="225.61641131274015"/>
    <n v="373.02993057965494"/>
    <n v="0"/>
    <n v="40.694839804902536"/>
    <n v="346.46351207409452"/>
    <n v="184.5353577814227"/>
    <n v="271.96653149482376"/>
    <n v="449.6643474347066"/>
    <n v="0"/>
    <x v="0"/>
  </r>
  <r>
    <n v="2402"/>
    <n v="24"/>
    <n v="2"/>
    <s v="צלעה"/>
    <m/>
    <s v="Arab"/>
    <s v="yes"/>
    <x v="0"/>
    <s v="yes"/>
    <s v="ירושלים"/>
    <n v="846.71002194683672"/>
    <n v="82.565770074878344"/>
    <n v="163.26577007487833"/>
    <n v="276.76577007487833"/>
    <n v="720.06577007487829"/>
    <n v="832.56577007487829"/>
    <n v="2075.2288503743916"/>
    <n v="929.27579202171501"/>
    <n v="1092.5415620965932"/>
    <n v="1369.3073321714714"/>
    <n v="2089.3731022463498"/>
    <n v="2921.9388723212282"/>
    <n v="4394.1726071224521"/>
    <n v="4822.6643407088795"/>
    <n v="5669.9650173847349"/>
    <n v="7106.2968593722389"/>
    <n v="10843.223552308245"/>
    <n v="15163.991708658879"/>
    <n v="5.1897018970189466"/>
    <n v="5.1897018970189475"/>
    <n v="5.1897018970189484"/>
    <n v="5.1897018970189475"/>
    <n v="5.1897018970189475"/>
    <n v="5.1897018970189466"/>
    <m/>
    <m/>
    <m/>
    <m/>
    <m/>
    <m/>
    <m/>
    <m/>
    <m/>
    <m/>
    <m/>
    <m/>
    <m/>
    <m/>
    <m/>
    <m/>
    <m/>
    <m/>
    <m/>
    <n v="231.12"/>
    <n v="318.60514841162183"/>
    <n v="408.31609087826649"/>
    <n v="550.9298479365599"/>
    <n v="799.24498639219121"/>
    <n v="1064.7557121986383"/>
    <n v="2402"/>
    <n v="697"/>
    <n v="1210.3529424220148"/>
    <n v="1404.5901784831897"/>
    <n v="1646.7010385264225"/>
    <n v="2444.1218571863678"/>
    <n v="3241.5238081230186"/>
    <n v="0"/>
    <n v="0"/>
    <n v="0"/>
    <n v="0"/>
    <n v="0"/>
    <n v="0"/>
    <m/>
    <m/>
    <m/>
    <m/>
    <m/>
    <m/>
    <n v="53.183446216739647"/>
    <n v="138.75129734969522"/>
    <n v="84.843765906974824"/>
    <n v="117.44294186479522"/>
    <n v="156.70839659835494"/>
    <n v="0"/>
    <n v="102.78509753242358"/>
    <n v="268.15798233003295"/>
    <n v="163.97347998523765"/>
    <n v="226.97634494900828"/>
    <n v="302.86280740193575"/>
    <n v="0"/>
    <x v="0"/>
  </r>
  <r>
    <n v="2403"/>
    <n v="24"/>
    <n v="2"/>
    <s v="עבידייה"/>
    <m/>
    <s v="Arab"/>
    <s v="yes"/>
    <x v="0"/>
    <s v="yes"/>
    <s v="ירושלים"/>
    <n v="1625.7308535874934"/>
    <n v="67.75887898413437"/>
    <n v="148.35887898413438"/>
    <n v="110.75887898413437"/>
    <n v="121.55887898413437"/>
    <n v="92.158878984134361"/>
    <n v="540.59439492067179"/>
    <n v="1693.4897325716277"/>
    <n v="1841.8486115557621"/>
    <n v="1952.6074905398964"/>
    <n v="2074.1663695240309"/>
    <n v="2166.3252485081653"/>
    <n v="8437.0584949053464"/>
    <n v="8788.7068777091899"/>
    <n v="9558.6452334127662"/>
    <n v="10133.450797788428"/>
    <n v="10639.752297123436"/>
    <n v="11118.029406214544"/>
    <n v="5.1897018970190087"/>
    <n v="5.1897018970190087"/>
    <n v="5.1897018970190087"/>
    <n v="5.1897018970190096"/>
    <n v="5.1296523043930131"/>
    <n v="5.1322069083905788"/>
    <m/>
    <m/>
    <m/>
    <m/>
    <m/>
    <m/>
    <m/>
    <m/>
    <m/>
    <m/>
    <m/>
    <m/>
    <m/>
    <m/>
    <m/>
    <m/>
    <m/>
    <m/>
    <m/>
    <n v="570.31000000000006"/>
    <n v="670.34591838196377"/>
    <n v="748.53528448757265"/>
    <n v="858.33452967356652"/>
    <n v="939.53464310045729"/>
    <n v="1012.7341032280713"/>
    <n v="2403"/>
    <n v="2214"/>
    <n v="2940.9572463164841"/>
    <n v="3157.2162375584808"/>
    <n v="3130.8878651880941"/>
    <n v="3197.6777654725483"/>
    <n v="3168.8540161077535"/>
    <n v="0"/>
    <n v="0"/>
    <n v="0"/>
    <n v="0"/>
    <n v="0"/>
    <n v="0"/>
    <m/>
    <m/>
    <m/>
    <m/>
    <m/>
    <m/>
    <n v="54.79227740883082"/>
    <n v="66.594555550106662"/>
    <n v="169.54103124476563"/>
    <n v="340.64855755196203"/>
    <n v="226.75810791790141"/>
    <n v="0"/>
    <n v="64.648462816192904"/>
    <n v="78.573767177417821"/>
    <n v="200.03853777539325"/>
    <n v="401.92535604914343"/>
    <n v="267.54797940992393"/>
    <n v="0"/>
    <x v="0"/>
  </r>
  <r>
    <n v="2404"/>
    <n v="24"/>
    <n v="2"/>
    <s v="אום ליסון"/>
    <m/>
    <s v="Arab"/>
    <s v="yes"/>
    <x v="0"/>
    <s v="yes"/>
    <s v="ירושלים"/>
    <n v="861.43443244756111"/>
    <n v="38.393632017213896"/>
    <n v="88.793632017213895"/>
    <n v="67.193632017213901"/>
    <n v="65.993632017213884"/>
    <n v="47.393632017213896"/>
    <n v="307.76816008606949"/>
    <n v="899.82806446477503"/>
    <n v="988.62169648198892"/>
    <n v="1055.8153284992029"/>
    <n v="1121.8089605164168"/>
    <n v="1169.2025925336306"/>
    <n v="3969.8043046633175"/>
    <n v="4202.0365556323814"/>
    <n v="4721.8307837877592"/>
    <n v="5142.0843275324896"/>
    <n v="5556.8078332544064"/>
    <n v="5913.4659397367795"/>
    <n v="4.608365019011444"/>
    <n v="4.669821626570168"/>
    <n v="4.776175558952831"/>
    <n v="4.8702497385046932"/>
    <n v="4.9534350578697186"/>
    <n v="5.0576914364536751"/>
    <m/>
    <m/>
    <m/>
    <m/>
    <m/>
    <m/>
    <m/>
    <m/>
    <m/>
    <m/>
    <m/>
    <m/>
    <m/>
    <m/>
    <m/>
    <m/>
    <m/>
    <m/>
    <m/>
    <n v="304.95000000000005"/>
    <n v="339.6077318320439"/>
    <n v="375.93244053358376"/>
    <n v="409.65396962662908"/>
    <n v="442.7647758609998"/>
    <n v="473.71351071786"/>
    <n v="2404"/>
    <n v="1966"/>
    <n v="2203.3823020022865"/>
    <n v="2440.7646040045724"/>
    <n v="2678.1469060068584"/>
    <n v="2915.5292080091444"/>
    <n v="3152.9115100114304"/>
    <n v="0"/>
    <n v="0"/>
    <n v="0"/>
    <n v="0"/>
    <n v="0"/>
    <n v="0"/>
    <m/>
    <m/>
    <m/>
    <m/>
    <m/>
    <m/>
    <n v="0"/>
    <n v="65.051454200973794"/>
    <n v="65.051454200973794"/>
    <n v="32.525727100486897"/>
    <n v="247.02533412419459"/>
    <n v="0"/>
    <n v="0"/>
    <n v="75.223859724664166"/>
    <n v="75.223859724664166"/>
    <n v="37.611929862332083"/>
    <n v="285.65386140619961"/>
    <n v="0"/>
    <x v="0"/>
  </r>
  <r>
    <n v="2501"/>
    <n v="25"/>
    <n v="2"/>
    <s v="זעקוקה"/>
    <m/>
    <s v="Arab"/>
    <s v="yes"/>
    <x v="0"/>
    <s v="yes"/>
    <s v="ירושלים"/>
    <n v="1665.2809155962289"/>
    <n v="79.049265984470338"/>
    <n v="116.24926598447034"/>
    <n v="105.44926598447034"/>
    <n v="94.049265984470338"/>
    <n v="114.04926598447034"/>
    <n v="508.84632992235174"/>
    <n v="1744.3301815806992"/>
    <n v="1860.5794475651696"/>
    <n v="1966.0287135496401"/>
    <n v="2060.0779795341105"/>
    <n v="2174.1272455185808"/>
    <n v="7673.7254255606595"/>
    <n v="8037.9897106886456"/>
    <n v="8573.6740746497871"/>
    <n v="9059.5913189496896"/>
    <n v="9492.9766036071742"/>
    <n v="10018.523220970656"/>
    <n v="4.6080666352999051"/>
    <n v="4.6080666352999051"/>
    <n v="4.6080666352999051"/>
    <n v="4.6080666352999042"/>
    <n v="4.6080666352999042"/>
    <n v="4.6080666352999042"/>
    <m/>
    <m/>
    <m/>
    <m/>
    <m/>
    <m/>
    <m/>
    <m/>
    <m/>
    <m/>
    <m/>
    <m/>
    <m/>
    <m/>
    <m/>
    <m/>
    <m/>
    <m/>
    <m/>
    <n v="554.26"/>
    <n v="792.6601906770934"/>
    <n v="867.61968057044783"/>
    <n v="1201"/>
    <n v="1784"/>
    <n v="2368"/>
    <n v="2501"/>
    <m/>
    <n v="2722.7490440912388"/>
    <n v="2831.0968687414565"/>
    <n v="2787.5918410434297"/>
    <n v="2831.886022508219"/>
    <n v="2848.866637478478"/>
    <n v="0"/>
    <n v="0"/>
    <n v="0"/>
    <n v="0"/>
    <n v="0"/>
    <n v="0"/>
    <m/>
    <m/>
    <m/>
    <m/>
    <m/>
    <m/>
    <n v="291.05552380171895"/>
    <n v="269.39121944644683"/>
    <n v="64.679005289270876"/>
    <n v="257.22466748264031"/>
    <n v="318.64958397992297"/>
    <n v="0"/>
    <n v="573.87134085134926"/>
    <n v="531.15604300515076"/>
    <n v="127.52696463363318"/>
    <n v="507.16737102322418"/>
    <n v="628.27828048664253"/>
    <n v="0"/>
    <x v="0"/>
  </r>
  <r>
    <n v="2502"/>
    <n v="25"/>
    <n v="2"/>
    <s v="מנטאר"/>
    <m/>
    <s v="Arab"/>
    <s v="yes"/>
    <x v="0"/>
    <s v="yes"/>
    <s v="ירושלים"/>
    <n v="29.12"/>
    <n v="1.1200000000000001"/>
    <n v="1.1200000000000001"/>
    <n v="101.12"/>
    <n v="101.12"/>
    <n v="176.12"/>
    <n v="380.6"/>
    <n v="30.240000000000002"/>
    <n v="31.360000000000003"/>
    <n v="132.48000000000002"/>
    <n v="233.60000000000002"/>
    <n v="409.72"/>
    <n v="115.75511371763696"/>
    <n v="125.01552281504792"/>
    <n v="129.64572736375339"/>
    <n v="547.68705233259084"/>
    <n v="965.7283773014284"/>
    <n v="1693.8280425853648"/>
    <n v="4.1341112042013197"/>
    <n v="4.1341112042013197"/>
    <n v="4.1341112042013197"/>
    <n v="4.1341112042013188"/>
    <n v="4.1341112042013197"/>
    <n v="4.1341112042013197"/>
    <m/>
    <m/>
    <m/>
    <m/>
    <m/>
    <m/>
    <m/>
    <m/>
    <m/>
    <m/>
    <m/>
    <m/>
    <m/>
    <m/>
    <m/>
    <m/>
    <m/>
    <m/>
    <m/>
    <n v="0"/>
    <n v="3.4907569517821084"/>
    <n v="3.715863628977484"/>
    <n v="26.108810672633361"/>
    <n v="48.130580136686135"/>
    <n v="85.142975943836916"/>
    <n v="2502"/>
    <m/>
    <n v="48.194170182896698"/>
    <n v="49.487178293909864"/>
    <n v="197.26278771277114"/>
    <n v="339.47073343758592"/>
    <n v="567.01182116707628"/>
    <n v="0"/>
    <n v="0"/>
    <n v="0"/>
    <n v="0"/>
    <n v="0"/>
    <n v="0"/>
    <m/>
    <m/>
    <m/>
    <m/>
    <m/>
    <m/>
    <n v="1.3054405336316681"/>
    <n v="3.9163216008950039"/>
    <n v="3.9163216008950039"/>
    <n v="5.2217621345266725"/>
    <n v="11.748964802685011"/>
    <n v="0"/>
    <n v="4.2571487971918458"/>
    <n v="12.771446391575537"/>
    <n v="12.771446391575537"/>
    <n v="17.028595188767383"/>
    <n v="38.314339174726605"/>
    <n v="0"/>
    <x v="0"/>
  </r>
  <r>
    <n v="2504"/>
    <n v="25"/>
    <n v="2"/>
    <s v="אום טובה"/>
    <m/>
    <s v="Arab"/>
    <s v="yes"/>
    <x v="0"/>
    <s v="yes"/>
    <s v="ירושלים"/>
    <n v="1524.3336264638388"/>
    <n v="192.72821640245536"/>
    <n v="318.42821640245529"/>
    <n v="467.62821640245534"/>
    <n v="641.22821640245536"/>
    <n v="903.02821640245531"/>
    <n v="2523.0410820122765"/>
    <n v="1717.0618428662942"/>
    <n v="2035.4900592687495"/>
    <n v="2503.1182756712051"/>
    <n v="3144.3464920736606"/>
    <n v="4047.3747084761158"/>
    <n v="7011.9346817336582"/>
    <n v="7898.484477184953"/>
    <n v="9363.2542726362462"/>
    <n v="11514.344068087541"/>
    <n v="14463.993863538835"/>
    <n v="18617.923658990127"/>
    <n v="4.5999999999999996"/>
    <n v="4.5999999999999996"/>
    <n v="4.5999999999999996"/>
    <n v="4.5999999999999988"/>
    <n v="4.5999999999999988"/>
    <n v="4.5999999999999988"/>
    <m/>
    <m/>
    <m/>
    <m/>
    <m/>
    <m/>
    <m/>
    <m/>
    <m/>
    <m/>
    <m/>
    <m/>
    <m/>
    <m/>
    <m/>
    <m/>
    <m/>
    <m/>
    <m/>
    <n v="380.92"/>
    <n v="472.34703372752017"/>
    <n v="593.388712470266"/>
    <n v="1093"/>
    <n v="1835"/>
    <n v="2578"/>
    <n v="2504"/>
    <n v="2101"/>
    <n v="2435.9272929239787"/>
    <n v="2859.244453470269"/>
    <n v="3317.7364334341023"/>
    <n v="4067.4812675694657"/>
    <n v="4985.9053149790143"/>
    <n v="0"/>
    <n v="0"/>
    <n v="0"/>
    <n v="0"/>
    <n v="0"/>
    <n v="0"/>
    <m/>
    <m/>
    <m/>
    <m/>
    <m/>
    <m/>
    <n v="84.192476165514535"/>
    <n v="202.4859220915375"/>
    <n v="140.67410968777642"/>
    <n v="198.86383546833537"/>
    <n v="466.78365658683612"/>
    <n v="0"/>
    <n v="198.58024112963994"/>
    <n v="477.59259574746909"/>
    <n v="331.80041607967763"/>
    <n v="469.04937588048358"/>
    <n v="1100.9773711627297"/>
    <n v="0"/>
    <x v="0"/>
  </r>
  <r>
    <n v="2505"/>
    <n v="25"/>
    <n v="2"/>
    <s v="צור באהר"/>
    <m/>
    <s v="Arab"/>
    <s v="yes"/>
    <x v="0"/>
    <s v="yes"/>
    <s v="ירושלים"/>
    <n v="1352.7901658012152"/>
    <n v="52.030390992354434"/>
    <n v="60.830390992354438"/>
    <n v="52.030390992354434"/>
    <n v="52.030390992354434"/>
    <n v="52.030390992354434"/>
    <n v="268.95195496177217"/>
    <n v="1404.8205567935695"/>
    <n v="1465.650947785924"/>
    <n v="1517.6813387782784"/>
    <n v="1569.7117297706327"/>
    <n v="1621.742120762987"/>
    <n v="6234.1508781410439"/>
    <n v="6473.9259119156986"/>
    <n v="6754.2545578576555"/>
    <n v="6994.0295916323112"/>
    <n v="7233.8046254069677"/>
    <n v="7473.5796591816224"/>
    <n v="4.608365019011468"/>
    <n v="4.608365019011468"/>
    <n v="4.608365019011468"/>
    <n v="4.608365019011468"/>
    <n v="4.6083650190114689"/>
    <n v="4.6083650190114689"/>
    <m/>
    <m/>
    <m/>
    <m/>
    <m/>
    <m/>
    <m/>
    <m/>
    <m/>
    <m/>
    <m/>
    <m/>
    <m/>
    <m/>
    <m/>
    <m/>
    <m/>
    <m/>
    <m/>
    <n v="1053.95"/>
    <n v="1108.4450367433494"/>
    <n v="1157.5612955062252"/>
    <n v="1206.7847890969506"/>
    <n v="1254.4709163991834"/>
    <n v="1300.7050866511731"/>
    <n v="2505"/>
    <n v="6188"/>
    <n v="6544.2899838810881"/>
    <n v="6900.5799677621753"/>
    <n v="7256.8699516432644"/>
    <n v="7613.1599355243516"/>
    <n v="7969.4499194054397"/>
    <n v="0"/>
    <n v="0"/>
    <n v="0"/>
    <n v="0"/>
    <n v="0"/>
    <n v="0"/>
    <m/>
    <m/>
    <m/>
    <m/>
    <m/>
    <m/>
    <n v="54.228548364878847"/>
    <n v="271.14274182439425"/>
    <n v="271.14274182439425"/>
    <n v="108.45709672975769"/>
    <n v="501.81366035352556"/>
    <n v="0"/>
    <n v="58.448987207312584"/>
    <n v="292.24493603656293"/>
    <n v="292.24493603656293"/>
    <n v="116.89797441462517"/>
    <n v="540.86825295610959"/>
    <n v="0"/>
    <x v="0"/>
  </r>
  <r>
    <n v="3001"/>
    <n v="30"/>
    <n v="3"/>
    <s v="את תלפיות-קניון האחים ישראל&quot;"/>
    <m/>
    <s v="Jewish"/>
    <s v="yes"/>
    <x v="0"/>
    <s v="yes"/>
    <s v="ירושלים"/>
    <n v="269.99999999999989"/>
    <n v="34.799999999999997"/>
    <n v="121.6"/>
    <n v="49"/>
    <n v="49"/>
    <n v="74"/>
    <n v="328.4"/>
    <n v="304.7999999999999"/>
    <n v="426.39999999999986"/>
    <n v="475.39999999999986"/>
    <n v="524.39999999999986"/>
    <n v="598.39999999999986"/>
    <n v="966.77148960493014"/>
    <n v="1063.7587032082081"/>
    <n v="1441.0076603410157"/>
    <n v="1551.7549045670412"/>
    <n v="1659.5878468793701"/>
    <n v="1822.7721385723182"/>
    <n v="3.5806351466849278"/>
    <n v="3.4900219921529145"/>
    <n v="3.3794738750961919"/>
    <n v="3.2641037117522962"/>
    <n v="3.1647365501132163"/>
    <n v="3.0460764347799443"/>
    <m/>
    <m/>
    <m/>
    <m/>
    <m/>
    <m/>
    <m/>
    <m/>
    <m/>
    <m/>
    <m/>
    <m/>
    <m/>
    <m/>
    <m/>
    <m/>
    <m/>
    <m/>
    <m/>
    <n v="3482.5183000000002"/>
    <n v="3519.2507522376168"/>
    <n v="4407.1601520679305"/>
    <n v="4771.9556823443527"/>
    <n v="5133.2221407243042"/>
    <n v="5814.5839532782802"/>
    <n v="3001"/>
    <n v="240"/>
    <n v="270.93333333333339"/>
    <n v="346.90169491525421"/>
    <n v="356.55000000000007"/>
    <n v="364.8"/>
    <n v="363.58481012658234"/>
    <n v="0"/>
    <n v="0"/>
    <n v="0"/>
    <n v="0"/>
    <n v="0"/>
    <n v="0"/>
    <m/>
    <m/>
    <m/>
    <m/>
    <m/>
    <m/>
    <n v="296.71914720940305"/>
    <n v="1854.199514414544"/>
    <n v="2330.9021012010471"/>
    <n v="154.7497585581317"/>
    <n v="135.38516096122783"/>
    <n v="0"/>
    <n v="361.54954212538098"/>
    <n v="2259.3249938554609"/>
    <n v="2840.1826958392548"/>
    <n v="188.56115244635862"/>
    <n v="164.96556901182595"/>
    <n v="0"/>
    <x v="0"/>
  </r>
  <r>
    <n v="3002"/>
    <n v="30"/>
    <n v="3"/>
    <s v="את תלפיות-רח' החרושת&quot;"/>
    <n v="3908"/>
    <s v="Jewish"/>
    <s v="yes"/>
    <x v="0"/>
    <s v="yes"/>
    <s v="ירושלים"/>
    <n v="0"/>
    <n v="0"/>
    <n v="364.5"/>
    <n v="12.5"/>
    <n v="12.5"/>
    <n v="37.5"/>
    <n v="427"/>
    <n v="0"/>
    <n v="364.5"/>
    <n v="377"/>
    <n v="389.5"/>
    <n v="427"/>
    <n v="2.38246437427143"/>
    <n v="0"/>
    <n v="985.71059142900685"/>
    <n v="1043.1150557223993"/>
    <n v="1084.0982602634574"/>
    <n v="1172.6900916534664"/>
    <m/>
    <m/>
    <n v="2.7042814579670971"/>
    <n v="2.7668834369294415"/>
    <n v="2.7833074717932154"/>
    <n v="2.7463468188605771"/>
    <m/>
    <m/>
    <m/>
    <m/>
    <m/>
    <m/>
    <m/>
    <m/>
    <m/>
    <m/>
    <m/>
    <m/>
    <m/>
    <m/>
    <m/>
    <m/>
    <m/>
    <m/>
    <m/>
    <n v="1766.6128000000001"/>
    <n v="2486.7065764118806"/>
    <n v="2673.1307226573963"/>
    <n v="3150.3613709013216"/>
    <n v="3625.5567385154955"/>
    <n v="4555.3750216147919"/>
    <n v="3002"/>
    <m/>
    <n v="0"/>
    <n v="0"/>
    <n v="0"/>
    <n v="0"/>
    <n v="0"/>
    <n v="0"/>
    <n v="0"/>
    <n v="0"/>
    <n v="0"/>
    <n v="0"/>
    <n v="0"/>
    <m/>
    <m/>
    <m/>
    <m/>
    <m/>
    <m/>
    <n v="626.61686625580001"/>
    <n v="932.9487269974303"/>
    <n v="1565.6875382178989"/>
    <n v="22.778808775158584"/>
    <n v="2.3294306550336814"/>
    <n v="0"/>
    <n v="906.07853658627744"/>
    <n v="1349.0297864449442"/>
    <n v="2263.9605631054364"/>
    <n v="32.937813888572947"/>
    <n v="3.3683215895604617"/>
    <n v="0"/>
    <x v="0"/>
  </r>
  <r>
    <n v="3003"/>
    <n v="30"/>
    <n v="3"/>
    <s v="מסוף אגד תלפיות"/>
    <m/>
    <s v="Jewish"/>
    <s v="yes"/>
    <x v="0"/>
    <s v="yes"/>
    <s v="ירושלים"/>
    <n v="4.5784615384615392"/>
    <n v="0"/>
    <n v="142.20000000000002"/>
    <n v="20"/>
    <n v="270"/>
    <n v="418"/>
    <n v="850.2"/>
    <n v="4.5784615384615392"/>
    <n v="146.77846153846156"/>
    <n v="166.77846153846156"/>
    <n v="436.77846153846156"/>
    <n v="854.77846153846156"/>
    <n v="16.49332333733166"/>
    <n v="16.055302015454679"/>
    <n v="399.27377688629923"/>
    <n v="463.95712034388873"/>
    <n v="1203.5896111549214"/>
    <n v="2337.3609045962662"/>
    <n v="3.602372368704831"/>
    <n v="3.5067023891282054"/>
    <n v="2.72024773050012"/>
    <n v="2.7818767247525749"/>
    <n v="2.7556065995459726"/>
    <n v="2.7344639690492416"/>
    <m/>
    <m/>
    <m/>
    <m/>
    <m/>
    <m/>
    <m/>
    <m/>
    <m/>
    <m/>
    <m/>
    <m/>
    <m/>
    <m/>
    <m/>
    <m/>
    <m/>
    <m/>
    <m/>
    <n v="488.29450000000003"/>
    <n v="495.85902522339074"/>
    <n v="515.21023572964577"/>
    <n v="525.61872817275753"/>
    <n v="557.75857314402788"/>
    <n v="611.87575005638541"/>
    <n v="3003"/>
    <n v="183"/>
    <n v="183"/>
    <n v="183"/>
    <n v="183"/>
    <n v="215.92708692937524"/>
    <n v="411.24205625656924"/>
    <n v="0"/>
    <n v="0"/>
    <n v="0"/>
    <n v="0"/>
    <n v="0"/>
    <n v="0"/>
    <m/>
    <m/>
    <m/>
    <m/>
    <m/>
    <m/>
    <n v="101.94689651454235"/>
    <n v="101.94689651454235"/>
    <n v="254.86724128635581"/>
    <n v="50.973448257271173"/>
    <n v="15.884245600045881"/>
    <n v="0"/>
    <n v="118.6769618875794"/>
    <n v="118.6769618875794"/>
    <n v="296.69240471894841"/>
    <n v="59.338480943789698"/>
    <n v="18.490940618488512"/>
    <n v="0"/>
    <x v="0"/>
  </r>
  <r>
    <n v="3004"/>
    <n v="30"/>
    <n v="3"/>
    <s v="את תלפיות-רח' האומן&quot;"/>
    <m/>
    <s v="Jewish"/>
    <s v="yes"/>
    <x v="0"/>
    <s v="yes"/>
    <s v="ירושלים"/>
    <n v="11.446153846153848"/>
    <n v="0"/>
    <n v="0"/>
    <n v="0"/>
    <n v="0"/>
    <n v="0"/>
    <n v="0"/>
    <n v="11.446153846153848"/>
    <n v="11.446153846153848"/>
    <n v="11.446153846153848"/>
    <n v="11.446153846153848"/>
    <n v="11.446153846153848"/>
    <n v="41.233308343329178"/>
    <n v="40.138255038636693"/>
    <n v="39.519467961773849"/>
    <n v="38.53719040849132"/>
    <n v="37.564092768666335"/>
    <n v="36.582293258557215"/>
    <n v="3.6023723687048332"/>
    <n v="3.506702389128205"/>
    <n v="3.4526416902087362"/>
    <n v="3.3668244308493755"/>
    <n v="3.2818091800582141"/>
    <n v="3.1960336852234121"/>
    <m/>
    <m/>
    <m/>
    <m/>
    <m/>
    <m/>
    <m/>
    <m/>
    <m/>
    <m/>
    <m/>
    <m/>
    <m/>
    <m/>
    <m/>
    <m/>
    <m/>
    <m/>
    <m/>
    <n v="4351.5402000000004"/>
    <n v="4445.3630758334439"/>
    <n v="4675.3715195076547"/>
    <n v="6040.058321001281"/>
    <n v="6476.3449639821993"/>
    <n v="7296.8753805474571"/>
    <n v="3004"/>
    <m/>
    <n v="0"/>
    <n v="0"/>
    <n v="0"/>
    <n v="0"/>
    <n v="0"/>
    <n v="0"/>
    <n v="0"/>
    <n v="0"/>
    <n v="0"/>
    <n v="0"/>
    <n v="0"/>
    <m/>
    <m/>
    <m/>
    <m/>
    <m/>
    <m/>
    <n v="1716.1056420212424"/>
    <n v="1848.3998588992974"/>
    <n v="2275.7400321602845"/>
    <n v="199.81278792045575"/>
    <n v="0"/>
    <n v="0"/>
    <n v="2073.1933938690086"/>
    <n v="2233.0154291579424"/>
    <n v="2749.2766676537422"/>
    <n v="241.38988986676284"/>
    <n v="0"/>
    <n v="0"/>
    <x v="0"/>
  </r>
  <r>
    <n v="3005"/>
    <n v="30"/>
    <n v="3"/>
    <s v="את תלפיות-רח' הסדנא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874.9075"/>
    <n v="1895.0785554073034"/>
    <n v="2778.9869339887641"/>
    <n v="3664.5279567415728"/>
    <n v="3845.1730056179777"/>
    <n v="4184.0274124999996"/>
    <n v="3005"/>
    <m/>
    <n v="0"/>
    <n v="0"/>
    <n v="0"/>
    <n v="0"/>
    <n v="0"/>
    <n v="0"/>
    <n v="0"/>
    <n v="0"/>
    <n v="0"/>
    <n v="0"/>
    <n v="0"/>
    <m/>
    <m/>
    <m/>
    <m/>
    <m/>
    <m/>
    <n v="336.72171937513667"/>
    <n v="1129.1543415734195"/>
    <n v="2193.2640824842247"/>
    <n v="5.3878133087920856"/>
    <n v="0"/>
    <n v="0"/>
    <n v="384.45685798572231"/>
    <n v="1289.2281826899832"/>
    <n v="2504.1907586169382"/>
    <n v="6.1516132073564522"/>
    <n v="0"/>
    <n v="0"/>
    <x v="0"/>
  </r>
  <r>
    <n v="3006"/>
    <n v="30"/>
    <n v="3"/>
    <s v="את תלפיות-קניון הדר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38.11942998834268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3617.9910000000004"/>
    <n v="3656.8797179440248"/>
    <n v="4727.2664177611605"/>
    <n v="5576.0339131962037"/>
    <n v="6421.1440533741697"/>
    <n v="8068.0998043614363"/>
    <n v="3006"/>
    <n v="62"/>
    <n v="0"/>
    <n v="0"/>
    <n v="0"/>
    <n v="0"/>
    <n v="0"/>
    <n v="34"/>
    <n v="34"/>
    <n v="34"/>
    <n v="34"/>
    <n v="34"/>
    <n v="34"/>
    <m/>
    <m/>
    <m/>
    <m/>
    <m/>
    <m/>
    <n v="384.54817072753133"/>
    <n v="1789.5286427073629"/>
    <n v="3177.3786521169291"/>
    <n v="147.66881349887404"/>
    <n v="76.909634145506274"/>
    <n v="0"/>
    <n v="556.41215052007055"/>
    <n v="2589.3127475350111"/>
    <n v="4597.4268594131427"/>
    <n v="213.6656167891978"/>
    <n v="111.28243010401411"/>
    <n v="0"/>
    <x v="0"/>
  </r>
  <r>
    <n v="3101"/>
    <n v="31"/>
    <n v="3"/>
    <s v="תלפיות"/>
    <m/>
    <s v="Jewish"/>
    <s v="yes"/>
    <x v="0"/>
    <s v="yes"/>
    <s v="ירושלים"/>
    <n v="1794.4779474522729"/>
    <n v="0"/>
    <n v="63.8"/>
    <n v="88.2"/>
    <n v="37.799999999999997"/>
    <n v="0"/>
    <n v="189.8"/>
    <n v="1794.4779474522729"/>
    <n v="1858.2779474522729"/>
    <n v="1946.4779474522729"/>
    <n v="1984.2779474522729"/>
    <n v="1984.2779474522729"/>
    <n v="5109.0871409915671"/>
    <n v="5000.4105450746056"/>
    <n v="5064.2866917866359"/>
    <n v="5178.9632354137339"/>
    <n v="5145.3413111186928"/>
    <n v="4989.5593840642223"/>
    <n v="2.8471161477605462"/>
    <n v="2.7865544696015827"/>
    <n v="2.7252579188865957"/>
    <n v="2.6606842590703024"/>
    <n v="2.5930547268970501"/>
    <n v="2.5145466089922537"/>
    <m/>
    <m/>
    <m/>
    <m/>
    <m/>
    <m/>
    <m/>
    <m/>
    <m/>
    <m/>
    <m/>
    <m/>
    <m/>
    <m/>
    <m/>
    <m/>
    <m/>
    <m/>
    <m/>
    <n v="757.11862500000018"/>
    <n v="787.74140359236651"/>
    <n v="803.25572975587943"/>
    <n v="818.60402511649613"/>
    <n v="829.47276255570978"/>
    <n v="832.92133895412985"/>
    <n v="3101"/>
    <n v="330"/>
    <n v="662.0043925657526"/>
    <n v="683.29100717165625"/>
    <n v="664.9619827177562"/>
    <n v="662.73970460663872"/>
    <n v="619.83249424651115"/>
    <n v="99"/>
    <n v="99"/>
    <n v="99"/>
    <n v="99"/>
    <n v="99"/>
    <n v="99"/>
    <m/>
    <m/>
    <m/>
    <m/>
    <m/>
    <m/>
    <n v="0"/>
    <n v="159.64652060370352"/>
    <n v="399.11630150925879"/>
    <n v="159.64652060370352"/>
    <n v="100.19468239983031"/>
    <n v="0"/>
    <n v="0"/>
    <n v="162.43872448792484"/>
    <n v="406.09681121981208"/>
    <n v="162.43872448792484"/>
    <n v="101.94707875846812"/>
    <n v="0"/>
    <x v="0"/>
  </r>
  <r>
    <n v="3102"/>
    <n v="31"/>
    <n v="3"/>
    <s v="רמת רחל צפון"/>
    <n v="3111"/>
    <s v="Jewish"/>
    <s v="yes"/>
    <x v="0"/>
    <s v="yes"/>
    <s v="ירושלים"/>
    <n v="0"/>
    <n v="0"/>
    <n v="830"/>
    <n v="1000"/>
    <n v="0"/>
    <n v="0"/>
    <n v="1830"/>
    <n v="0"/>
    <n v="830"/>
    <n v="1830"/>
    <n v="1830"/>
    <n v="1830"/>
    <n v="0"/>
    <n v="0"/>
    <n v="2224.945845941153"/>
    <n v="5009.9682492096836"/>
    <n v="5088.6948743429439"/>
    <n v="5049.6890271995708"/>
    <m/>
    <m/>
    <n v="2.6806576457122326"/>
    <n v="2.7376875678741439"/>
    <n v="2.7807075816081661"/>
    <n v="2.7593929110380166"/>
    <m/>
    <m/>
    <m/>
    <m/>
    <m/>
    <m/>
    <m/>
    <m/>
    <m/>
    <m/>
    <m/>
    <m/>
    <m/>
    <m/>
    <m/>
    <m/>
    <m/>
    <m/>
    <m/>
    <n v="0"/>
    <n v="0"/>
    <n v="117.40245145191565"/>
    <n v="254.14685907976889"/>
    <n v="253.90492455973373"/>
    <n v="238.1252059994161"/>
    <n v="3102"/>
    <m/>
    <n v="0"/>
    <n v="759.81114110521582"/>
    <n v="1557.7171740521753"/>
    <n v="1557.7171740521753"/>
    <n v="1557.7171740521753"/>
    <n v="0"/>
    <n v="0"/>
    <n v="0"/>
    <n v="0"/>
    <n v="0"/>
    <n v="0"/>
    <m/>
    <m/>
    <m/>
    <m/>
    <m/>
    <m/>
    <n v="0"/>
    <n v="20.331748726381512"/>
    <n v="20.331748726381512"/>
    <n v="30.497623089572265"/>
    <n v="182.9857385374336"/>
    <n v="0"/>
    <n v="0"/>
    <n v="19.050016479953289"/>
    <n v="19.050016479953289"/>
    <n v="28.575024719929932"/>
    <n v="171.45014831957957"/>
    <n v="0"/>
    <x v="0"/>
  </r>
  <r>
    <n v="3103"/>
    <n v="31"/>
    <n v="3"/>
    <s v="קיבוץ רמת רחל"/>
    <m/>
    <s v="Jewish"/>
    <s v="yes"/>
    <x v="0"/>
    <s v="yes"/>
    <s v="מטה יהודה"/>
    <n v="189"/>
    <n v="0"/>
    <n v="0"/>
    <n v="180"/>
    <n v="360"/>
    <n v="0"/>
    <n v="540"/>
    <n v="189"/>
    <n v="189"/>
    <n v="369"/>
    <n v="729"/>
    <n v="729"/>
    <n v="638"/>
    <n v="642.6"/>
    <n v="642.6"/>
    <n v="1254.5999999999999"/>
    <n v="2478.6"/>
    <n v="2478.6"/>
    <n v="3.3756613756613758"/>
    <n v="3.4"/>
    <n v="3.4"/>
    <n v="3.4"/>
    <n v="3.4"/>
    <n v="3.4"/>
    <m/>
    <m/>
    <m/>
    <m/>
    <m/>
    <m/>
    <m/>
    <m/>
    <m/>
    <m/>
    <m/>
    <m/>
    <m/>
    <m/>
    <m/>
    <m/>
    <m/>
    <m/>
    <m/>
    <n v="439.81280000000004"/>
    <n v="446.65394734955692"/>
    <n v="453.57033288076155"/>
    <n v="478.30723745600943"/>
    <n v="520.45076554976413"/>
    <n v="525.69688388274699"/>
    <n v="3103"/>
    <n v="31"/>
    <n v="32.381704759078247"/>
    <n v="31.262593228657529"/>
    <n v="72.320395923498964"/>
    <n v="161.98300725015076"/>
    <n v="153.15351650516629"/>
    <n v="0"/>
    <n v="0"/>
    <n v="0"/>
    <n v="0"/>
    <n v="0"/>
    <n v="0"/>
    <m/>
    <m/>
    <m/>
    <m/>
    <m/>
    <m/>
    <n v="0"/>
    <n v="258.28655037975426"/>
    <n v="70.441786467205688"/>
    <n v="0"/>
    <n v="55.656518652775276"/>
    <n v="93.922381956274265"/>
    <n v="0"/>
    <n v="283.8770230733731"/>
    <n v="77.421006292738099"/>
    <n v="0"/>
    <n v="61.170846126318303"/>
    <n v="103.22800839031748"/>
    <x v="0"/>
  </r>
  <r>
    <n v="3104"/>
    <n v="31"/>
    <n v="3"/>
    <s v="ארנונה"/>
    <m/>
    <s v="Jewish"/>
    <s v="yes"/>
    <x v="0"/>
    <s v="yes"/>
    <s v="ירושלים"/>
    <n v="699.78442430076916"/>
    <n v="6.7166666666666677"/>
    <n v="18.716666666666669"/>
    <n v="18.716666666666669"/>
    <n v="21.516666666666669"/>
    <n v="18.716666666666669"/>
    <n v="84.38333333333334"/>
    <n v="706.50109096743586"/>
    <n v="725.21775763410255"/>
    <n v="743.93442430076925"/>
    <n v="765.4510909674359"/>
    <n v="784.1677576341026"/>
    <n v="2280.8292359386846"/>
    <n v="2272.281081803822"/>
    <n v="2307.217052107284"/>
    <n v="2332.956634642233"/>
    <n v="2359.4783068204315"/>
    <n v="2380.2465174331128"/>
    <n v="3.2909181112748049"/>
    <n v="3.2162456800913222"/>
    <n v="3.1814127933576537"/>
    <n v="3.13597080392536"/>
    <n v="3.0824677561545331"/>
    <n v="3.0353792211688333"/>
    <m/>
    <m/>
    <m/>
    <m/>
    <m/>
    <m/>
    <m/>
    <m/>
    <m/>
    <m/>
    <m/>
    <m/>
    <m/>
    <m/>
    <m/>
    <m/>
    <m/>
    <m/>
    <m/>
    <n v="172.84780000000001"/>
    <n v="204.59828545066222"/>
    <n v="208.71178208957519"/>
    <n v="354.25694586902455"/>
    <n v="356.32375927703845"/>
    <n v="357.45348131102264"/>
    <n v="3104"/>
    <n v="59"/>
    <n v="143.84342986481295"/>
    <n v="232.53455180877256"/>
    <n v="323.98225118465569"/>
    <n v="418.03433012680546"/>
    <n v="514.72412980103832"/>
    <n v="221"/>
    <n v="221"/>
    <n v="221"/>
    <n v="221"/>
    <n v="221"/>
    <n v="221"/>
    <m/>
    <m/>
    <m/>
    <m/>
    <m/>
    <m/>
    <n v="0"/>
    <n v="0"/>
    <n v="0.92890475707140308"/>
    <n v="311.14201220553622"/>
    <n v="42.186028906416965"/>
    <n v="0"/>
    <n v="0"/>
    <n v="0"/>
    <n v="0.93728646140449789"/>
    <n v="313.94951247083043"/>
    <n v="42.566682378787768"/>
    <n v="0"/>
    <x v="0"/>
  </r>
  <r>
    <n v="3105"/>
    <n v="31"/>
    <n v="3"/>
    <s v="תלפיות - פילבוקס"/>
    <m/>
    <s v="Jewish"/>
    <s v="yes"/>
    <x v="0"/>
    <s v="yes"/>
    <s v="ירושלים"/>
    <n v="6.0191988876410507"/>
    <n v="850"/>
    <n v="40.5"/>
    <n v="0"/>
    <n v="0"/>
    <n v="0"/>
    <n v="890.5"/>
    <n v="856.0191988876411"/>
    <n v="896.5191988876411"/>
    <n v="896.5191988876411"/>
    <n v="896.5191988876411"/>
    <n v="896.5191988876411"/>
    <n v="19.871527687130634"/>
    <n v="2308.060935255759"/>
    <n v="2490.5680121804953"/>
    <n v="2535.7094822831991"/>
    <n v="2551.3227364008512"/>
    <n v="2543.4145368495965"/>
    <n v="3.3013575490804836"/>
    <n v="2.6962723946553786"/>
    <n v="2.7780420266188108"/>
    <n v="2.8283939545627002"/>
    <n v="2.8458093698009064"/>
    <n v="2.8369883656762127"/>
    <m/>
    <m/>
    <m/>
    <m/>
    <m/>
    <m/>
    <m/>
    <m/>
    <m/>
    <m/>
    <m/>
    <m/>
    <m/>
    <m/>
    <m/>
    <m/>
    <m/>
    <m/>
    <m/>
    <n v="0"/>
    <n v="115.39423913623999"/>
    <n v="254.93848381171"/>
    <n v="251.46737293093003"/>
    <n v="245.96067754743734"/>
    <n v="241.90863524559614"/>
    <n v="3105"/>
    <m/>
    <n v="701.22835363771719"/>
    <n v="804.2242573363626"/>
    <n v="804.2242573363626"/>
    <n v="804.2242573363626"/>
    <n v="804.2242573363626"/>
    <n v="0"/>
    <n v="0"/>
    <n v="0"/>
    <n v="0"/>
    <n v="0"/>
    <n v="0"/>
    <m/>
    <m/>
    <m/>
    <m/>
    <m/>
    <m/>
    <n v="0"/>
    <n v="34.291005399672272"/>
    <n v="40.525733654158145"/>
    <n v="72.738496302335122"/>
    <n v="103.91213757476447"/>
    <n v="0"/>
    <n v="0"/>
    <n v="32.987541169854019"/>
    <n v="38.985275928009294"/>
    <n v="69.973572178478221"/>
    <n v="99.96224596925461"/>
    <n v="0"/>
    <x v="0"/>
  </r>
  <r>
    <n v="3106"/>
    <n v="31"/>
    <n v="3"/>
    <s v="תלפיות - שיכונים"/>
    <m/>
    <s v="Jewish"/>
    <s v="yes"/>
    <x v="0"/>
    <s v="yes"/>
    <s v="ירושלים"/>
    <n v="463.24751420454623"/>
    <n v="11.600000000000001"/>
    <n v="170.2"/>
    <n v="33"/>
    <n v="58"/>
    <n v="58"/>
    <n v="330.79999999999995"/>
    <n v="474.84751420454626"/>
    <n v="645.04751420454625"/>
    <n v="678.04751420454625"/>
    <n v="736.04751420454625"/>
    <n v="794.04751420454625"/>
    <n v="1437.4975932552977"/>
    <n v="1435.2034465671991"/>
    <n v="1862.0655249804624"/>
    <n v="1913.2694571691027"/>
    <n v="2030.03394744671"/>
    <n v="2138.8593320375248"/>
    <n v="3.1030875486156906"/>
    <n v="3.0224512156737711"/>
    <n v="2.8867106437526657"/>
    <n v="2.8217336058132463"/>
    <n v="2.7580202477017908"/>
    <n v="2.6936163060470908"/>
    <m/>
    <m/>
    <m/>
    <m/>
    <m/>
    <m/>
    <m/>
    <m/>
    <m/>
    <m/>
    <m/>
    <m/>
    <m/>
    <m/>
    <m/>
    <m/>
    <m/>
    <m/>
    <m/>
    <n v="52.836600000000004"/>
    <n v="56.067504505950424"/>
    <n v="69.348819507147439"/>
    <n v="70.851833859642795"/>
    <n v="74.907463362070175"/>
    <n v="78.585375009007919"/>
    <n v="3106"/>
    <n v="39"/>
    <n v="94.27692863938239"/>
    <n v="136.76313177860979"/>
    <n v="132.2138542761578"/>
    <n v="137.42409225134415"/>
    <n v="140.95969823319493"/>
    <n v="0"/>
    <n v="0"/>
    <n v="0"/>
    <n v="0"/>
    <n v="0"/>
    <n v="0"/>
    <m/>
    <m/>
    <m/>
    <m/>
    <m/>
    <m/>
    <n v="0"/>
    <n v="12.726409124440551"/>
    <n v="12.726409124440551"/>
    <n v="38.179227373321638"/>
    <n v="7.2197882374400537"/>
    <n v="0"/>
    <n v="0"/>
    <n v="14.115508083297236"/>
    <n v="14.115508083297236"/>
    <n v="42.346524249891701"/>
    <n v="8.0078345925217445"/>
    <n v="0"/>
    <x v="0"/>
  </r>
  <r>
    <n v="3107"/>
    <n v="31"/>
    <n v="3"/>
    <s v="תלפיות - גשר"/>
    <m/>
    <s v="Jewish"/>
    <s v="yes"/>
    <x v="0"/>
    <s v="yes"/>
    <s v="ירושלים"/>
    <n v="228.7642045454549"/>
    <n v="28"/>
    <n v="0"/>
    <n v="0"/>
    <n v="24.6"/>
    <n v="0"/>
    <n v="52.6"/>
    <n v="256.7642045454549"/>
    <n v="256.7642045454549"/>
    <n v="256.7642045454549"/>
    <n v="281.36420454545492"/>
    <n v="281.36420454545492"/>
    <n v="721.6009743920448"/>
    <n v="779.59069594579614"/>
    <n v="761.38173820885231"/>
    <n v="742.43311228496009"/>
    <n v="792.90074808515783"/>
    <n v="771.46520376304647"/>
    <n v="3.154343905445506"/>
    <n v="3.0362125333081051"/>
    <n v="2.9652954918568688"/>
    <n v="2.8914977210288177"/>
    <n v="2.8180583573738258"/>
    <n v="2.741874024129515"/>
    <m/>
    <m/>
    <m/>
    <m/>
    <m/>
    <m/>
    <m/>
    <m/>
    <m/>
    <m/>
    <m/>
    <m/>
    <m/>
    <m/>
    <m/>
    <m/>
    <m/>
    <m/>
    <m/>
    <n v="35.224400000000003"/>
    <n v="42.716623120490127"/>
    <n v="42.44527902274254"/>
    <n v="42.034999716960989"/>
    <n v="41.614679803367636"/>
    <n v="41.267194319930319"/>
    <n v="3107"/>
    <n v="23"/>
    <n v="106.07077507453648"/>
    <n v="101.55682232041828"/>
    <n v="94.597729487690046"/>
    <n v="96.676723145446431"/>
    <n v="92.056886751644953"/>
    <n v="0"/>
    <n v="0"/>
    <n v="0"/>
    <n v="0"/>
    <n v="0"/>
    <n v="0"/>
    <m/>
    <m/>
    <m/>
    <m/>
    <m/>
    <m/>
    <n v="0"/>
    <n v="3.431133785975526"/>
    <n v="22.302369589969683"/>
    <n v="12.008968232043106"/>
    <n v="4.292528108972677"/>
    <n v="0"/>
    <n v="0"/>
    <n v="3.3684611784688037"/>
    <n v="21.894997641520686"/>
    <n v="11.789614106114277"/>
    <n v="4.2141213938265549"/>
    <n v="0"/>
    <x v="0"/>
  </r>
  <r>
    <n v="3108"/>
    <n v="31"/>
    <n v="3"/>
    <s v="תלפיות - בתי ספר"/>
    <m/>
    <s v="Jewish"/>
    <s v="yes"/>
    <x v="0"/>
    <s v="yes"/>
    <s v="ירושלים"/>
    <n v="314.55078125000051"/>
    <n v="11.600000000000001"/>
    <n v="47.2"/>
    <n v="23"/>
    <n v="253"/>
    <n v="53"/>
    <n v="387.8"/>
    <n v="326.15078125000053"/>
    <n v="373.35078125000052"/>
    <n v="396.35078125000052"/>
    <n v="649.35078125000052"/>
    <n v="702.35078125000052"/>
    <n v="975.44479542323779"/>
    <n v="985.13471175910342"/>
    <n v="1085.8584872547908"/>
    <n v="1119.0244678203362"/>
    <n v="1781.3495195289577"/>
    <n v="1891.0268425159904"/>
    <n v="3.1010725567010056"/>
    <n v="3.0204885850142413"/>
    <n v="2.90841359329495"/>
    <n v="2.8233184359853829"/>
    <n v="2.7432777028463091"/>
    <n v="2.6924250573914899"/>
    <m/>
    <m/>
    <m/>
    <m/>
    <m/>
    <m/>
    <m/>
    <m/>
    <m/>
    <m/>
    <m/>
    <m/>
    <m/>
    <m/>
    <m/>
    <m/>
    <m/>
    <m/>
    <m/>
    <n v="422.68477500000006"/>
    <n v="428.48383471634037"/>
    <n v="438.58812163681921"/>
    <n v="449.22264388561098"/>
    <n v="469.88622411558777"/>
    <n v="487.22398850748192"/>
    <n v="3108"/>
    <n v="800"/>
    <n v="829.5023905619372"/>
    <n v="819.31143852129651"/>
    <n v="764.87764428739706"/>
    <n v="871.39133477399935"/>
    <n v="753.03898236051077"/>
    <n v="0"/>
    <n v="0"/>
    <n v="0"/>
    <n v="0"/>
    <n v="0"/>
    <n v="0"/>
    <m/>
    <m/>
    <m/>
    <m/>
    <m/>
    <m/>
    <n v="0"/>
    <n v="67.383396582841641"/>
    <n v="67.383396582841641"/>
    <n v="89.844528777122207"/>
    <n v="224.61132194280549"/>
    <n v="0"/>
    <n v="0"/>
    <n v="73.083598276122288"/>
    <n v="73.083598276122288"/>
    <n v="97.444797701496398"/>
    <n v="243.61199425374096"/>
    <n v="0"/>
    <x v="0"/>
  </r>
  <r>
    <n v="3109"/>
    <n v="31"/>
    <n v="3"/>
    <s v="תיכון אליאנס"/>
    <m/>
    <s v="Jewish"/>
    <s v="yes"/>
    <x v="0"/>
    <s v="yes"/>
    <s v="ירושלים"/>
    <n v="92.801948051948258"/>
    <n v="48.6"/>
    <n v="0"/>
    <n v="0"/>
    <n v="0"/>
    <n v="0"/>
    <n v="48.6"/>
    <n v="141.40194805194827"/>
    <n v="141.40194805194827"/>
    <n v="141.40194805194827"/>
    <n v="141.40194805194827"/>
    <n v="141.40194805194827"/>
    <n v="180.77841013501293"/>
    <n v="308.27207567923716"/>
    <n v="305.58817962055593"/>
    <n v="302.41035336910551"/>
    <n v="296.7142320608263"/>
    <n v="289.52430553872972"/>
    <n v="1.9480023203157073"/>
    <n v="2.1801119427717088"/>
    <n v="2.1611313269056867"/>
    <n v="2.1386576177720404"/>
    <n v="2.0983744294089881"/>
    <n v="2.0475269932799245"/>
    <m/>
    <m/>
    <m/>
    <m/>
    <m/>
    <m/>
    <m/>
    <m/>
    <m/>
    <m/>
    <m/>
    <m/>
    <m/>
    <m/>
    <m/>
    <m/>
    <m/>
    <m/>
    <m/>
    <n v="842.97328500000003"/>
    <n v="859.87989270356343"/>
    <n v="873.35935937711088"/>
    <n v="887.88284817060469"/>
    <n v="901.10116743735307"/>
    <n v="913.11336413237086"/>
    <n v="3109"/>
    <n v="619"/>
    <n v="619"/>
    <n v="619"/>
    <n v="619"/>
    <n v="619"/>
    <n v="619"/>
    <n v="0"/>
    <n v="0"/>
    <n v="0"/>
    <n v="0"/>
    <n v="0"/>
    <n v="0"/>
    <m/>
    <m/>
    <m/>
    <m/>
    <m/>
    <m/>
    <n v="0"/>
    <n v="355.15313926824189"/>
    <n v="266.36485445118137"/>
    <n v="133.18242722559069"/>
    <n v="133.18242722559069"/>
    <n v="0"/>
    <n v="0"/>
    <n v="365.24534565294834"/>
    <n v="273.93400923971126"/>
    <n v="136.96700461985563"/>
    <n v="136.96700461985563"/>
    <n v="0"/>
    <x v="0"/>
  </r>
  <r>
    <n v="3110"/>
    <n v="31"/>
    <n v="3"/>
    <s v="מתחם אלנבי"/>
    <m/>
    <s v="Jewish"/>
    <s v="yes"/>
    <x v="0"/>
    <s v="yes"/>
    <s v="ירושלים"/>
    <n v="331.69805194805082"/>
    <n v="0"/>
    <n v="0"/>
    <n v="0"/>
    <n v="0"/>
    <n v="54"/>
    <n v="54"/>
    <n v="331.69805194805082"/>
    <n v="331.69805194805082"/>
    <n v="331.69805194805082"/>
    <n v="331.69805194805082"/>
    <n v="385.69805194805082"/>
    <n v="646.08279667183115"/>
    <n v="634.35911564239973"/>
    <n v="618.05555288131529"/>
    <n v="604.13555126474569"/>
    <n v="587.01904374065555"/>
    <n v="713.92094143079692"/>
    <n v="1.9478040129491565"/>
    <n v="1.9124595755592513"/>
    <n v="1.8633077561098026"/>
    <n v="1.8213418731785707"/>
    <n v="1.7697391959136137"/>
    <n v="1.8509840478192356"/>
    <m/>
    <m/>
    <m/>
    <m/>
    <m/>
    <m/>
    <m/>
    <m/>
    <m/>
    <m/>
    <m/>
    <m/>
    <m/>
    <m/>
    <m/>
    <m/>
    <m/>
    <m/>
    <m/>
    <n v="0"/>
    <n v="-0.35171043088294257"/>
    <n v="-0.84081731371547563"/>
    <n v="-1.2584173622125638"/>
    <n v="-1.771912587935268"/>
    <n v="2.035144342768973"/>
    <n v="3110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3111"/>
    <n v="31"/>
    <n v="3"/>
    <s v="טיילת שרובר"/>
    <m/>
    <s v="Jewish"/>
    <s v="yes"/>
    <x v="0"/>
    <s v="yes"/>
    <s v="ירושלים"/>
    <n v="232.14285714285828"/>
    <n v="47.3"/>
    <n v="284"/>
    <n v="0"/>
    <n v="0"/>
    <n v="0"/>
    <n v="331.3"/>
    <n v="279.44285714285826"/>
    <n v="563.4428571428582"/>
    <n v="563.4428571428582"/>
    <n v="563.4428571428582"/>
    <n v="563.4428571428582"/>
    <n v="570.88770105828758"/>
    <n v="702.02614299755044"/>
    <n v="1489.9360779007675"/>
    <n v="1528.916694789606"/>
    <n v="1547.0587889220519"/>
    <n v="1543.5978248164924"/>
    <n v="2.459208558404919"/>
    <n v="2.5122350600597279"/>
    <n v="2.6443428273383924"/>
    <n v="2.7135257380713527"/>
    <n v="2.7457243788074193"/>
    <n v="2.7395818497795257"/>
    <m/>
    <m/>
    <m/>
    <m/>
    <m/>
    <m/>
    <m/>
    <m/>
    <m/>
    <m/>
    <m/>
    <m/>
    <m/>
    <m/>
    <m/>
    <m/>
    <m/>
    <m/>
    <m/>
    <n v="259.47500000000002"/>
    <n v="421.38585200210014"/>
    <n v="555.89703882553374"/>
    <n v="561.56626689459756"/>
    <n v="566.23185062618847"/>
    <n v="569.8918811033459"/>
    <n v="3111"/>
    <m/>
    <n v="0"/>
    <n v="0"/>
    <n v="0"/>
    <n v="0"/>
    <n v="0"/>
    <n v="0"/>
    <n v="0"/>
    <n v="0"/>
    <n v="0"/>
    <n v="0"/>
    <n v="0"/>
    <m/>
    <m/>
    <m/>
    <m/>
    <m/>
    <m/>
    <n v="0"/>
    <n v="298.63017097052432"/>
    <n v="84.044647211233283"/>
    <n v="178.89144871283995"/>
    <n v="0"/>
    <n v="0"/>
    <n v="0"/>
    <n v="303.05757293742312"/>
    <n v="85.290668117831686"/>
    <n v="181.54364004809111"/>
    <n v="0"/>
    <n v="0"/>
    <x v="0"/>
  </r>
  <r>
    <n v="3112"/>
    <n v="31"/>
    <n v="3"/>
    <s v="רמות רחל"/>
    <m/>
    <s v="Jewish"/>
    <s v="yes"/>
    <x v="0"/>
    <s v="yes"/>
    <s v="ירושלים"/>
    <n v="1400"/>
    <n v="133"/>
    <n v="3"/>
    <n v="3.5999999999999996"/>
    <n v="33.599999999999994"/>
    <n v="0"/>
    <n v="173.2"/>
    <n v="1533"/>
    <n v="1536"/>
    <n v="1539.6"/>
    <n v="1573.1999999999998"/>
    <n v="1573.1999999999998"/>
    <n v="3474.7728580192693"/>
    <n v="3913.2141266733233"/>
    <n v="3967.5088609607728"/>
    <n v="3980.3969658505162"/>
    <n v="4025.8274639281394"/>
    <n v="3941.9093162847439"/>
    <n v="2.4819806128709065"/>
    <n v="2.5526510937203675"/>
    <n v="2.58301358135467"/>
    <n v="2.5853448725971138"/>
    <n v="2.5590055072006992"/>
    <n v="2.5056631809590288"/>
    <m/>
    <m/>
    <m/>
    <m/>
    <m/>
    <m/>
    <m/>
    <m/>
    <m/>
    <m/>
    <m/>
    <m/>
    <m/>
    <m/>
    <m/>
    <m/>
    <m/>
    <m/>
    <m/>
    <n v="88.606700000000004"/>
    <n v="160.03129569837193"/>
    <n v="172.93433549192247"/>
    <n v="167.9440248931283"/>
    <n v="167.40051250907845"/>
    <n v="162.01374365601123"/>
    <n v="3112"/>
    <n v="67"/>
    <n v="241.81491238490699"/>
    <n v="393.247980273449"/>
    <n v="557.89316330654037"/>
    <n v="724.43218367329291"/>
    <n v="888.79448734453945"/>
    <n v="0"/>
    <n v="0"/>
    <n v="0"/>
    <n v="0"/>
    <n v="0"/>
    <n v="0"/>
    <m/>
    <m/>
    <m/>
    <m/>
    <m/>
    <m/>
    <n v="0"/>
    <n v="50.964868344902719"/>
    <n v="63.70608554579934"/>
    <n v="0"/>
    <n v="53.273071002426242"/>
    <n v="0"/>
    <n v="0"/>
    <n v="49.165244912689232"/>
    <n v="61.456556251483335"/>
    <n v="0"/>
    <n v="51.391942491838662"/>
    <n v="0"/>
    <x v="0"/>
  </r>
  <r>
    <n v="3201"/>
    <n v="32"/>
    <n v="3"/>
    <s v="תלפז - רח' אבשלום חביב&quot;"/>
    <m/>
    <s v="Jewish"/>
    <s v="yes"/>
    <x v="0"/>
    <s v="yes"/>
    <s v="ירושלים"/>
    <n v="968.20587449796994"/>
    <n v="0"/>
    <n v="9.4"/>
    <n v="22"/>
    <n v="44.8"/>
    <n v="18.400000000000002"/>
    <n v="94.6"/>
    <n v="968.20587449796994"/>
    <n v="977.60587449796992"/>
    <n v="999.60587449796992"/>
    <n v="1044.40587449797"/>
    <n v="1062.8058744979701"/>
    <n v="2549.6883126216958"/>
    <n v="2503.9044071145445"/>
    <n v="2479.6145985387634"/>
    <n v="2477.9044859591058"/>
    <n v="2530.9297263252665"/>
    <n v="2501.9022207472908"/>
    <n v="2.6334154540672969"/>
    <n v="2.5861280881123125"/>
    <n v="2.5364154034079638"/>
    <n v="2.4788814763654514"/>
    <n v="2.4233200790275582"/>
    <n v="2.3540538124416148"/>
    <m/>
    <m/>
    <m/>
    <m/>
    <m/>
    <m/>
    <m/>
    <m/>
    <m/>
    <m/>
    <m/>
    <m/>
    <m/>
    <m/>
    <m/>
    <m/>
    <m/>
    <m/>
    <m/>
    <n v="414.86040000000003"/>
    <n v="428.65658763998476"/>
    <n v="433.75850944569402"/>
    <n v="437.90540994341171"/>
    <n v="445.80049947012344"/>
    <n v="449.29722828873184"/>
    <n v="3201"/>
    <n v="416.5"/>
    <n v="547.47454298560683"/>
    <n v="550.85846466516784"/>
    <n v="519.65173668006651"/>
    <n v="528.72491457620561"/>
    <n v="516.16952010094906"/>
    <n v="0"/>
    <n v="0"/>
    <n v="0"/>
    <n v="0"/>
    <n v="0"/>
    <n v="0"/>
    <m/>
    <m/>
    <m/>
    <m/>
    <m/>
    <m/>
    <n v="0"/>
    <n v="43.21907487148313"/>
    <n v="64.828612307224702"/>
    <n v="64.828612307224702"/>
    <n v="265.02911045747919"/>
    <n v="0"/>
    <n v="0"/>
    <n v="44.343390394445834"/>
    <n v="66.515085591668765"/>
    <n v="66.515085591668765"/>
    <n v="271.92366671094845"/>
    <n v="0"/>
    <x v="0"/>
  </r>
  <r>
    <n v="3202"/>
    <n v="32"/>
    <n v="3"/>
    <s v="תלפז - רח' דב גרונר&quot;"/>
    <m/>
    <s v="Jewish"/>
    <s v="yes"/>
    <x v="0"/>
    <s v="yes"/>
    <s v="ירושלים"/>
    <n v="1120.4237483591919"/>
    <n v="0"/>
    <n v="9.4"/>
    <n v="52.8"/>
    <n v="20.5"/>
    <n v="8.8000000000000007"/>
    <n v="91.499999999999986"/>
    <n v="1120.4237483591919"/>
    <n v="1129.823748359192"/>
    <n v="1182.6237483591919"/>
    <n v="1203.1237483591919"/>
    <n v="1211.9237483591919"/>
    <n v="2882.4021988362347"/>
    <n v="2880.2284187646678"/>
    <n v="2900.5691707337855"/>
    <n v="3010.628528726369"/>
    <n v="3025.5326764591396"/>
    <n v="2997.5040249756307"/>
    <n v="2.5726000569493261"/>
    <n v="2.5706599159314747"/>
    <n v="2.5672758029260692"/>
    <n v="2.5457196618141706"/>
    <n v="2.5147310744928197"/>
    <n v="2.4733437471077808"/>
    <m/>
    <m/>
    <m/>
    <m/>
    <m/>
    <m/>
    <m/>
    <m/>
    <m/>
    <m/>
    <m/>
    <m/>
    <m/>
    <m/>
    <m/>
    <m/>
    <m/>
    <m/>
    <m/>
    <n v="421.59337500000009"/>
    <n v="434.51398149983601"/>
    <n v="441.68453523526051"/>
    <n v="448.7269221821428"/>
    <n v="456.27098602900651"/>
    <n v="460.36908148453836"/>
    <n v="3202"/>
    <n v="106"/>
    <n v="202.64897035409507"/>
    <n v="211.95129436563326"/>
    <n v="204.57618518940936"/>
    <n v="206.11078266016702"/>
    <n v="198.61278331351343"/>
    <n v="0"/>
    <n v="0"/>
    <n v="0"/>
    <n v="0"/>
    <n v="0"/>
    <n v="0"/>
    <m/>
    <m/>
    <m/>
    <m/>
    <m/>
    <m/>
    <n v="0"/>
    <n v="177.12854917456099"/>
    <n v="110.7053432341006"/>
    <n v="66.423205940460349"/>
    <n v="94.469823833020826"/>
    <n v="0"/>
    <n v="0"/>
    <n v="181.72412542495454"/>
    <n v="113.57757839059656"/>
    <n v="68.146547034357923"/>
    <n v="96.920830634629311"/>
    <n v="0"/>
    <x v="0"/>
  </r>
  <r>
    <n v="3203"/>
    <n v="32"/>
    <n v="3"/>
    <s v="תלפז - רח' משה ברזני&quot;"/>
    <m/>
    <s v="Jewish"/>
    <s v="yes"/>
    <x v="0"/>
    <s v="yes"/>
    <s v="ירושלים"/>
    <n v="802.22392158696141"/>
    <n v="180"/>
    <n v="9.4"/>
    <n v="8.8000000000000007"/>
    <n v="8.8000000000000007"/>
    <n v="8.8000000000000007"/>
    <n v="215.80000000000004"/>
    <n v="982.22392158696141"/>
    <n v="991.62392158696139"/>
    <n v="1000.4239215869613"/>
    <n v="1009.2239215869613"/>
    <n v="1018.0239215869613"/>
    <n v="2604.6239719608029"/>
    <n v="3092.0560322421975"/>
    <n v="3128.9334914921619"/>
    <n v="3148.2598027554632"/>
    <n v="3140.8984890957186"/>
    <n v="3126.2444289924388"/>
    <n v="3.2467543062145654"/>
    <n v="3.1480154008532173"/>
    <n v="3.1553630599035194"/>
    <n v="3.1469257529962036"/>
    <n v="3.1121918752746076"/>
    <n v="3.0708948608192306"/>
    <m/>
    <m/>
    <m/>
    <m/>
    <m/>
    <m/>
    <m/>
    <m/>
    <m/>
    <m/>
    <m/>
    <m/>
    <m/>
    <m/>
    <m/>
    <m/>
    <m/>
    <m/>
    <m/>
    <n v="86.434600000000003"/>
    <n v="122.79734331787326"/>
    <n v="124.46304120886138"/>
    <n v="124.62049253830264"/>
    <n v="124.38288498289458"/>
    <n v="123.68689742514562"/>
    <n v="3203"/>
    <n v="54"/>
    <n v="232.47651287647926"/>
    <n v="235.59190593055749"/>
    <n v="220.9857350509248"/>
    <n v="213.88283442008424"/>
    <n v="204.35373383527363"/>
    <n v="0"/>
    <n v="0"/>
    <n v="0"/>
    <n v="0"/>
    <n v="0"/>
    <n v="0"/>
    <m/>
    <m/>
    <m/>
    <m/>
    <m/>
    <m/>
    <n v="0"/>
    <n v="1.4419216227083482"/>
    <n v="2.8838432454166965"/>
    <n v="23.836878898971793"/>
    <n v="96.457848771205803"/>
    <n v="0"/>
    <n v="0"/>
    <n v="1.4311194588499265"/>
    <n v="2.8622389176998531"/>
    <n v="23.658304788087452"/>
    <n v="95.735234260508378"/>
    <n v="0"/>
    <x v="0"/>
  </r>
  <r>
    <n v="3204"/>
    <n v="32"/>
    <n v="3"/>
    <s v="תיכון סליסברג"/>
    <m/>
    <s v="Jewish"/>
    <s v="yes"/>
    <x v="0"/>
    <s v="yes"/>
    <s v="ירושלים"/>
    <n v="1240.9090909090908"/>
    <n v="0"/>
    <n v="9.4"/>
    <n v="8.8000000000000007"/>
    <n v="20.8"/>
    <n v="38.799999999999997"/>
    <n v="77.8"/>
    <n v="1240.9090909090908"/>
    <n v="1250.3090909090909"/>
    <n v="1259.1090909090908"/>
    <n v="1279.9090909090908"/>
    <n v="1318.7090909090907"/>
    <n v="2765"/>
    <n v="2765"/>
    <n v="2785.9451282051282"/>
    <n v="2805.5533333333333"/>
    <n v="2851.5542446669574"/>
    <n v="2937.1366865079362"/>
    <n v="2.2282051282051283"/>
    <n v="2.2282051282051283"/>
    <n v="2.2282051282051283"/>
    <n v="2.2282051282051283"/>
    <n v="2.2279349876650709"/>
    <n v="2.2272817460317462"/>
    <m/>
    <m/>
    <m/>
    <m/>
    <m/>
    <m/>
    <m/>
    <m/>
    <m/>
    <m/>
    <m/>
    <m/>
    <m/>
    <m/>
    <m/>
    <m/>
    <m/>
    <m/>
    <m/>
    <n v="410.24870000000004"/>
    <n v="418.92855858137"/>
    <n v="424.32655038392903"/>
    <n v="428.30232323493652"/>
    <n v="474.86769150269686"/>
    <n v="484.26189887700576"/>
    <n v="3204"/>
    <n v="567"/>
    <n v="601.70035921082513"/>
    <n v="588.10338998144721"/>
    <n v="544.47082721952575"/>
    <n v="556.70341812749723"/>
    <n v="582.72850654451088"/>
    <n v="0"/>
    <n v="0"/>
    <n v="0"/>
    <n v="0"/>
    <n v="0"/>
    <n v="0"/>
    <m/>
    <m/>
    <m/>
    <m/>
    <m/>
    <m/>
    <n v="0"/>
    <n v="59.364060051121797"/>
    <n v="78.277474786832514"/>
    <n v="134.11164361939248"/>
    <n v="156.54914477758976"/>
    <n v="0"/>
    <n v="0"/>
    <n v="67.120234670396243"/>
    <n v="88.504769932745489"/>
    <n v="151.6339176264961"/>
    <n v="177.00297664736794"/>
    <n v="0"/>
    <x v="0"/>
  </r>
  <r>
    <n v="3205"/>
    <n v="32"/>
    <n v="3"/>
    <s v="תלפז - רח' רב החובל&quot;"/>
    <m/>
    <s v="Jewish"/>
    <s v="yes"/>
    <x v="0"/>
    <s v="yes"/>
    <s v="ירושלים"/>
    <n v="1023.806533649386"/>
    <n v="0"/>
    <n v="9.4"/>
    <n v="8.8000000000000007"/>
    <n v="8.8000000000000007"/>
    <n v="8.8000000000000007"/>
    <n v="35.800000000000004"/>
    <n v="1023.806533649386"/>
    <n v="1033.2065336493861"/>
    <n v="1042.006533649386"/>
    <n v="1050.806533649386"/>
    <n v="1059.6065336493859"/>
    <n v="4123.6667576614827"/>
    <n v="3895.4528994335742"/>
    <n v="3876.7229002275349"/>
    <n v="3843.5861326282252"/>
    <n v="3787.7781508456051"/>
    <n v="3711.8623489533525"/>
    <n v="4.0277792943580479"/>
    <n v="3.8048720841310977"/>
    <n v="3.7521277440383312"/>
    <n v="3.6886391865192598"/>
    <n v="3.6046389411863347"/>
    <n v="3.5030572491558205"/>
    <m/>
    <m/>
    <m/>
    <m/>
    <m/>
    <m/>
    <m/>
    <m/>
    <m/>
    <m/>
    <m/>
    <m/>
    <m/>
    <m/>
    <m/>
    <m/>
    <m/>
    <m/>
    <m/>
    <n v="226.59390000000002"/>
    <n v="230.51391582012232"/>
    <n v="232.53888252595701"/>
    <n v="234.51846879824225"/>
    <n v="235.53752912239136"/>
    <n v="235.70442605107857"/>
    <n v="3205"/>
    <n v="794"/>
    <n v="794"/>
    <n v="801.29004919845147"/>
    <n v="808.11477610764007"/>
    <n v="814.93950301682844"/>
    <n v="821.76422992601692"/>
    <n v="47"/>
    <n v="47"/>
    <n v="47"/>
    <n v="47"/>
    <n v="47"/>
    <n v="47"/>
    <m/>
    <m/>
    <m/>
    <m/>
    <m/>
    <m/>
    <n v="0"/>
    <n v="23.451846879824227"/>
    <n v="23.451846879824227"/>
    <n v="23.451846879824227"/>
    <n v="164.16292815876957"/>
    <n v="0"/>
    <n v="0"/>
    <n v="23.570442605107857"/>
    <n v="23.570442605107857"/>
    <n v="23.570442605107857"/>
    <n v="164.99309823575499"/>
    <n v="0"/>
    <x v="0"/>
  </r>
  <r>
    <n v="3206"/>
    <n v="32"/>
    <n v="3"/>
    <s v="קרית מוריה"/>
    <m/>
    <s v="Jewish"/>
    <s v="yes"/>
    <x v="0"/>
    <s v="yes"/>
    <s v="ירושלים"/>
    <n v="28.154458070931405"/>
    <n v="0"/>
    <n v="0"/>
    <n v="0"/>
    <n v="0"/>
    <n v="0"/>
    <n v="0"/>
    <n v="28.154458070931405"/>
    <n v="28.154458070931405"/>
    <n v="28.154458070931405"/>
    <n v="28.154458070931405"/>
    <n v="28.154458070931405"/>
    <n v="68.872283551968096"/>
    <n v="68.809727305206465"/>
    <n v="68.867498340154185"/>
    <n v="68.607824703152389"/>
    <n v="68.108472840717454"/>
    <n v="67.296836743244882"/>
    <n v="2.4462301273373317"/>
    <n v="2.4440082324386969"/>
    <n v="2.4460601644915951"/>
    <n v="2.436836984405955"/>
    <n v="2.4191008283351514"/>
    <n v="2.3902728503492936"/>
    <m/>
    <m/>
    <m/>
    <m/>
    <m/>
    <m/>
    <m/>
    <m/>
    <m/>
    <m/>
    <m/>
    <m/>
    <m/>
    <m/>
    <m/>
    <m/>
    <m/>
    <m/>
    <m/>
    <n v="324.34910000000002"/>
    <n v="329.38067976721629"/>
    <n v="421.11414564253425"/>
    <n v="534.87406730885823"/>
    <n v="763.03118000605309"/>
    <n v="1007.3960184931683"/>
    <n v="3206"/>
    <m/>
    <n v="0"/>
    <n v="0"/>
    <n v="0"/>
    <n v="0"/>
    <n v="0"/>
    <n v="0"/>
    <n v="0"/>
    <n v="0"/>
    <n v="0"/>
    <n v="0"/>
    <n v="0"/>
    <n v="129"/>
    <n v="148.35"/>
    <n v="170.60249999999999"/>
    <n v="196.19287499999999"/>
    <n v="225.62180624999996"/>
    <n v="259.46507718749996"/>
    <n v="0"/>
    <n v="273.66692193454332"/>
    <n v="14.891960987696978"/>
    <n v="246.31518438661791"/>
    <n v="0"/>
    <n v="0"/>
    <n v="0"/>
    <n v="515.43154622776717"/>
    <n v="28.047914683997373"/>
    <n v="463.91655758140365"/>
    <n v="0"/>
    <n v="0"/>
    <x v="0"/>
  </r>
  <r>
    <n v="3301"/>
    <n v="33"/>
    <n v="3"/>
    <s v="הר חומה דרום"/>
    <n v="3301"/>
    <s v="Jewish"/>
    <s v="yes"/>
    <x v="0"/>
    <s v="yes"/>
    <s v="ירושלים"/>
    <n v="1258"/>
    <n v="100"/>
    <n v="17.100000000000001"/>
    <n v="0"/>
    <n v="0"/>
    <n v="0"/>
    <n v="117.1"/>
    <n v="1358"/>
    <n v="1375.1"/>
    <n v="1375.1"/>
    <n v="1375.1"/>
    <n v="1375.1"/>
    <n v="4701.947272255381"/>
    <n v="5198.9204624832273"/>
    <n v="5225.3799999999992"/>
    <n v="5087.87"/>
    <n v="5087.87"/>
    <n v="5087.87"/>
    <n v="3.7376369413794759"/>
    <n v="3.8283655835664412"/>
    <n v="3.8"/>
    <n v="3.7"/>
    <n v="3.7"/>
    <n v="3.7"/>
    <m/>
    <m/>
    <m/>
    <m/>
    <m/>
    <m/>
    <m/>
    <m/>
    <m/>
    <m/>
    <m/>
    <m/>
    <m/>
    <m/>
    <m/>
    <m/>
    <m/>
    <m/>
    <m/>
    <n v="242.26251174575901"/>
    <n v="449.31979513140726"/>
    <n v="531.72425316261433"/>
    <n v="539.72725094361601"/>
    <n v="542.39391224742326"/>
    <n v="547.40580268943449"/>
    <n v="3301"/>
    <n v="667.63495812754979"/>
    <n v="903.37714622287172"/>
    <n v="1047.5028639382917"/>
    <n v="1178.5211560169855"/>
    <n v="1311.0766908946598"/>
    <n v="1443.6322257723339"/>
    <n v="0"/>
    <n v="0"/>
    <n v="0"/>
    <n v="0"/>
    <n v="0"/>
    <n v="0"/>
    <m/>
    <m/>
    <m/>
    <m/>
    <m/>
    <m/>
    <n v="0"/>
    <n v="114.86733093173731"/>
    <n v="55.236243007768934"/>
    <n v="117.86278306361088"/>
    <n v="251.76089394049885"/>
    <n v="0"/>
    <n v="0"/>
    <n v="116.50151698204579"/>
    <n v="56.022073905575624"/>
    <n v="119.53958459082273"/>
    <n v="255.34262721099029"/>
    <n v="0"/>
    <x v="0"/>
  </r>
  <r>
    <n v="3302"/>
    <n v="33"/>
    <n v="3"/>
    <s v="הר חומה א' מרכז"/>
    <n v="3301"/>
    <s v="Jewish"/>
    <s v="yes"/>
    <x v="0"/>
    <s v="yes"/>
    <s v="ירושלים"/>
    <n v="1008"/>
    <n v="0"/>
    <n v="0"/>
    <n v="0"/>
    <n v="0"/>
    <n v="0"/>
    <n v="0"/>
    <n v="1008"/>
    <n v="1008"/>
    <n v="1008"/>
    <n v="1008"/>
    <n v="1008"/>
    <n v="3767.5380369105123"/>
    <n v="3858.9925082349728"/>
    <n v="3830.3999999999996"/>
    <n v="3729.6000000000004"/>
    <n v="3729.6000000000004"/>
    <n v="3729.6000000000004"/>
    <n v="3.7376369413794763"/>
    <n v="3.8283655835664412"/>
    <n v="3.8"/>
    <n v="3.7"/>
    <n v="3.7"/>
    <n v="3.7"/>
    <m/>
    <m/>
    <m/>
    <m/>
    <m/>
    <m/>
    <m/>
    <m/>
    <m/>
    <m/>
    <m/>
    <m/>
    <m/>
    <m/>
    <m/>
    <m/>
    <m/>
    <m/>
    <m/>
    <n v="218.81775254455655"/>
    <n v="333.51572422125071"/>
    <n v="394.68191987328066"/>
    <n v="398.50942642189051"/>
    <n v="400.47836474172476"/>
    <n v="404.17891086357315"/>
    <n v="3302"/>
    <n v="603.02512347004506"/>
    <n v="670.54798482522438"/>
    <n v="767.85898251021604"/>
    <n v="863.90031653343146"/>
    <n v="961.06850732442547"/>
    <n v="1058.2366981154194"/>
    <m/>
    <m/>
    <m/>
    <m/>
    <m/>
    <m/>
    <m/>
    <m/>
    <m/>
    <m/>
    <m/>
    <m/>
    <n v="0"/>
    <n v="84.812679152645188"/>
    <n v="40.783865332428284"/>
    <n v="87.024381283416176"/>
    <n v="185.88850065340085"/>
    <n v="0"/>
    <n v="0"/>
    <n v="86.019285905290204"/>
    <n v="41.364086212144926"/>
    <n v="88.262453316400041"/>
    <n v="188.53308542973798"/>
    <n v="0"/>
    <x v="0"/>
  </r>
  <r>
    <n v="3303"/>
    <n v="33"/>
    <n v="3"/>
    <s v="הר חומה א' צפון"/>
    <n v="3301"/>
    <s v="Jewish"/>
    <s v="yes"/>
    <x v="0"/>
    <s v="yes"/>
    <s v="ירושלים"/>
    <n v="2533"/>
    <n v="0"/>
    <n v="0"/>
    <n v="0"/>
    <n v="0"/>
    <n v="0"/>
    <n v="0"/>
    <n v="2533"/>
    <n v="2533"/>
    <n v="2533"/>
    <n v="2533"/>
    <n v="2533"/>
    <n v="9467.4343725142135"/>
    <n v="9697.2500231737959"/>
    <n v="9625.4"/>
    <n v="9372.1"/>
    <n v="9372.1"/>
    <n v="9372.1"/>
    <n v="3.7376369413794763"/>
    <n v="3.8283655835664412"/>
    <n v="3.8"/>
    <n v="3.7"/>
    <n v="3.7"/>
    <n v="3.7"/>
    <m/>
    <m/>
    <m/>
    <m/>
    <m/>
    <m/>
    <m/>
    <m/>
    <m/>
    <m/>
    <m/>
    <m/>
    <m/>
    <m/>
    <m/>
    <m/>
    <m/>
    <m/>
    <m/>
    <n v="549.86643570968431"/>
    <n v="838.09060461550405"/>
    <n v="991.7949434910912"/>
    <n v="1001.4130725462783"/>
    <n v="1006.360811399592"/>
    <n v="1015.6599020014193"/>
    <n v="3303"/>
    <n v="1515.3399184024049"/>
    <n v="1685.0179023435448"/>
    <n v="1929.5503995023582"/>
    <n v="2170.8923628761722"/>
    <n v="2415.066001044414"/>
    <n v="2659.2396392126557"/>
    <m/>
    <m/>
    <m/>
    <m/>
    <m/>
    <m/>
    <m/>
    <m/>
    <m/>
    <m/>
    <m/>
    <m/>
    <n v="0"/>
    <n v="213.12551219608159"/>
    <n v="102.48564572127066"/>
    <n v="218.68329145921939"/>
    <n v="467.11862316970661"/>
    <n v="0"/>
    <n v="0"/>
    <n v="216.15759047430561"/>
    <n v="103.94368092793955"/>
    <n v="221.79443874051717"/>
    <n v="473.76419185865694"/>
    <n v="0"/>
    <x v="0"/>
  </r>
  <r>
    <n v="3304"/>
    <n v="33"/>
    <n v="3"/>
    <s v="הר חומה ב'"/>
    <n v="3302"/>
    <s v="Jewish"/>
    <s v="yes"/>
    <x v="0"/>
    <s v="yes"/>
    <s v="ירושלים"/>
    <n v="1213"/>
    <n v="0"/>
    <n v="0"/>
    <n v="0"/>
    <n v="0"/>
    <n v="0"/>
    <n v="0"/>
    <n v="1213"/>
    <n v="1213"/>
    <n v="1213"/>
    <n v="1213"/>
    <n v="1213"/>
    <n v="4533.7536098933051"/>
    <n v="4643.8074528660927"/>
    <n v="4937.9358983904913"/>
    <n v="4973.2999999999993"/>
    <n v="4852"/>
    <n v="4730.7"/>
    <n v="3.7376369413794768"/>
    <n v="3.8283655835664407"/>
    <n v="4.0708457530012296"/>
    <n v="4.0999999999999996"/>
    <n v="4"/>
    <n v="3.9"/>
    <m/>
    <m/>
    <m/>
    <m/>
    <m/>
    <m/>
    <m/>
    <m/>
    <m/>
    <m/>
    <m/>
    <m/>
    <m/>
    <m/>
    <m/>
    <m/>
    <m/>
    <m/>
    <m/>
    <n v="149.8107"/>
    <n v="226.02726620661292"/>
    <n v="222.96072619876716"/>
    <n v="211.62664272433881"/>
    <n v="203.96517253590227"/>
    <n v="196.01856171131618"/>
    <n v="3304"/>
    <n v="578"/>
    <n v="1088.7756214825001"/>
    <n v="1088.7756214825001"/>
    <n v="1088.7756214825001"/>
    <n v="1088.7756214825001"/>
    <n v="1088.7756214825001"/>
    <n v="0"/>
    <n v="0"/>
    <n v="0"/>
    <n v="0"/>
    <n v="0"/>
    <n v="0"/>
    <m/>
    <m/>
    <m/>
    <m/>
    <m/>
    <m/>
    <n v="0"/>
    <n v="40.57417743649993"/>
    <n v="40.57417743649993"/>
    <n v="50.717721795624904"/>
    <n v="79.760566055714023"/>
    <n v="0"/>
    <n v="0"/>
    <n v="37.581713726292371"/>
    <n v="37.581713726292371"/>
    <n v="46.977142157865444"/>
    <n v="73.877992100865981"/>
    <n v="0"/>
    <x v="0"/>
  </r>
  <r>
    <n v="3305"/>
    <n v="33"/>
    <n v="3"/>
    <s v="הר חומה ג'"/>
    <n v="3302"/>
    <s v="Jewish"/>
    <s v="yes"/>
    <x v="0"/>
    <s v="yes"/>
    <s v="ירושלים"/>
    <n v="0"/>
    <n v="950"/>
    <n v="0"/>
    <n v="0"/>
    <n v="0"/>
    <n v="0"/>
    <n v="950"/>
    <n v="950"/>
    <n v="950"/>
    <n v="950"/>
    <n v="950"/>
    <n v="950"/>
    <n v="0"/>
    <n v="3515"/>
    <n v="3610"/>
    <n v="3610"/>
    <n v="3610"/>
    <n v="3515"/>
    <m/>
    <n v="3.7"/>
    <n v="3.8"/>
    <n v="3.8"/>
    <n v="3.8"/>
    <n v="3.7"/>
    <m/>
    <m/>
    <m/>
    <m/>
    <m/>
    <m/>
    <m/>
    <m/>
    <m/>
    <m/>
    <m/>
    <m/>
    <m/>
    <m/>
    <m/>
    <m/>
    <m/>
    <m/>
    <m/>
    <n v="0"/>
    <n v="124.51756513989855"/>
    <n v="130.20965032303798"/>
    <n v="126.2343969430662"/>
    <n v="118.45866477771253"/>
    <n v="112.12933620285199"/>
    <n v="3305"/>
    <m/>
    <n v="720.23847803282786"/>
    <n v="780.20267222554185"/>
    <n v="780.20267222554185"/>
    <n v="780.20267222554185"/>
    <n v="780.20267222554185"/>
    <n v="0"/>
    <n v="0"/>
    <n v="0"/>
    <n v="0"/>
    <n v="0"/>
    <n v="0"/>
    <m/>
    <m/>
    <m/>
    <m/>
    <m/>
    <m/>
    <n v="0"/>
    <n v="0"/>
    <n v="0"/>
    <n v="0"/>
    <n v="126.2343969430662"/>
    <n v="0"/>
    <n v="0"/>
    <n v="0"/>
    <n v="0"/>
    <n v="0"/>
    <n v="112.12933620285199"/>
    <n v="0"/>
    <x v="0"/>
  </r>
  <r>
    <n v="3306"/>
    <n v="33"/>
    <n v="3"/>
    <s v="מנזר מר אליאס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5.156140880577720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47.909585524982738"/>
    <n v="47.919039839292985"/>
    <n v="47.927350964940153"/>
    <n v="47.933526301987293"/>
    <n v="47.939472666459949"/>
    <n v="3306"/>
    <n v="441"/>
    <n v="441"/>
    <n v="441"/>
    <n v="441"/>
    <n v="441"/>
    <n v="441"/>
    <n v="0"/>
    <n v="0"/>
    <n v="0"/>
    <n v="0"/>
    <n v="0"/>
    <n v="0"/>
    <m/>
    <m/>
    <m/>
    <m/>
    <m/>
    <m/>
    <n v="0"/>
    <n v="0"/>
    <n v="0"/>
    <n v="47.927350964940153"/>
    <n v="0"/>
    <n v="0"/>
    <n v="0"/>
    <n v="0"/>
    <n v="0"/>
    <n v="47.939472666459949"/>
    <n v="0"/>
    <n v="0"/>
    <x v="0"/>
  </r>
  <r>
    <n v="3307"/>
    <n v="33"/>
    <n v="3"/>
    <s v="דיר טנטור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20.651999999999997"/>
    <n v="20.651999999999997"/>
    <n v="20.651999999999997"/>
    <n v="3307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20.651999999999997"/>
    <n v="0"/>
    <n v="0"/>
    <n v="0"/>
    <n v="0"/>
    <n v="0"/>
    <n v="20.651999999999997"/>
    <n v="0"/>
    <n v="0"/>
    <x v="0"/>
  </r>
  <r>
    <n v="3308"/>
    <n v="33"/>
    <n v="3"/>
    <s v="גבעת המטוס"/>
    <n v="3302"/>
    <s v="Jewish"/>
    <s v="yes"/>
    <x v="0"/>
    <s v="yes"/>
    <s v="ירושלים"/>
    <n v="0"/>
    <n v="0"/>
    <n v="665"/>
    <n v="1550"/>
    <n v="1235"/>
    <n v="0"/>
    <n v="3450"/>
    <n v="0"/>
    <n v="665"/>
    <n v="2215"/>
    <n v="3450"/>
    <n v="3450"/>
    <n v="0"/>
    <n v="0"/>
    <n v="1782.6373343986347"/>
    <n v="6057.1704172490572"/>
    <n v="9586.4814324333711"/>
    <n v="9571.5485112108472"/>
    <m/>
    <m/>
    <n v="2.6806576457122326"/>
    <n v="2.7346141838596196"/>
    <n v="2.7786902702705425"/>
    <n v="2.7743618873074918"/>
    <m/>
    <m/>
    <m/>
    <m/>
    <m/>
    <m/>
    <m/>
    <m/>
    <m/>
    <m/>
    <m/>
    <m/>
    <m/>
    <m/>
    <m/>
    <m/>
    <m/>
    <m/>
    <m/>
    <n v="18.8855"/>
    <n v="19.178577248784443"/>
    <n v="173.54577740227344"/>
    <n v="446.94892480850035"/>
    <n v="704.58740895797212"/>
    <n v="886.18224529681936"/>
    <n v="3308"/>
    <m/>
    <n v="0"/>
    <n v="608.76434799393803"/>
    <n v="1881.3589931174556"/>
    <n v="2953.2468358037386"/>
    <n v="2953.2468358037386"/>
    <n v="0"/>
    <n v="0"/>
    <n v="0"/>
    <n v="0"/>
    <n v="0"/>
    <n v="0"/>
    <m/>
    <m/>
    <m/>
    <m/>
    <m/>
    <m/>
    <n v="0"/>
    <n v="118.31047094922758"/>
    <n v="68.527405188197633"/>
    <n v="102.87867039063268"/>
    <n v="157.23237828044248"/>
    <n v="0"/>
    <n v="0"/>
    <n v="234.57856808321515"/>
    <n v="135.87183327504655"/>
    <n v="203.98136355062189"/>
    <n v="311.7504803879358"/>
    <n v="0"/>
    <x v="0"/>
  </r>
  <r>
    <n v="3401"/>
    <n v="34"/>
    <n v="3"/>
    <s v="גילה א - אפרסמון"/>
    <m/>
    <s v="Jewish"/>
    <s v="yes"/>
    <x v="0"/>
    <s v="yes"/>
    <s v="ירושלים"/>
    <n v="1240.8122758017382"/>
    <n v="13.450000000000001"/>
    <n v="13.450000000000001"/>
    <n v="65.649999999999991"/>
    <n v="65.649999999999991"/>
    <n v="13.450000000000001"/>
    <n v="171.64999999999998"/>
    <n v="1254.2622758017383"/>
    <n v="1267.7122758017383"/>
    <n v="1333.3622758017384"/>
    <n v="1399.0122758017385"/>
    <n v="1412.4622758017385"/>
    <n v="3248.7047102312627"/>
    <n v="3127.0532987186043"/>
    <n v="3086.7527458173067"/>
    <n v="3150.3440322379583"/>
    <n v="3215.8325221815326"/>
    <n v="3187.564078948008"/>
    <n v="2.618208067076178"/>
    <n v="2.4931414737158999"/>
    <n v="2.434900098971712"/>
    <n v="2.3627067372546486"/>
    <n v="2.298644963882551"/>
    <n v="2.2567428054945329"/>
    <m/>
    <m/>
    <m/>
    <m/>
    <m/>
    <m/>
    <m/>
    <m/>
    <m/>
    <m/>
    <m/>
    <m/>
    <m/>
    <m/>
    <m/>
    <m/>
    <m/>
    <m/>
    <m/>
    <n v="270.81700000000001"/>
    <n v="293.93432879146883"/>
    <n v="299.24745937839168"/>
    <n v="297.57430998281438"/>
    <n v="301.30505614721187"/>
    <n v="307.74664455499982"/>
    <n v="3401"/>
    <n v="598"/>
    <n v="920.61569558736608"/>
    <n v="953.10287746745666"/>
    <n v="920.47793374658863"/>
    <n v="971.39084050734971"/>
    <n v="1022.9627518989944"/>
    <n v="26"/>
    <n v="26"/>
    <n v="26"/>
    <n v="26"/>
    <n v="26"/>
    <n v="26"/>
    <m/>
    <m/>
    <m/>
    <m/>
    <m/>
    <m/>
    <n v="0"/>
    <n v="3.5280206318403216"/>
    <n v="135.2407960020584"/>
    <n v="3.5280206318403216"/>
    <n v="155.27747271707534"/>
    <n v="0"/>
    <n v="0"/>
    <n v="3.6486231336044201"/>
    <n v="139.86389207786235"/>
    <n v="3.6486231336044201"/>
    <n v="160.58550620992861"/>
    <n v="0"/>
    <x v="0"/>
  </r>
  <r>
    <n v="3402"/>
    <n v="34"/>
    <n v="3"/>
    <s v="גילה - בריכת מים"/>
    <m/>
    <s v="Jewish"/>
    <s v="yes"/>
    <x v="0"/>
    <s v="yes"/>
    <s v="ירושלים"/>
    <n v="554.30535211267829"/>
    <n v="25"/>
    <n v="0"/>
    <n v="0"/>
    <n v="0"/>
    <n v="88.199999999999989"/>
    <n v="113.19999999999999"/>
    <n v="579.30535211267829"/>
    <n v="579.30535211267829"/>
    <n v="579.30535211267829"/>
    <n v="579.30535211267829"/>
    <n v="667.50535211267834"/>
    <n v="1966.1868864189908"/>
    <n v="2017.9990370120063"/>
    <n v="2012.615321187357"/>
    <n v="2041.5536534918172"/>
    <n v="2048.3850346987019"/>
    <n v="2288.4770676848275"/>
    <n v="3.5471187116001497"/>
    <n v="3.483480740601709"/>
    <n v="3.4741873415246673"/>
    <n v="3.524140845663589"/>
    <n v="3.5359332124732021"/>
    <n v="3.428402574513771"/>
    <m/>
    <m/>
    <m/>
    <m/>
    <m/>
    <m/>
    <m/>
    <m/>
    <m/>
    <m/>
    <m/>
    <m/>
    <m/>
    <m/>
    <m/>
    <m/>
    <m/>
    <m/>
    <m/>
    <n v="543.81680000000006"/>
    <n v="564.15639868690755"/>
    <n v="582.28298015417158"/>
    <n v="592.86792258715548"/>
    <n v="601.777972347836"/>
    <n v="616.25365642603174"/>
    <n v="3402"/>
    <m/>
    <n v="0"/>
    <n v="0"/>
    <n v="0"/>
    <n v="0"/>
    <n v="0"/>
    <n v="0"/>
    <n v="0"/>
    <n v="0"/>
    <n v="0"/>
    <n v="0"/>
    <n v="0"/>
    <m/>
    <m/>
    <m/>
    <m/>
    <m/>
    <m/>
    <n v="0"/>
    <n v="29.643396129357775"/>
    <n v="474.2943380697244"/>
    <n v="29.643396129357775"/>
    <n v="59.28679225871555"/>
    <n v="0"/>
    <n v="0"/>
    <n v="30.812682821301589"/>
    <n v="493.00292514082543"/>
    <n v="30.812682821301589"/>
    <n v="61.625365642603178"/>
    <n v="0"/>
    <x v="0"/>
  </r>
  <r>
    <n v="3403"/>
    <n v="34"/>
    <n v="3"/>
    <s v="גילה - בהס הרא&quot;ה&quot;"/>
    <m/>
    <s v="Jewish"/>
    <s v="yes"/>
    <x v="0"/>
    <s v="yes"/>
    <s v="ירושלים"/>
    <n v="1117.0146478873171"/>
    <n v="0"/>
    <n v="0"/>
    <n v="0"/>
    <n v="0"/>
    <n v="0"/>
    <n v="0"/>
    <n v="1117.0146478873171"/>
    <n v="1117.0146478873171"/>
    <n v="1117.0146478873171"/>
    <n v="1117.0146478873171"/>
    <n v="1117.0146478873171"/>
    <n v="3963.0037258433586"/>
    <n v="3917.9076516839759"/>
    <n v="3985.533803652092"/>
    <n v="4006.223185279784"/>
    <n v="3995.2991101291937"/>
    <n v="3947.1862539332883"/>
    <n v="3.5478529608710563"/>
    <n v="3.5074809977596724"/>
    <n v="3.5680228645078138"/>
    <n v="3.5865448970226272"/>
    <n v="3.5767651907571349"/>
    <n v="3.5336924734146145"/>
    <m/>
    <m/>
    <m/>
    <m/>
    <m/>
    <m/>
    <m/>
    <m/>
    <m/>
    <m/>
    <m/>
    <m/>
    <m/>
    <m/>
    <m/>
    <m/>
    <m/>
    <m/>
    <m/>
    <n v="334.48200000000003"/>
    <n v="365.71875606608705"/>
    <n v="377.04197246213522"/>
    <n v="378.59162450258344"/>
    <n v="380.47612480293975"/>
    <n v="380.94537532402842"/>
    <n v="3403"/>
    <n v="473"/>
    <n v="549.56257097371008"/>
    <n v="629.90573219816633"/>
    <n v="710.24889342262259"/>
    <n v="790.59205464707895"/>
    <n v="870.93521587153509"/>
    <n v="95"/>
    <n v="95"/>
    <n v="95"/>
    <n v="95"/>
    <n v="95"/>
    <n v="95"/>
    <m/>
    <m/>
    <m/>
    <m/>
    <m/>
    <m/>
    <n v="0"/>
    <n v="36.121069211756172"/>
    <n v="144.48427684702469"/>
    <n v="90.302673029390419"/>
    <n v="107.68360541441218"/>
    <n v="0"/>
    <n v="0"/>
    <n v="36.345638353876907"/>
    <n v="145.38255341550763"/>
    <n v="90.864095884692262"/>
    <n v="108.35308766995162"/>
    <n v="0"/>
    <x v="0"/>
  </r>
  <r>
    <n v="3404"/>
    <n v="34"/>
    <n v="3"/>
    <s v="גילה - רחוב שמיר"/>
    <m/>
    <s v="Jewish"/>
    <s v="yes"/>
    <x v="0"/>
    <s v="yes"/>
    <s v="ירושלים"/>
    <n v="85.180584350353797"/>
    <n v="0"/>
    <n v="0"/>
    <n v="0"/>
    <n v="0"/>
    <n v="0"/>
    <n v="0"/>
    <n v="85.180584350353797"/>
    <n v="85.180584350353797"/>
    <n v="85.180584350353797"/>
    <n v="85.180584350353797"/>
    <n v="85.180584350353797"/>
    <n v="304.44542121896859"/>
    <n v="303.65093913962954"/>
    <n v="301.59553381815982"/>
    <n v="298.05236534110031"/>
    <n v="293.11501174601898"/>
    <n v="288.03218892900622"/>
    <n v="3.5741175473364089"/>
    <n v="3.5647905148277883"/>
    <n v="3.5406605404076115"/>
    <n v="3.4990645769133226"/>
    <n v="3.4411012084680719"/>
    <n v="3.381430065615767"/>
    <m/>
    <m/>
    <m/>
    <m/>
    <m/>
    <m/>
    <m/>
    <m/>
    <m/>
    <m/>
    <m/>
    <m/>
    <m/>
    <m/>
    <m/>
    <m/>
    <m/>
    <m/>
    <m/>
    <n v="120.92070000000001"/>
    <n v="122.77339017700396"/>
    <n v="124.65684624669535"/>
    <n v="126.64755522803998"/>
    <n v="128.42005513882611"/>
    <n v="130.02160654021523"/>
    <n v="3404"/>
    <m/>
    <n v="0"/>
    <n v="0"/>
    <n v="0"/>
    <n v="0"/>
    <n v="0"/>
    <n v="0"/>
    <n v="0"/>
    <n v="0"/>
    <n v="0"/>
    <n v="0"/>
    <n v="0"/>
    <m/>
    <m/>
    <m/>
    <m/>
    <m/>
    <m/>
    <n v="0"/>
    <n v="0"/>
    <n v="29.551096177660142"/>
    <n v="46.437436959163847"/>
    <n v="50.659022091215995"/>
    <n v="0"/>
    <n v="0"/>
    <n v="0"/>
    <n v="30.338374816043018"/>
    <n v="47.674589108086117"/>
    <n v="52.008642616086092"/>
    <n v="0"/>
    <x v="0"/>
  </r>
  <r>
    <n v="3405"/>
    <n v="34"/>
    <n v="3"/>
    <s v="גילה א - שבתאי הנגבי"/>
    <m/>
    <s v="Jewish"/>
    <s v="yes"/>
    <x v="0"/>
    <s v="yes"/>
    <s v="ירושלים"/>
    <n v="1746.065000427503"/>
    <n v="12.525"/>
    <n v="12.525"/>
    <n v="350"/>
    <n v="350"/>
    <n v="12.525"/>
    <n v="737.57499999999993"/>
    <n v="1758.5900004275031"/>
    <n v="1771.1150004275032"/>
    <n v="2121.1150004275032"/>
    <n v="2471.1150004275032"/>
    <n v="2483.6400004275033"/>
    <n v="6238.8947281278924"/>
    <n v="6212.9251531679083"/>
    <n v="6207.2232237679336"/>
    <n v="7222.4948188795506"/>
    <n v="8183.1118337009793"/>
    <n v="8103.9421661993383"/>
    <n v="3.5731171099588925"/>
    <n v="3.5329014447128562"/>
    <n v="3.5046980135505961"/>
    <n v="3.4050463164061742"/>
    <n v="3.3115058717563932"/>
    <n v="3.2629294764154326"/>
    <m/>
    <m/>
    <m/>
    <m/>
    <m/>
    <m/>
    <m/>
    <m/>
    <m/>
    <m/>
    <m/>
    <m/>
    <m/>
    <m/>
    <m/>
    <m/>
    <m/>
    <m/>
    <m/>
    <n v="362.76209999999998"/>
    <n v="381.2889086104293"/>
    <n v="390.1050660300408"/>
    <n v="407.86972766147443"/>
    <n v="429.68815533442154"/>
    <n v="428.75841714950235"/>
    <n v="3405"/>
    <n v="1295"/>
    <n v="1480.0058478051412"/>
    <n v="1527.2837570092047"/>
    <n v="1529.7787582516555"/>
    <n v="1609.8292241385484"/>
    <n v="1544.3817041301288"/>
    <n v="0"/>
    <n v="0"/>
    <n v="0"/>
    <n v="0"/>
    <n v="0"/>
    <n v="0"/>
    <m/>
    <m/>
    <m/>
    <m/>
    <m/>
    <m/>
    <n v="0"/>
    <n v="58.499421024296687"/>
    <n v="77.999228032395592"/>
    <n v="58.499421024296687"/>
    <n v="212.87165758048545"/>
    <n v="0"/>
    <n v="0"/>
    <n v="61.495417437200778"/>
    <n v="81.993889916267719"/>
    <n v="61.495417437200778"/>
    <n v="223.77369235883307"/>
    <n v="0"/>
    <x v="0"/>
  </r>
  <r>
    <n v="3501"/>
    <n v="35"/>
    <n v="3"/>
    <s v="גילה ד"/>
    <m/>
    <s v="Jewish"/>
    <s v="yes"/>
    <x v="0"/>
    <s v="yes"/>
    <s v="ירושלים"/>
    <n v="894.66666666665105"/>
    <n v="565"/>
    <n v="566"/>
    <n v="0"/>
    <n v="0"/>
    <n v="0"/>
    <n v="1131"/>
    <n v="1459.6666666666511"/>
    <n v="2025.6666666666511"/>
    <n v="2025.6666666666511"/>
    <n v="2025.6666666666511"/>
    <n v="2025.6666666666511"/>
    <n v="2925.2817856677416"/>
    <n v="4487.5156379240489"/>
    <n v="6129.6735008829828"/>
    <n v="6236.5578350224523"/>
    <n v="6259.540255899592"/>
    <n v="6218.0329912780053"/>
    <n v="3.2696890301800963"/>
    <n v="3.0743427526312606"/>
    <n v="3.026003044701183"/>
    <n v="3.0787680607318579"/>
    <n v="3.0901136691951492"/>
    <n v="3.0696230004663749"/>
    <m/>
    <m/>
    <m/>
    <m/>
    <m/>
    <m/>
    <m/>
    <m/>
    <m/>
    <m/>
    <m/>
    <m/>
    <m/>
    <m/>
    <m/>
    <m/>
    <m/>
    <m/>
    <m/>
    <n v="78.430999999999997"/>
    <n v="145.4194848650547"/>
    <n v="222.04399156072992"/>
    <n v="220.28125036319943"/>
    <n v="217.6876268365113"/>
    <n v="211.48724264285363"/>
    <n v="3501"/>
    <n v="437"/>
    <n v="720.56490433082229"/>
    <n v="1112.036968662956"/>
    <n v="1112.036968662956"/>
    <n v="1112.036968662956"/>
    <n v="1112.036968662956"/>
    <n v="0"/>
    <n v="0"/>
    <n v="0"/>
    <n v="0"/>
    <n v="0"/>
    <n v="0"/>
    <m/>
    <m/>
    <m/>
    <m/>
    <m/>
    <m/>
    <n v="0"/>
    <n v="4.056277793688837"/>
    <n v="0"/>
    <n v="44.619055730577202"/>
    <n v="171.60591683893338"/>
    <n v="0"/>
    <n v="0"/>
    <n v="3.8943441830217798"/>
    <n v="0"/>
    <n v="42.83778601323958"/>
    <n v="164.75511244659228"/>
    <n v="0"/>
    <x v="0"/>
  </r>
  <r>
    <n v="3502"/>
    <n v="35"/>
    <n v="3"/>
    <s v="גילה - מרכז"/>
    <m/>
    <s v="Jewish"/>
    <s v="yes"/>
    <x v="0"/>
    <s v="yes"/>
    <s v="ירושלים"/>
    <n v="570.90171499712187"/>
    <n v="0"/>
    <n v="44.4"/>
    <n v="0"/>
    <n v="67.5"/>
    <n v="0"/>
    <n v="111.9"/>
    <n v="570.90171499712187"/>
    <n v="615.30171499712185"/>
    <n v="615.30171499712185"/>
    <n v="682.80171499712185"/>
    <n v="682.80171499712185"/>
    <n v="1902.2970533294215"/>
    <n v="1901.7709309141001"/>
    <n v="2016.9846638753497"/>
    <n v="1999.2725888386663"/>
    <n v="2167.3126436890602"/>
    <n v="2109.9492994117159"/>
    <n v="3.3320920280279971"/>
    <n v="3.3311704641204094"/>
    <n v="3.2780416740505665"/>
    <n v="3.2492556742638334"/>
    <n v="3.1741464558245811"/>
    <n v="3.0901347390737142"/>
    <m/>
    <m/>
    <m/>
    <m/>
    <m/>
    <m/>
    <m/>
    <m/>
    <m/>
    <m/>
    <m/>
    <m/>
    <m/>
    <m/>
    <m/>
    <m/>
    <m/>
    <m/>
    <m/>
    <n v="617.31510000000003"/>
    <n v="637.14312112794755"/>
    <n v="653.46101197885673"/>
    <n v="660.15965304619795"/>
    <n v="669.52705200246294"/>
    <n v="674.70418042058691"/>
    <n v="3502"/>
    <n v="308"/>
    <n v="461.95872316088844"/>
    <n v="505.92987608791287"/>
    <n v="505.92987608791287"/>
    <n v="546.25055383140523"/>
    <n v="546.25055383140511"/>
    <n v="0"/>
    <n v="0"/>
    <n v="0"/>
    <n v="0"/>
    <n v="0"/>
    <n v="0"/>
    <m/>
    <m/>
    <m/>
    <m/>
    <m/>
    <m/>
    <n v="0"/>
    <n v="293.80838123283257"/>
    <n v="163.22687846268474"/>
    <n v="65.290751385073904"/>
    <n v="137.83364196560672"/>
    <n v="0"/>
    <n v="0"/>
    <n v="300.28151848674895"/>
    <n v="166.82306582597161"/>
    <n v="66.729226330388641"/>
    <n v="140.87036977747769"/>
    <n v="0"/>
    <x v="0"/>
  </r>
  <r>
    <n v="3503"/>
    <n v="35"/>
    <n v="3"/>
    <s v="גילה - דרום"/>
    <m/>
    <s v="Jewish"/>
    <s v="yes"/>
    <x v="0"/>
    <s v="yes"/>
    <s v="ירושלים"/>
    <n v="716.51048574133335"/>
    <n v="0"/>
    <n v="0"/>
    <n v="400"/>
    <n v="600"/>
    <n v="790"/>
    <n v="1790"/>
    <n v="716.51048574133335"/>
    <n v="716.51048574133335"/>
    <n v="1116.5104857413335"/>
    <n v="1716.5104857413335"/>
    <n v="2506.5104857413335"/>
    <n v="1826"/>
    <n v="2000"/>
    <n v="2024.9635326293194"/>
    <n v="3213.6064716070809"/>
    <n v="4997.0997021603862"/>
    <n v="7381.2243844774193"/>
    <n v="2.5484623551750816"/>
    <n v="2.791305975000089"/>
    <n v="2.8261464038927535"/>
    <n v="2.8782591051738589"/>
    <n v="2.9111967236263161"/>
    <n v="2.9448208680819961"/>
    <m/>
    <m/>
    <m/>
    <m/>
    <m/>
    <m/>
    <m/>
    <m/>
    <m/>
    <m/>
    <m/>
    <m/>
    <m/>
    <m/>
    <m/>
    <m/>
    <m/>
    <m/>
    <m/>
    <n v="108.9367"/>
    <n v="137.66201118991637"/>
    <n v="135.55580233022619"/>
    <n v="198.23826169367936"/>
    <n v="294.63720812220487"/>
    <n v="410.39839991505403"/>
    <n v="3503"/>
    <n v="57"/>
    <n v="384.22142872800009"/>
    <n v="420.81509375783611"/>
    <n v="651.31453697689062"/>
    <n v="1037.5600314869291"/>
    <n v="1525.354656752557"/>
    <n v="0"/>
    <n v="0"/>
    <n v="0"/>
    <n v="0"/>
    <n v="0"/>
    <n v="0"/>
    <m/>
    <m/>
    <m/>
    <m/>
    <m/>
    <m/>
    <n v="0"/>
    <n v="0"/>
    <n v="0"/>
    <n v="29.032691883112513"/>
    <n v="169.20556981056683"/>
    <n v="0"/>
    <n v="0"/>
    <n v="0"/>
    <n v="0"/>
    <n v="60.104291635019166"/>
    <n v="350.29410828003483"/>
    <n v="0"/>
    <x v="0"/>
  </r>
  <r>
    <n v="3504"/>
    <n v="35"/>
    <n v="3"/>
    <s v="מורדות גילה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3504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3505"/>
    <n v="35"/>
    <n v="3"/>
    <s v="גילה - המחנכת"/>
    <m/>
    <s v="Jewish"/>
    <s v="yes"/>
    <x v="0"/>
    <s v="yes"/>
    <s v="ירושלים"/>
    <n v="512.24296922607698"/>
    <n v="300"/>
    <n v="497"/>
    <n v="200"/>
    <n v="200"/>
    <n v="320"/>
    <n v="1517"/>
    <n v="812.24296922607698"/>
    <n v="1309.2429692260771"/>
    <n v="1509.2429692260771"/>
    <n v="1709.2429692260771"/>
    <n v="2029.2429692260771"/>
    <n v="1839"/>
    <n v="2945.8965980277926"/>
    <n v="4779.6552954271701"/>
    <n v="5518.9031329319623"/>
    <n v="6257.7977201268313"/>
    <n v="7439.9344465353315"/>
    <n v="3.5900931988943756"/>
    <n v="3.6268662329385353"/>
    <n v="3.6507015181853766"/>
    <n v="3.6567360229360513"/>
    <n v="3.6611516518100879"/>
    <n v="3.6663596027501879"/>
    <m/>
    <m/>
    <m/>
    <m/>
    <m/>
    <m/>
    <m/>
    <m/>
    <m/>
    <m/>
    <m/>
    <m/>
    <m/>
    <m/>
    <m/>
    <m/>
    <m/>
    <m/>
    <m/>
    <n v="68.266000000000005"/>
    <n v="272.58181098303567"/>
    <n v="691.42176725433876"/>
    <n v="727.69798970842783"/>
    <n v="765.13504504138325"/>
    <n v="826.6339505078264"/>
    <n v="3505"/>
    <n v="91"/>
    <n v="555.2727649199004"/>
    <n v="1127.7788949166172"/>
    <n v="1223.2609282329363"/>
    <n v="1339.7825083467078"/>
    <n v="1525.6861280801284"/>
    <n v="0"/>
    <n v="0"/>
    <n v="0"/>
    <n v="0"/>
    <n v="0"/>
    <n v="0"/>
    <m/>
    <m/>
    <m/>
    <m/>
    <m/>
    <m/>
    <n v="0"/>
    <n v="138.73340343945065"/>
    <n v="54.275116672563904"/>
    <n v="357.83322985956505"/>
    <n v="176.85623973684824"/>
    <n v="0"/>
    <n v="0"/>
    <n v="157.59524277166076"/>
    <n v="61.654222965891861"/>
    <n v="406.48332220940529"/>
    <n v="200.90116256086853"/>
    <n v="0"/>
    <x v="0"/>
  </r>
  <r>
    <n v="3506"/>
    <n v="35"/>
    <n v="3"/>
    <s v="גילה ב"/>
    <m/>
    <s v="Jewish"/>
    <s v="yes"/>
    <x v="0"/>
    <s v="yes"/>
    <s v="ירושלים"/>
    <n v="598.98299999999028"/>
    <n v="0"/>
    <n v="0"/>
    <n v="0"/>
    <n v="189"/>
    <n v="0"/>
    <n v="189"/>
    <n v="598.98299999999028"/>
    <n v="598.98299999999028"/>
    <n v="598.98299999999028"/>
    <n v="787.98299999999028"/>
    <n v="787.98299999999028"/>
    <n v="2846.5572135825"/>
    <n v="2950.1779903733191"/>
    <n v="3029.7371654895269"/>
    <n v="3078.8080222450749"/>
    <n v="4055.5162007136719"/>
    <n v="4010.8147950320677"/>
    <n v="4.7523172002920724"/>
    <n v="4.925311720655456"/>
    <n v="5.0581354821248281"/>
    <n v="5.1400591039230239"/>
    <n v="5.1467051963224106"/>
    <n v="5.0899763002908909"/>
    <m/>
    <m/>
    <m/>
    <m/>
    <m/>
    <m/>
    <m/>
    <m/>
    <m/>
    <m/>
    <m/>
    <m/>
    <m/>
    <m/>
    <m/>
    <m/>
    <m/>
    <m/>
    <m/>
    <n v="351.50569999999999"/>
    <n v="379.71287590955598"/>
    <n v="390.03306511567166"/>
    <n v="393.06956441927491"/>
    <n v="397.59047075232604"/>
    <n v="399.01513242861688"/>
    <n v="3506"/>
    <n v="353"/>
    <n v="647.65494036380869"/>
    <n v="681.84186912245627"/>
    <n v="681.84186912245627"/>
    <n v="896.98672843256406"/>
    <n v="896.98672843256418"/>
    <n v="0"/>
    <n v="0"/>
    <n v="0"/>
    <n v="0"/>
    <n v="0"/>
    <n v="0"/>
    <m/>
    <m/>
    <m/>
    <m/>
    <m/>
    <m/>
    <n v="0"/>
    <n v="29.339114842130897"/>
    <n v="143.76166234796679"/>
    <n v="58.678229684261794"/>
    <n v="161.2905575449154"/>
    <n v="0"/>
    <n v="0"/>
    <n v="29.782898127375837"/>
    <n v="145.93620043994218"/>
    <n v="59.565796254751675"/>
    <n v="163.73023760654715"/>
    <n v="0"/>
    <x v="0"/>
  </r>
  <r>
    <n v="3507"/>
    <n v="35"/>
    <n v="3"/>
    <s v="גילה - גבעת קנדה"/>
    <m/>
    <s v="Jewish"/>
    <s v="yes"/>
    <x v="0"/>
    <s v="yes"/>
    <s v="ירושלים"/>
    <n v="549.17788252807043"/>
    <n v="0"/>
    <n v="0"/>
    <n v="202.2"/>
    <n v="18"/>
    <n v="0"/>
    <n v="220.2"/>
    <n v="549.17788252807043"/>
    <n v="549.17788252807043"/>
    <n v="751.37788252807036"/>
    <n v="769.37788252807036"/>
    <n v="769.37788252807036"/>
    <n v="1735.691272179771"/>
    <n v="1719.3362306517201"/>
    <n v="1694.6373389567063"/>
    <n v="2211.0242907038091"/>
    <n v="2216.8539749773718"/>
    <n v="2167.0657475864173"/>
    <n v="3.160526538668559"/>
    <n v="3.1307455841757044"/>
    <n v="3.0857712826227801"/>
    <n v="2.9426262631854998"/>
    <n v="2.8813591153583635"/>
    <n v="2.8166467958056396"/>
    <m/>
    <m/>
    <m/>
    <m/>
    <m/>
    <m/>
    <m/>
    <m/>
    <m/>
    <m/>
    <m/>
    <m/>
    <m/>
    <m/>
    <m/>
    <m/>
    <m/>
    <m/>
    <m/>
    <n v="193.47740000000002"/>
    <n v="195.98925459694618"/>
    <n v="198.36054586068246"/>
    <n v="217.20743509380867"/>
    <n v="220.45538643238834"/>
    <n v="221.7682594323777"/>
    <n v="3507"/>
    <m/>
    <n v="0"/>
    <n v="0"/>
    <n v="0"/>
    <n v="0"/>
    <n v="0"/>
    <n v="0"/>
    <n v="0"/>
    <n v="0"/>
    <n v="0"/>
    <n v="0"/>
    <n v="0"/>
    <m/>
    <m/>
    <m/>
    <m/>
    <m/>
    <m/>
    <n v="0"/>
    <n v="28.960991273438676"/>
    <n v="57.921982764084795"/>
    <n v="0"/>
    <n v="130.3244610562852"/>
    <n v="0"/>
    <n v="0"/>
    <n v="29.569101183727607"/>
    <n v="59.138202589223482"/>
    <n v="0"/>
    <n v="133.06095565942661"/>
    <n v="0"/>
    <x v="0"/>
  </r>
  <r>
    <n v="3508"/>
    <n v="35"/>
    <n v="3"/>
    <s v="גילה ג"/>
    <m/>
    <s v="Jewish"/>
    <s v="yes"/>
    <x v="0"/>
    <s v="yes"/>
    <s v="ירושלים"/>
    <n v="1049.6482044284689"/>
    <n v="0"/>
    <n v="0"/>
    <n v="0"/>
    <n v="0"/>
    <n v="75"/>
    <n v="75"/>
    <n v="1049.6482044284689"/>
    <n v="1049.6482044284689"/>
    <n v="1049.6482044284689"/>
    <n v="1049.6482044284689"/>
    <n v="1124.6482044284689"/>
    <n v="3317.4410063619762"/>
    <n v="2907.3612652671241"/>
    <n v="2865.5959608845792"/>
    <n v="2812.0478927642021"/>
    <n v="2731.8694143578373"/>
    <n v="2858.689487391177"/>
    <n v="3.1605265386685581"/>
    <n v="2.7698435085211961"/>
    <n v="2.7300536968430196"/>
    <n v="2.6790384444046715"/>
    <n v="2.6026523961381272"/>
    <n v="2.5418521775384191"/>
    <m/>
    <m/>
    <m/>
    <m/>
    <m/>
    <m/>
    <m/>
    <m/>
    <m/>
    <m/>
    <m/>
    <m/>
    <m/>
    <m/>
    <m/>
    <m/>
    <m/>
    <m/>
    <m/>
    <n v="230.47800000000001"/>
    <n v="243.86062502021457"/>
    <n v="246.27975098676586"/>
    <n v="246.05134739715936"/>
    <n v="246.00938358393375"/>
    <n v="254.95910986263397"/>
    <n v="3508"/>
    <n v="356"/>
    <n v="515.53401704740895"/>
    <n v="515.00360429578109"/>
    <n v="475.72001741055351"/>
    <n v="456.25958538158136"/>
    <n v="483.28787052204109"/>
    <n v="82"/>
    <n v="82"/>
    <n v="82"/>
    <n v="82"/>
    <n v="82"/>
    <n v="82"/>
    <m/>
    <m/>
    <m/>
    <m/>
    <m/>
    <m/>
    <n v="0"/>
    <n v="6.5457861993121087"/>
    <n v="219.28383708169821"/>
    <n v="0"/>
    <n v="20.221724116149041"/>
    <n v="0"/>
    <n v="0"/>
    <n v="6.7827623802193271"/>
    <n v="227.22253912054001"/>
    <n v="0"/>
    <n v="20.953808361874632"/>
    <n v="0"/>
    <x v="0"/>
  </r>
  <r>
    <n v="3601"/>
    <n v="36"/>
    <n v="3"/>
    <s v="בית צפפה מזרח"/>
    <m/>
    <s v="Arab"/>
    <s v="yes"/>
    <x v="0"/>
    <s v="yes"/>
    <s v="ירושלים"/>
    <n v="120.20249683968594"/>
    <n v="1.1901237310859993"/>
    <n v="7.7901237310859992"/>
    <n v="1.1901237310859993"/>
    <n v="1.1901237310859993"/>
    <n v="1.1901237310859993"/>
    <n v="12.550618655429995"/>
    <n v="121.39262057077194"/>
    <n v="129.18274430185795"/>
    <n v="130.37286803294396"/>
    <n v="131.56299176402996"/>
    <n v="132.75311549511596"/>
    <n v="479.60969162995599"/>
    <n v="489.20188546255508"/>
    <n v="520.5954182762905"/>
    <n v="525.39151519259008"/>
    <n v="530.18761210888965"/>
    <n v="534.98370902518923"/>
    <n v="4.0299145299145289"/>
    <n v="4.029914529914528"/>
    <n v="4.0299145299145271"/>
    <n v="4.0299145299145271"/>
    <n v="4.0299145299145271"/>
    <n v="4.0299145299145271"/>
    <m/>
    <m/>
    <m/>
    <m/>
    <m/>
    <m/>
    <m/>
    <m/>
    <m/>
    <m/>
    <m/>
    <m/>
    <m/>
    <m/>
    <m/>
    <m/>
    <m/>
    <m/>
    <m/>
    <n v="166.92000000000002"/>
    <n v="169.79813696570733"/>
    <n v="173.42500129695892"/>
    <n v="176.46360705696009"/>
    <n v="179.25873145553496"/>
    <n v="181.82390123498504"/>
    <n v="3601"/>
    <m/>
    <n v="0"/>
    <n v="0"/>
    <n v="0"/>
    <n v="0"/>
    <n v="0"/>
    <n v="0"/>
    <n v="0"/>
    <n v="0"/>
    <n v="0"/>
    <n v="0"/>
    <n v="0"/>
    <m/>
    <m/>
    <m/>
    <m/>
    <m/>
    <m/>
    <n v="0"/>
    <n v="88.231803528480043"/>
    <n v="88.231803528480043"/>
    <n v="0"/>
    <n v="0"/>
    <n v="0"/>
    <n v="0"/>
    <n v="90.911950617492522"/>
    <n v="90.911950617492522"/>
    <n v="0"/>
    <n v="0"/>
    <n v="0"/>
    <x v="0"/>
  </r>
  <r>
    <n v="3602"/>
    <n v="36"/>
    <n v="3"/>
    <s v="בית צפפה מרכז"/>
    <m/>
    <s v="Arab"/>
    <s v="yes"/>
    <x v="0"/>
    <s v="yes"/>
    <s v="ירושלים"/>
    <n v="613.70000000000005"/>
    <n v="38.400000000000006"/>
    <n v="27"/>
    <n v="34"/>
    <n v="48"/>
    <n v="76"/>
    <n v="223.4"/>
    <n v="652.1"/>
    <n v="679.1"/>
    <n v="713.1"/>
    <n v="761.1"/>
    <n v="837.1"/>
    <n v="2540.9090490455214"/>
    <n v="2699.8970032305433"/>
    <n v="2811.6854085168866"/>
    <n v="2952.4559929515417"/>
    <n v="3151.1909356828191"/>
    <n v="3465.8545950073417"/>
    <n v="4.1403113069016149"/>
    <n v="4.1403113069016149"/>
    <n v="4.1403113069016149"/>
    <n v="4.1403113069016149"/>
    <n v="4.1403113069016149"/>
    <n v="4.1403113069016149"/>
    <m/>
    <m/>
    <m/>
    <m/>
    <m/>
    <m/>
    <m/>
    <m/>
    <m/>
    <m/>
    <m/>
    <m/>
    <m/>
    <m/>
    <m/>
    <m/>
    <m/>
    <m/>
    <m/>
    <n v="356.31"/>
    <n v="368.31075268289794"/>
    <n v="468.89597169724186"/>
    <n v="570.79820916545168"/>
    <n v="704.41963832259262"/>
    <n v="719.02806430978376"/>
    <n v="3602"/>
    <n v="1762"/>
    <n v="1762"/>
    <n v="1762"/>
    <n v="1762"/>
    <n v="1762"/>
    <n v="1762"/>
    <n v="0"/>
    <n v="0"/>
    <n v="0"/>
    <n v="0"/>
    <n v="0"/>
    <n v="0"/>
    <m/>
    <m/>
    <m/>
    <m/>
    <m/>
    <m/>
    <n v="0"/>
    <n v="87.402531727195964"/>
    <n v="61.508554205362714"/>
    <n v="298.87001482216755"/>
    <n v="123.01710841072543"/>
    <n v="0"/>
    <n v="0"/>
    <n v="110.09998313670944"/>
    <n v="77.481631789695911"/>
    <n v="376.48318580398649"/>
    <n v="154.96326357939182"/>
    <n v="0"/>
    <x v="0"/>
  </r>
  <r>
    <n v="3603"/>
    <n v="36"/>
    <n v="3"/>
    <s v="בית צפפה דרום"/>
    <m/>
    <s v="Arab"/>
    <s v="yes"/>
    <x v="0"/>
    <s v="yes"/>
    <s v="ירושלים"/>
    <n v="951.2"/>
    <n v="38.299999999999997"/>
    <n v="77.899999999999991"/>
    <n v="57.400000000000006"/>
    <n v="79.3"/>
    <n v="79.3"/>
    <n v="332.2"/>
    <n v="989.5"/>
    <n v="1067.4000000000001"/>
    <n v="1124.8000000000002"/>
    <n v="1204.1000000000001"/>
    <n v="1283.4000000000001"/>
    <n v="3868.8702655487659"/>
    <n v="4024.6500502107906"/>
    <n v="4341.4971840272847"/>
    <n v="4574.9634931552273"/>
    <n v="4897.5049271943544"/>
    <n v="5220.0463612334806"/>
    <n v="4.067357301880536"/>
    <n v="4.067357301880536"/>
    <n v="4.067357301880536"/>
    <n v="4.067357301880536"/>
    <n v="4.067357301880536"/>
    <n v="4.067357301880536"/>
    <m/>
    <m/>
    <m/>
    <m/>
    <m/>
    <m/>
    <m/>
    <m/>
    <m/>
    <m/>
    <m/>
    <m/>
    <m/>
    <m/>
    <m/>
    <m/>
    <m/>
    <m/>
    <m/>
    <n v="176.55"/>
    <n v="212.57953467249936"/>
    <n v="248.53911431615745"/>
    <n v="287.89963983500945"/>
    <n v="336.82325151889324"/>
    <n v="383.36313447320379"/>
    <n v="3603"/>
    <n v="1222"/>
    <n v="1432.4422937267216"/>
    <n v="1516.6552947768125"/>
    <n v="1506.0774470419692"/>
    <n v="1602.7250110182761"/>
    <n v="1667.2649625274828"/>
    <n v="0"/>
    <n v="0"/>
    <n v="0"/>
    <n v="0"/>
    <n v="0"/>
    <n v="0"/>
    <m/>
    <m/>
    <m/>
    <m/>
    <m/>
    <m/>
    <n v="7.5576668320817593"/>
    <n v="54.693680212509335"/>
    <n v="56.391821459433054"/>
    <n v="63.414064922877998"/>
    <n v="105.84240640810728"/>
    <n v="0"/>
    <n v="10.063683468695704"/>
    <n v="72.829339745470932"/>
    <n v="75.090560883406326"/>
    <n v="84.441282081678764"/>
    <n v="140.93826829395201"/>
    <n v="0"/>
    <x v="0"/>
  </r>
  <r>
    <n v="3604"/>
    <n v="36"/>
    <n v="3"/>
    <s v="בית צפפה מערב"/>
    <m/>
    <s v="Arab"/>
    <s v="yes"/>
    <x v="0"/>
    <s v="yes"/>
    <s v="ירושלים"/>
    <n v="482.81852436455182"/>
    <n v="129.60216360756982"/>
    <n v="78.002163607569827"/>
    <n v="82.902163607569818"/>
    <n v="94.702163607569815"/>
    <n v="99.602163607569821"/>
    <n v="484.81081803784906"/>
    <n v="612.42068797212164"/>
    <n v="690.4228515796915"/>
    <n v="773.32501518726133"/>
    <n v="868.02717879483112"/>
    <n v="967.62934240240088"/>
    <n v="1945.7173866485934"/>
    <n v="2105.3107211867909"/>
    <n v="2419.6527736737057"/>
    <n v="2753.7414073572018"/>
    <n v="3135.3830324936889"/>
    <n v="3536.7712388267573"/>
    <n v="4.0299145299145165"/>
    <n v="3.4376871365302866"/>
    <n v="3.5045954347216726"/>
    <n v="3.5609108114657082"/>
    <n v="3.6120793324085247"/>
    <n v="3.6550888690970953"/>
    <m/>
    <m/>
    <m/>
    <m/>
    <m/>
    <m/>
    <m/>
    <m/>
    <m/>
    <m/>
    <m/>
    <m/>
    <m/>
    <m/>
    <m/>
    <m/>
    <m/>
    <m/>
    <m/>
    <n v="117.7"/>
    <n v="175.09954174828539"/>
    <n v="216.04164509796084"/>
    <n v="248.63552308276621"/>
    <n v="284.81557004903647"/>
    <n v="320.7872525885727"/>
    <n v="3604"/>
    <m/>
    <n v="449.589814891804"/>
    <n v="507.16778592625201"/>
    <n v="543.91880960072729"/>
    <n v="615.63880547379927"/>
    <n v="677.77958572506543"/>
    <n v="0"/>
    <n v="0"/>
    <n v="0"/>
    <n v="0"/>
    <n v="0"/>
    <n v="0"/>
    <m/>
    <m/>
    <m/>
    <m/>
    <m/>
    <m/>
    <n v="0"/>
    <n v="94.96633401758362"/>
    <n v="18.688409196829824"/>
    <n v="91.933635542253953"/>
    <n v="43.047144326098817"/>
    <n v="0"/>
    <n v="0"/>
    <n v="122.52468593463395"/>
    <n v="24.111612721993982"/>
    <n v="118.61192640707959"/>
    <n v="55.539027524865183"/>
    <n v="0"/>
    <x v="0"/>
  </r>
  <r>
    <n v="3605"/>
    <n v="36"/>
    <n v="3"/>
    <s v="בית צפפה צפון"/>
    <m/>
    <s v="Arab"/>
    <s v="yes"/>
    <x v="0"/>
    <s v="yes"/>
    <s v="ירושלים"/>
    <n v="378.75"/>
    <n v="11.75"/>
    <n v="3.75"/>
    <n v="8.85"/>
    <n v="3.75"/>
    <n v="3.75"/>
    <n v="31.85"/>
    <n v="390.5"/>
    <n v="394.25"/>
    <n v="403.1"/>
    <n v="406.85"/>
    <n v="410.6"/>
    <n v="1612.1691629955947"/>
    <n v="1678.8054883994125"/>
    <n v="1694.9271800293684"/>
    <n v="1732.9743722760647"/>
    <n v="1749.0960639060202"/>
    <n v="1765.2177555359765"/>
    <n v="4.2991177679882524"/>
    <n v="4.2991177679882524"/>
    <n v="4.2991177679882524"/>
    <n v="4.2991177679882524"/>
    <n v="4.2991177679882515"/>
    <n v="4.2991177679882524"/>
    <m/>
    <m/>
    <m/>
    <m/>
    <m/>
    <m/>
    <m/>
    <m/>
    <m/>
    <m/>
    <m/>
    <m/>
    <m/>
    <m/>
    <m/>
    <m/>
    <m/>
    <m/>
    <m/>
    <n v="204.37"/>
    <n v="249.37502042931476"/>
    <n v="252.78539732343563"/>
    <n v="256.03035301237702"/>
    <n v="259.88691690205002"/>
    <n v="262.76222052155174"/>
    <n v="3605"/>
    <m/>
    <n v="597.51579752826274"/>
    <n v="592.10456045213868"/>
    <n v="570.49496073391686"/>
    <n v="572.39758815347329"/>
    <n v="563.80451654477179"/>
    <n v="74"/>
    <n v="74"/>
    <n v="74"/>
    <n v="74"/>
    <n v="74"/>
    <n v="74"/>
    <m/>
    <m/>
    <m/>
    <m/>
    <m/>
    <m/>
    <n v="0"/>
    <n v="25.23000041004375"/>
    <n v="122.54571599931045"/>
    <n v="7.2085714530451526"/>
    <n v="101.04606514997768"/>
    <n v="0"/>
    <n v="0"/>
    <n v="25.893378865053059"/>
    <n v="125.76783991633067"/>
    <n v="7.3981081520394829"/>
    <n v="103.70289358812853"/>
    <n v="0"/>
    <x v="0"/>
  </r>
  <r>
    <n v="3606"/>
    <n v="36"/>
    <n v="3"/>
    <s v="שרפת"/>
    <m/>
    <s v="Arab"/>
    <s v="yes"/>
    <x v="0"/>
    <s v="yes"/>
    <s v="ירושלים"/>
    <n v="564.97626618580944"/>
    <n v="36"/>
    <n v="372.8"/>
    <n v="149.19999999999999"/>
    <n v="197"/>
    <n v="237"/>
    <n v="992"/>
    <n v="600.97626618580944"/>
    <n v="973.77626618580939"/>
    <n v="1122.9762661858094"/>
    <n v="1319.9762661858094"/>
    <n v="1556.9762661858094"/>
    <n v="2276.8060641590414"/>
    <n v="2421.8829872359638"/>
    <n v="3924.2351239880941"/>
    <n v="4525.4983718513395"/>
    <n v="5319.3915342444971"/>
    <n v="6274.4812778342357"/>
    <n v="4.0299145299145103"/>
    <n v="4.0299145299145103"/>
    <n v="4.0299145299145112"/>
    <n v="4.0299145299145112"/>
    <n v="4.0299145299145103"/>
    <n v="4.0299145299145103"/>
    <m/>
    <m/>
    <m/>
    <m/>
    <m/>
    <m/>
    <m/>
    <m/>
    <m/>
    <m/>
    <m/>
    <m/>
    <m/>
    <m/>
    <m/>
    <m/>
    <m/>
    <m/>
    <m/>
    <n v="117.7"/>
    <n v="132.25094416083846"/>
    <n v="189.00455224076069"/>
    <n v="211.08477452153144"/>
    <n v="241.40718360257353"/>
    <n v="276.65566413547276"/>
    <n v="3606"/>
    <n v="175"/>
    <n v="258.59696456284263"/>
    <n v="411.26678607388084"/>
    <n v="446.93806046765735"/>
    <n v="522.23664797106642"/>
    <n v="601.21436105956741"/>
    <n v="0"/>
    <n v="0"/>
    <n v="0"/>
    <n v="0"/>
    <n v="0"/>
    <n v="0"/>
    <m/>
    <m/>
    <m/>
    <m/>
    <m/>
    <m/>
    <n v="15.493489287610826"/>
    <n v="61.973957150443304"/>
    <n v="10.328992915216681"/>
    <n v="10.328992915216681"/>
    <n v="112.95934225304396"/>
    <n v="0"/>
    <n v="20.306351220052495"/>
    <n v="81.225404880209979"/>
    <n v="13.53756755449162"/>
    <n v="13.53756755449162"/>
    <n v="148.04877292622706"/>
    <n v="0"/>
    <x v="0"/>
  </r>
  <r>
    <n v="3607"/>
    <n v="36"/>
    <n v="3"/>
    <s v="יער גילה"/>
    <m/>
    <s v="Arab"/>
    <s v="yes"/>
    <x v="0"/>
    <s v="yes"/>
    <s v="ירושלים"/>
    <n v="4"/>
    <n v="0"/>
    <n v="0"/>
    <n v="0"/>
    <n v="0"/>
    <n v="400"/>
    <n v="400"/>
    <n v="4"/>
    <n v="4"/>
    <n v="4"/>
    <n v="4"/>
    <n v="4"/>
    <n v="18.078414096916301"/>
    <n v="18.078414096916301"/>
    <n v="18.078414096916301"/>
    <n v="18.078414096916301"/>
    <n v="18.078414096916301"/>
    <n v="18.078414096916301"/>
    <n v="4.5196035242290753"/>
    <n v="4.5196035242290753"/>
    <n v="4.5196035242290753"/>
    <n v="4.5196035242290753"/>
    <n v="4.5196035242290753"/>
    <n v="4.5196035242290753"/>
    <m/>
    <m/>
    <m/>
    <m/>
    <m/>
    <m/>
    <m/>
    <m/>
    <m/>
    <m/>
    <m/>
    <m/>
    <m/>
    <m/>
    <m/>
    <m/>
    <m/>
    <m/>
    <m/>
    <n v="37.450000000000003"/>
    <n v="38.031173014586713"/>
    <n v="38.633589951377637"/>
    <n v="39.283047001620751"/>
    <n v="39.877876823338738"/>
    <n v="40.421114262560778"/>
    <n v="3607"/>
    <m/>
    <n v="0"/>
    <n v="0"/>
    <n v="0"/>
    <n v="0"/>
    <n v="0"/>
    <n v="0"/>
    <n v="0"/>
    <n v="0"/>
    <n v="0"/>
    <n v="0"/>
    <n v="0"/>
    <m/>
    <m/>
    <m/>
    <m/>
    <m/>
    <m/>
    <n v="2.9759884187368559"/>
    <n v="8.3327675410367608"/>
    <n v="16.665535082073522"/>
    <n v="0"/>
    <n v="11.308755959773615"/>
    <n v="0"/>
    <n v="3.0622056357506318"/>
    <n v="8.5741757477648797"/>
    <n v="17.148351495529759"/>
    <n v="0"/>
    <n v="11.636381383515511"/>
    <n v="0"/>
    <x v="0"/>
  </r>
  <r>
    <n v="3608"/>
    <n v="36"/>
    <n v="3"/>
    <s v="דיר כרמיזן"/>
    <m/>
    <s v="Arab"/>
    <s v="yes"/>
    <x v="0"/>
    <s v="yes"/>
    <s v="ירושלים"/>
    <n v="217.1777895085979"/>
    <n v="0"/>
    <n v="0"/>
    <n v="40"/>
    <n v="40"/>
    <n v="80"/>
    <n v="160"/>
    <n v="217.1777895085979"/>
    <n v="217.1777895085979"/>
    <n v="257.17778950859793"/>
    <n v="297.17778950859793"/>
    <n v="377.17778950859793"/>
    <n v="875.20792951541853"/>
    <n v="875.20792951541853"/>
    <n v="875.20792951541853"/>
    <n v="1036.4045107119998"/>
    <n v="1197.6010919085811"/>
    <n v="1519.9942543017435"/>
    <n v="4.0299145299145325"/>
    <n v="4.0299145299145325"/>
    <n v="4.0299145299145325"/>
    <n v="4.0299145299145316"/>
    <n v="4.0299145299145316"/>
    <n v="4.0299145299145316"/>
    <m/>
    <m/>
    <m/>
    <m/>
    <m/>
    <m/>
    <m/>
    <m/>
    <m/>
    <m/>
    <m/>
    <m/>
    <m/>
    <m/>
    <m/>
    <m/>
    <m/>
    <m/>
    <m/>
    <n v="95.23"/>
    <n v="96.707839951377636"/>
    <n v="98.239700162074556"/>
    <n v="104.72707409716162"/>
    <n v="111.0755387939991"/>
    <n v="122.12870886838716"/>
    <n v="3608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104.72707409716162"/>
    <n v="0"/>
    <n v="0"/>
    <n v="0"/>
    <n v="0"/>
    <n v="0"/>
    <n v="122.12870886838716"/>
    <x v="0"/>
  </r>
  <r>
    <n v="3701"/>
    <n v="37"/>
    <n v="3"/>
    <s v="המושבה היוונית מערב"/>
    <m/>
    <s v="Jewish"/>
    <s v="yes"/>
    <x v="0"/>
    <s v="yes"/>
    <s v="ירושלים"/>
    <n v="1682.139634146286"/>
    <n v="58.9"/>
    <n v="50"/>
    <n v="167"/>
    <n v="50"/>
    <n v="50"/>
    <n v="375.9"/>
    <n v="1741.0396341462861"/>
    <n v="1791.0396341462861"/>
    <n v="1958.0396341462861"/>
    <n v="2008.0396341462861"/>
    <n v="2058.0396341462861"/>
    <n v="4164.0508129568771"/>
    <n v="4260.3508494726593"/>
    <n v="4313.1656908213545"/>
    <n v="4712.5561713262596"/>
    <n v="4742.6621288810893"/>
    <n v="4749.0470947608437"/>
    <n v="2.4754489629930174"/>
    <n v="2.4470154302729075"/>
    <n v="2.4081910911353233"/>
    <n v="2.4067726153975197"/>
    <n v="2.3618369120973166"/>
    <n v="2.3075586183892121"/>
    <m/>
    <m/>
    <m/>
    <m/>
    <m/>
    <m/>
    <m/>
    <m/>
    <m/>
    <m/>
    <m/>
    <m/>
    <m/>
    <m/>
    <m/>
    <m/>
    <m/>
    <m/>
    <m/>
    <n v="533.55550000000005"/>
    <n v="560.00599889744626"/>
    <n v="570.11247823273254"/>
    <n v="608.46860299329524"/>
    <n v="617.2207943396694"/>
    <n v="622.99027653214762"/>
    <n v="3701"/>
    <n v="383"/>
    <n v="607.87074456604739"/>
    <n v="607.04349288584763"/>
    <n v="647.58442138640623"/>
    <n v="642.9958756979953"/>
    <n v="617.5257364315562"/>
    <n v="277"/>
    <n v="277"/>
    <n v="277"/>
    <n v="277"/>
    <n v="277"/>
    <n v="277"/>
    <m/>
    <m/>
    <m/>
    <m/>
    <m/>
    <m/>
    <n v="0"/>
    <n v="58.780595820309749"/>
    <n v="117.5611916406195"/>
    <n v="293.90297910154874"/>
    <n v="138.22383643081722"/>
    <n v="0"/>
    <n v="0"/>
    <n v="60.183449835656823"/>
    <n v="120.36689967131365"/>
    <n v="300.91724917828412"/>
    <n v="141.522677846893"/>
    <n v="0"/>
    <x v="0"/>
  </r>
  <r>
    <n v="3702"/>
    <n v="37"/>
    <n v="3"/>
    <s v="גונן ו' מערב"/>
    <m/>
    <s v="Jewish"/>
    <s v="yes"/>
    <x v="0"/>
    <s v="yes"/>
    <s v="ירושלים"/>
    <n v="693.33333333333508"/>
    <n v="78.399999999999991"/>
    <n v="38.400000000000006"/>
    <n v="86.199999999999989"/>
    <n v="80.400000000000006"/>
    <n v="64.599999999999994"/>
    <n v="348"/>
    <n v="771.73333333333505"/>
    <n v="810.13333333333503"/>
    <n v="896.33333333333508"/>
    <n v="976.73333333333505"/>
    <n v="1041.3333333333351"/>
    <n v="1938.0505409685873"/>
    <n v="2147.8607525707625"/>
    <n v="2247.7727728535201"/>
    <n v="2460.1233631425475"/>
    <n v="2632.6574352603752"/>
    <n v="2739.4554499443893"/>
    <n v="2.7952652033200707"/>
    <n v="2.7831644167727512"/>
    <n v="2.774571395062766"/>
    <n v="2.7446523203524094"/>
    <n v="2.6953697036997855"/>
    <n v="2.6307190620464644"/>
    <m/>
    <m/>
    <m/>
    <m/>
    <m/>
    <m/>
    <m/>
    <m/>
    <m/>
    <m/>
    <m/>
    <m/>
    <m/>
    <m/>
    <m/>
    <m/>
    <m/>
    <m/>
    <m/>
    <n v="321.51360000000005"/>
    <n v="335.06483301253803"/>
    <n v="344.99430011138566"/>
    <n v="359.47836924123925"/>
    <n v="371.08811139189851"/>
    <n v="381.67317690066216"/>
    <n v="3702"/>
    <n v="544"/>
    <n v="613.2209488284285"/>
    <n v="689.67056799166937"/>
    <n v="757.29905758477673"/>
    <n v="839.81584796696268"/>
    <n v="909.26054920070408"/>
    <n v="0"/>
    <n v="0"/>
    <n v="0"/>
    <n v="0"/>
    <n v="0"/>
    <n v="0"/>
    <m/>
    <m/>
    <m/>
    <m/>
    <m/>
    <m/>
    <n v="0"/>
    <n v="3.0722453432858541"/>
    <n v="79.878374759467761"/>
    <n v="15.361226022101862"/>
    <n v="261.16652311638376"/>
    <n v="0"/>
    <n v="0"/>
    <n v="3.261931010940109"/>
    <n v="84.81020186126463"/>
    <n v="16.309654317504176"/>
    <n v="277.29138971095324"/>
    <n v="0"/>
    <x v="0"/>
  </r>
  <r>
    <n v="3703"/>
    <n v="37"/>
    <n v="3"/>
    <s v="גונן ו' מזרח"/>
    <m/>
    <s v="Jewish"/>
    <s v="yes"/>
    <x v="0"/>
    <s v="yes"/>
    <s v="ירושלים"/>
    <n v="604"/>
    <n v="93.2"/>
    <n v="100.5"/>
    <n v="95.199999999999989"/>
    <n v="199.6"/>
    <n v="224.6"/>
    <n v="713.1"/>
    <n v="697.2"/>
    <n v="797.7"/>
    <n v="892.90000000000009"/>
    <n v="1092.5"/>
    <n v="1317.1"/>
    <n v="1805"/>
    <n v="2064.7104880847151"/>
    <n v="2342.1536168825792"/>
    <n v="2589.0967367720827"/>
    <n v="3092.2303401397721"/>
    <n v="3625.8201208634732"/>
    <n v="2.9887795026332569"/>
    <n v="2.9614321401100332"/>
    <n v="2.9361334046415681"/>
    <n v="2.8996491620249554"/>
    <n v="2.8304167873132924"/>
    <n v="2.7528814219599678"/>
    <m/>
    <m/>
    <m/>
    <m/>
    <m/>
    <m/>
    <m/>
    <m/>
    <m/>
    <m/>
    <m/>
    <m/>
    <m/>
    <m/>
    <m/>
    <m/>
    <m/>
    <m/>
    <m/>
    <n v="346.71209999999996"/>
    <n v="357.91688602179147"/>
    <n v="369.42281852652485"/>
    <n v="379.44191159173528"/>
    <n v="395.25941583639468"/>
    <n v="414.56566090634897"/>
    <n v="3703"/>
    <n v="95"/>
    <n v="96.730629857221473"/>
    <n v="98.694749482198887"/>
    <n v="101.36751997913967"/>
    <n v="104.21753400738974"/>
    <n v="103.85849447146872"/>
    <n v="0"/>
    <n v="0"/>
    <n v="0"/>
    <n v="0"/>
    <n v="0"/>
    <n v="0"/>
    <m/>
    <m/>
    <m/>
    <m/>
    <m/>
    <m/>
    <n v="18.972095579586767"/>
    <n v="94.860477897933833"/>
    <n v="75.88838231834707"/>
    <n v="75.88838231834707"/>
    <n v="113.8325734775206"/>
    <n v="0"/>
    <n v="20.728283045317454"/>
    <n v="103.64141522658727"/>
    <n v="82.913132181269816"/>
    <n v="82.913132181269816"/>
    <n v="124.36969827190471"/>
    <n v="0"/>
    <x v="0"/>
  </r>
  <r>
    <n v="3704"/>
    <n v="37"/>
    <n v="3"/>
    <s v="גונן ב, ד"/>
    <m/>
    <s v="Jewish"/>
    <s v="yes"/>
    <x v="0"/>
    <s v="yes"/>
    <s v="ירושלים"/>
    <n v="381.66666666666424"/>
    <n v="32.200000000000003"/>
    <n v="51.2"/>
    <n v="123.4"/>
    <n v="64.099999999999994"/>
    <n v="70.099999999999994"/>
    <n v="341"/>
    <n v="413.86666666666423"/>
    <n v="465.06666666666422"/>
    <n v="588.4666666666642"/>
    <n v="652.56666666666422"/>
    <n v="722.66666666666424"/>
    <n v="1099.2147454559201"/>
    <n v="1136.9935217127202"/>
    <n v="1264.1654697511206"/>
    <n v="1580.9098356162735"/>
    <n v="1728.1987680432867"/>
    <n v="1876.3253670939403"/>
    <n v="2.8800386343823421"/>
    <n v="2.7472459448600035"/>
    <n v="2.7182457061735819"/>
    <n v="2.6864900344674525"/>
    <n v="2.6483099065893034"/>
    <n v="2.5963911906281547"/>
    <m/>
    <m/>
    <m/>
    <m/>
    <m/>
    <m/>
    <m/>
    <m/>
    <m/>
    <m/>
    <m/>
    <m/>
    <m/>
    <m/>
    <m/>
    <m/>
    <m/>
    <m/>
    <m/>
    <n v="571.709025"/>
    <n v="581.59297249395081"/>
    <n v="592.71134049980026"/>
    <n v="610.99023218801813"/>
    <n v="623.39279628401107"/>
    <n v="635.10111664974761"/>
    <n v="3704"/>
    <n v="1414"/>
    <n v="1475.312941176471"/>
    <n v="1549.2483116067231"/>
    <n v="1560.3672959119897"/>
    <n v="1583.3597208717047"/>
    <n v="1600.9776477961152"/>
    <n v="62"/>
    <n v="62"/>
    <n v="62"/>
    <n v="62"/>
    <n v="62"/>
    <n v="62"/>
    <m/>
    <m/>
    <m/>
    <m/>
    <m/>
    <m/>
    <n v="0"/>
    <n v="30.549511609400909"/>
    <n v="61.099023218801818"/>
    <n v="122.19804643760364"/>
    <n v="397.1436509222118"/>
    <n v="0"/>
    <n v="0"/>
    <n v="31.755055832487383"/>
    <n v="63.510111664974765"/>
    <n v="127.02022332994953"/>
    <n v="412.81572582233593"/>
    <n v="0"/>
    <x v="0"/>
  </r>
  <r>
    <n v="3705"/>
    <n v="37"/>
    <n v="3"/>
    <s v="פת"/>
    <m/>
    <s v="Jewish"/>
    <s v="yes"/>
    <x v="0"/>
    <s v="yes"/>
    <s v="ירושלים"/>
    <n v="782.94999999999891"/>
    <n v="5.2833333333333332"/>
    <n v="11.283333333333333"/>
    <n v="11.283333333333333"/>
    <n v="32.883333333333333"/>
    <n v="11.283333333333333"/>
    <n v="72.016666666666666"/>
    <n v="788.23333333333221"/>
    <n v="799.51666666666551"/>
    <n v="810.79999999999882"/>
    <n v="843.68333333333214"/>
    <n v="854.96666666666545"/>
    <n v="2564.5278630413691"/>
    <n v="2564.5686956440459"/>
    <n v="2581.0017170731676"/>
    <n v="2563.130755328667"/>
    <n v="2592.2796482491553"/>
    <n v="2546.7622879256955"/>
    <n v="3.2977212126550013"/>
    <n v="3.2535653938901969"/>
    <n v="3.2282025186965098"/>
    <n v="3.1612367480620014"/>
    <n v="3.0725742062572756"/>
    <n v="2.9787854745904703"/>
    <m/>
    <m/>
    <m/>
    <m/>
    <m/>
    <m/>
    <m/>
    <m/>
    <m/>
    <m/>
    <m/>
    <m/>
    <m/>
    <m/>
    <m/>
    <m/>
    <m/>
    <m/>
    <m/>
    <n v="285.79700000000003"/>
    <n v="290.23340532654061"/>
    <n v="294.74262133938765"/>
    <n v="298.60580880025668"/>
    <n v="301.50750395673646"/>
    <n v="303.86290048957528"/>
    <n v="3705"/>
    <n v="612"/>
    <n v="612"/>
    <n v="616.62750204784618"/>
    <n v="621.19379068602905"/>
    <n v="642.14015960203119"/>
    <n v="646.48029323339256"/>
    <n v="0"/>
    <n v="0"/>
    <n v="0"/>
    <n v="0"/>
    <n v="0"/>
    <n v="0"/>
    <m/>
    <m/>
    <m/>
    <m/>
    <m/>
    <m/>
    <n v="0"/>
    <n v="6.3804658902614699"/>
    <n v="21.055537945492723"/>
    <n v="173.54867514144891"/>
    <n v="97.621129823053593"/>
    <n v="0"/>
    <n v="0"/>
    <n v="6.4927969073319103"/>
    <n v="21.426230310762236"/>
    <n v="176.60407885728441"/>
    <n v="99.33979441419676"/>
    <n v="0"/>
    <x v="0"/>
  </r>
  <r>
    <n v="3706"/>
    <n v="37"/>
    <n v="3"/>
    <s v="גונן ג"/>
    <m/>
    <s v="Jewish"/>
    <s v="yes"/>
    <x v="0"/>
    <s v="yes"/>
    <s v="ירושלים"/>
    <n v="533.33333333332359"/>
    <n v="60.7"/>
    <n v="140.5"/>
    <n v="89.6"/>
    <n v="105"/>
    <n v="144.6"/>
    <n v="540.4"/>
    <n v="594.03333333332364"/>
    <n v="734.53333333332364"/>
    <n v="824.13333333332366"/>
    <n v="929.13333333332366"/>
    <n v="1073.7333333333236"/>
    <n v="1539.6847838724698"/>
    <n v="1645.1783287089602"/>
    <n v="1934.4529718059025"/>
    <n v="2116.2474007671176"/>
    <n v="2333.9455079241884"/>
    <n v="2710.9171459506201"/>
    <n v="2.8869089697609334"/>
    <n v="2.7695050704937776"/>
    <n v="2.6335809200480051"/>
    <n v="2.5678458996527369"/>
    <n v="2.5119597200877659"/>
    <n v="2.5247583005873384"/>
    <m/>
    <m/>
    <m/>
    <m/>
    <m/>
    <m/>
    <m/>
    <m/>
    <m/>
    <m/>
    <m/>
    <m/>
    <m/>
    <m/>
    <m/>
    <m/>
    <m/>
    <m/>
    <m/>
    <n v="190.56700000000001"/>
    <n v="203.73490082524339"/>
    <n v="216.8990401297722"/>
    <n v="224.17263637620886"/>
    <n v="233.7177483944173"/>
    <n v="248.74270015615414"/>
    <n v="3706"/>
    <n v="101"/>
    <n v="234.92442419191104"/>
    <n v="294.78189093250722"/>
    <n v="301.07504732381528"/>
    <n v="326.59794614632995"/>
    <n v="377.99332554719501"/>
    <n v="0"/>
    <n v="0"/>
    <n v="0"/>
    <n v="0"/>
    <n v="0"/>
    <n v="0"/>
    <m/>
    <m/>
    <m/>
    <m/>
    <m/>
    <m/>
    <n v="0"/>
    <n v="26.547455969915884"/>
    <n v="109.98231776844052"/>
    <n v="0"/>
    <n v="87.642862637852474"/>
    <n v="0"/>
    <n v="0"/>
    <n v="29.457145113605446"/>
    <n v="122.03674424046457"/>
    <n v="0"/>
    <n v="97.248810802084151"/>
    <n v="0"/>
    <x v="0"/>
  </r>
  <r>
    <n v="3707"/>
    <n v="37"/>
    <n v="3"/>
    <s v="גונן ה"/>
    <m/>
    <s v="Jewish"/>
    <s v="yes"/>
    <x v="0"/>
    <s v="yes"/>
    <s v="ירושלים"/>
    <n v="519.703963845207"/>
    <n v="32.200000000000003"/>
    <n v="53.400000000000006"/>
    <n v="62.800000000000004"/>
    <n v="44.6"/>
    <n v="89.6"/>
    <n v="282.60000000000002"/>
    <n v="551.90396384520704"/>
    <n v="605.30396384520702"/>
    <n v="668.10396384520698"/>
    <n v="712.703963845207"/>
    <n v="802.30396384520702"/>
    <n v="1741.1586020608402"/>
    <n v="1902.2398658173495"/>
    <n v="2104.3397342227436"/>
    <n v="2318.4842596161466"/>
    <n v="2456.7712906543552"/>
    <n v="2689.0789742881257"/>
    <n v="3.3502892477061064"/>
    <n v="3.446686362902935"/>
    <n v="3.4765008324988957"/>
    <n v="3.4702447299853412"/>
    <n v="3.4471132690205497"/>
    <n v="3.3516959848984924"/>
    <m/>
    <m/>
    <m/>
    <m/>
    <m/>
    <m/>
    <m/>
    <m/>
    <m/>
    <m/>
    <m/>
    <m/>
    <m/>
    <m/>
    <m/>
    <m/>
    <m/>
    <m/>
    <m/>
    <n v="214.3424"/>
    <n v="234.9130325425638"/>
    <n v="244.10304233073813"/>
    <n v="252.08398245753853"/>
    <n v="258.65245410557895"/>
    <n v="268.50601910104592"/>
    <n v="3707"/>
    <n v="92"/>
    <n v="314.66213413676883"/>
    <n v="361.10132339573983"/>
    <n v="356.62324645084175"/>
    <n v="370.7747573959856"/>
    <n v="391.27399351526003"/>
    <n v="95"/>
    <n v="95"/>
    <n v="95"/>
    <n v="95"/>
    <n v="95"/>
    <n v="95"/>
    <m/>
    <m/>
    <m/>
    <m/>
    <m/>
    <m/>
    <n v="0"/>
    <n v="29.543088654783361"/>
    <n v="55.976378306082303"/>
    <n v="119.72725365129602"/>
    <n v="46.837261845376837"/>
    <n v="0"/>
    <n v="0"/>
    <n v="31.467676166141647"/>
    <n v="59.622965156828187"/>
    <n v="127.5268977521237"/>
    <n v="49.888480025952383"/>
    <n v="0"/>
    <x v="0"/>
  </r>
  <r>
    <n v="3708"/>
    <n v="37"/>
    <n v="3"/>
    <s v="גוננים - הורקניה"/>
    <m/>
    <s v="Jewish"/>
    <s v="yes"/>
    <x v="0"/>
    <s v="yes"/>
    <s v="ירושלים"/>
    <n v="488.52172601449496"/>
    <n v="15"/>
    <n v="34.799999999999997"/>
    <n v="30"/>
    <n v="30"/>
    <n v="30"/>
    <n v="139.80000000000001"/>
    <n v="503.52172601449496"/>
    <n v="538.32172601449497"/>
    <n v="568.32172601449497"/>
    <n v="598.32172601449497"/>
    <n v="628.32172601449497"/>
    <n v="1640.347657663264"/>
    <n v="1717.9216550129811"/>
    <n v="1828.2592371643748"/>
    <n v="1896.1871044180812"/>
    <n v="1938.6895766120847"/>
    <n v="1962.4029109179482"/>
    <n v="3.3577783142741806"/>
    <n v="3.41181237324311"/>
    <n v="3.3962204176673834"/>
    <n v="3.3364677393482562"/>
    <n v="3.2402125684553829"/>
    <n v="3.1232453529271673"/>
    <m/>
    <m/>
    <m/>
    <m/>
    <m/>
    <m/>
    <m/>
    <m/>
    <m/>
    <m/>
    <m/>
    <m/>
    <m/>
    <m/>
    <m/>
    <m/>
    <m/>
    <m/>
    <m/>
    <n v="229.32240000000002"/>
    <n v="235.20839136295507"/>
    <n v="242.20737591015489"/>
    <n v="248.22211578514049"/>
    <n v="253.1395878764063"/>
    <n v="257.17746356198415"/>
    <n v="3708"/>
    <n v="734"/>
    <n v="734"/>
    <n v="734"/>
    <n v="734"/>
    <n v="734"/>
    <n v="734"/>
    <n v="0"/>
    <n v="0"/>
    <n v="0"/>
    <n v="0"/>
    <n v="0"/>
    <n v="0"/>
    <m/>
    <m/>
    <m/>
    <m/>
    <m/>
    <m/>
    <n v="0"/>
    <n v="14.893326947108429"/>
    <n v="27.304432736365452"/>
    <n v="2.4822211578514048"/>
    <n v="203.54213494381523"/>
    <n v="0"/>
    <n v="0"/>
    <n v="15.430647813719048"/>
    <n v="28.289520991818257"/>
    <n v="2.5717746356198417"/>
    <n v="210.88552012082701"/>
    <n v="0"/>
    <x v="0"/>
  </r>
  <r>
    <n v="3709"/>
    <n v="37"/>
    <m/>
    <s v="גונן א"/>
    <m/>
    <s v="Jewish"/>
    <s v="yes"/>
    <x v="0"/>
    <s v="yes"/>
    <s v="ירושלים"/>
    <n v="423"/>
    <n v="0"/>
    <n v="0"/>
    <n v="436"/>
    <n v="436"/>
    <n v="0"/>
    <n v="872"/>
    <n v="423"/>
    <n v="423"/>
    <n v="859"/>
    <n v="1295"/>
    <n v="1295"/>
    <n v="1269"/>
    <n v="1252.6857952665441"/>
    <n v="1241.9844301633834"/>
    <n v="3006.5"/>
    <n v="4532.5"/>
    <n v="4662"/>
    <n v="2.9887795026332569"/>
    <n v="2.9614321401100332"/>
    <n v="2.9361334046415681"/>
    <n v="3.5"/>
    <n v="3.5"/>
    <n v="3.6"/>
    <m/>
    <m/>
    <m/>
    <m/>
    <m/>
    <m/>
    <m/>
    <m/>
    <m/>
    <m/>
    <m/>
    <m/>
    <m/>
    <m/>
    <m/>
    <m/>
    <m/>
    <m/>
    <m/>
    <n v="50"/>
    <n v="50"/>
    <n v="50"/>
    <n v="120"/>
    <n v="120"/>
    <n v="120"/>
    <n v="3709"/>
    <m/>
    <m/>
    <m/>
    <n v="520"/>
    <n v="520"/>
    <n v="520"/>
    <m/>
    <m/>
    <m/>
    <m/>
    <m/>
    <m/>
    <m/>
    <m/>
    <m/>
    <m/>
    <m/>
    <m/>
    <m/>
    <n v="50"/>
    <n v="20"/>
    <m/>
    <n v="50"/>
    <m/>
    <m/>
    <n v="50"/>
    <n v="20"/>
    <m/>
    <n v="50"/>
    <m/>
    <x v="0"/>
  </r>
  <r>
    <n v="3801"/>
    <n v="38"/>
    <n v="3"/>
    <s v="הפלמח - מרכז מסחרי&quot;"/>
    <m/>
    <s v="Jewish"/>
    <s v="yes"/>
    <x v="0"/>
    <s v="yes"/>
    <s v="ירושלים"/>
    <n v="870.21038310878362"/>
    <n v="41"/>
    <n v="35"/>
    <n v="28.4"/>
    <n v="17"/>
    <n v="17"/>
    <n v="138.4"/>
    <n v="911.21038310878362"/>
    <n v="946.21038310878362"/>
    <n v="974.61038310878359"/>
    <n v="991.61038310878359"/>
    <n v="1008.6103831087836"/>
    <n v="1560.8459716475472"/>
    <n v="1611.8195250240849"/>
    <n v="1623.4816589861794"/>
    <n v="1634.0346549536089"/>
    <n v="1611.0423119677555"/>
    <n v="1586.3466613549444"/>
    <n v="1.7936420915497493"/>
    <n v="1.7688774786839321"/>
    <n v="1.7157723990009646"/>
    <n v="1.6766029618332334"/>
    <n v="1.6246726934393321"/>
    <n v="1.5728042145128791"/>
    <m/>
    <m/>
    <m/>
    <m/>
    <m/>
    <m/>
    <m/>
    <m/>
    <m/>
    <m/>
    <m/>
    <m/>
    <m/>
    <m/>
    <m/>
    <m/>
    <m/>
    <m/>
    <m/>
    <n v="296.45420000000001"/>
    <n v="301.73491099499626"/>
    <n v="305.07743690479288"/>
    <n v="309.7399905218719"/>
    <n v="313.0362477748854"/>
    <n v="315.92578029724365"/>
    <n v="3801"/>
    <n v="41"/>
    <n v="0"/>
    <n v="0"/>
    <n v="0"/>
    <n v="0"/>
    <n v="0"/>
    <n v="0"/>
    <n v="0"/>
    <n v="0"/>
    <n v="0"/>
    <n v="0"/>
    <n v="0"/>
    <m/>
    <m/>
    <m/>
    <m/>
    <m/>
    <m/>
    <n v="0"/>
    <n v="72.005975742097533"/>
    <n v="235.44811072896366"/>
    <n v="0"/>
    <n v="2.2859040508107134"/>
    <n v="0"/>
    <n v="0"/>
    <n v="73.444000673139428"/>
    <n v="240.15022398700282"/>
    <n v="0"/>
    <n v="2.3315556371014003"/>
    <n v="0"/>
    <x v="0"/>
  </r>
  <r>
    <n v="3802"/>
    <n v="38"/>
    <n v="3"/>
    <s v="קטמון צפון"/>
    <m/>
    <s v="Jewish"/>
    <s v="yes"/>
    <x v="0"/>
    <s v="yes"/>
    <s v="ירושלים"/>
    <n v="1143.5625000000045"/>
    <n v="31.6"/>
    <n v="22.5"/>
    <n v="14.5"/>
    <n v="14.5"/>
    <n v="14.5"/>
    <n v="97.6"/>
    <n v="1175.1625000000045"/>
    <n v="1197.6625000000045"/>
    <n v="1212.1625000000045"/>
    <n v="1226.6625000000045"/>
    <n v="1241.1625000000045"/>
    <n v="2575.5426927973508"/>
    <n v="2547.7084131688416"/>
    <n v="2563.6271806211057"/>
    <n v="2550.7708671483256"/>
    <n v="2523.0656294637329"/>
    <n v="2485.7419072359589"/>
    <n v="2.2522098204491146"/>
    <n v="2.1679626546701685"/>
    <n v="2.1405255492437112"/>
    <n v="2.1043142871919533"/>
    <n v="2.0568539671374348"/>
    <n v="2.0027529894239877"/>
    <m/>
    <m/>
    <m/>
    <m/>
    <m/>
    <m/>
    <m/>
    <m/>
    <m/>
    <m/>
    <m/>
    <m/>
    <m/>
    <m/>
    <m/>
    <m/>
    <m/>
    <m/>
    <m/>
    <n v="384.33330000000001"/>
    <n v="409.93138785591805"/>
    <n v="511.30468983104799"/>
    <n v="513.1129794880311"/>
    <n v="516.6479577822638"/>
    <n v="519.27022462844059"/>
    <n v="3802"/>
    <n v="353"/>
    <n v="617.46503444679718"/>
    <n v="623.97748563436426"/>
    <n v="626.24786153984564"/>
    <n v="628.4805599386757"/>
    <n v="630.67651101525337"/>
    <n v="0"/>
    <n v="0"/>
    <n v="0"/>
    <n v="0"/>
    <n v="0"/>
    <n v="0"/>
    <m/>
    <m/>
    <m/>
    <m/>
    <m/>
    <m/>
    <n v="0"/>
    <n v="119.56906758071482"/>
    <n v="161.220972787097"/>
    <n v="80.610486393548499"/>
    <n v="151.71245272667088"/>
    <n v="0"/>
    <n v="0"/>
    <n v="121.00387061578758"/>
    <n v="163.15558970560861"/>
    <n v="81.577794852804303"/>
    <n v="153.5329694542402"/>
    <n v="0"/>
    <x v="0"/>
  </r>
  <r>
    <n v="3803"/>
    <n v="38"/>
    <n v="3"/>
    <s v="קטמון מזרח"/>
    <m/>
    <s v="Jewish"/>
    <s v="yes"/>
    <x v="0"/>
    <s v="yes"/>
    <s v="ירושלים"/>
    <n v="471.92574786324599"/>
    <n v="16"/>
    <n v="16"/>
    <n v="16"/>
    <n v="16"/>
    <n v="25"/>
    <n v="89"/>
    <n v="487.92574786324599"/>
    <n v="503.92574786324599"/>
    <n v="519.92574786324599"/>
    <n v="535.92574786324599"/>
    <n v="560.92574786324599"/>
    <n v="1055.8367385753261"/>
    <n v="1086.8214699943853"/>
    <n v="1109.2711993608207"/>
    <n v="1127.2047323990121"/>
    <n v="1138.6617910669772"/>
    <n v="1169.9461990080233"/>
    <n v="2.2372942001064224"/>
    <n v="2.2274320934155654"/>
    <n v="2.2012592213522928"/>
    <n v="2.168010984321354"/>
    <n v="2.1246633430225366"/>
    <n v="2.0857416573668441"/>
    <m/>
    <m/>
    <m/>
    <m/>
    <m/>
    <m/>
    <m/>
    <m/>
    <m/>
    <m/>
    <m/>
    <m/>
    <m/>
    <m/>
    <m/>
    <m/>
    <m/>
    <m/>
    <m/>
    <n v="475.84505000000001"/>
    <n v="483.75812151381211"/>
    <n v="491.69449351036104"/>
    <n v="500.10632094962762"/>
    <n v="507.64899372466152"/>
    <n v="515.14256858634269"/>
    <n v="3803"/>
    <n v="1109"/>
    <n v="1122.8071062388808"/>
    <n v="1136.0528632782593"/>
    <n v="1148.7708228457702"/>
    <n v="1160.9919150601313"/>
    <n v="1171.664129840939"/>
    <n v="0"/>
    <n v="0"/>
    <n v="0"/>
    <n v="0"/>
    <n v="0"/>
    <n v="0"/>
    <m/>
    <m/>
    <m/>
    <m/>
    <m/>
    <m/>
    <n v="0"/>
    <n v="50.010632094962759"/>
    <n v="100.02126418992552"/>
    <n v="75.015948142444145"/>
    <n v="275.05847652229522"/>
    <n v="0"/>
    <n v="0"/>
    <n v="51.514256858634262"/>
    <n v="103.02851371726852"/>
    <n v="77.271385287951404"/>
    <n v="283.32841272248851"/>
    <n v="0"/>
    <x v="0"/>
  </r>
  <r>
    <n v="3804"/>
    <n v="38"/>
    <n v="3"/>
    <s v="קטמון"/>
    <m/>
    <s v="Jewish"/>
    <s v="yes"/>
    <x v="0"/>
    <s v="yes"/>
    <s v="ירושלים"/>
    <n v="998.0230769230559"/>
    <n v="46.8"/>
    <n v="55"/>
    <n v="56.599999999999994"/>
    <n v="37"/>
    <n v="37"/>
    <n v="232.39999999999998"/>
    <n v="1044.8230769230559"/>
    <n v="1099.8230769230559"/>
    <n v="1156.4230769230558"/>
    <n v="1193.4230769230558"/>
    <n v="1230.4230769230558"/>
    <n v="2596.1264745534327"/>
    <n v="2580.7916800843313"/>
    <n v="2649.7438015160051"/>
    <n v="2718.287015771672"/>
    <n v="2727.0926978714429"/>
    <n v="2733.1369031993358"/>
    <n v="2.6012689832357303"/>
    <n v="2.4700753046961932"/>
    <n v="2.4092455024030945"/>
    <n v="2.350599075733022"/>
    <n v="2.2851013614573068"/>
    <n v="2.2212984740453239"/>
    <m/>
    <m/>
    <m/>
    <m/>
    <m/>
    <m/>
    <m/>
    <m/>
    <m/>
    <m/>
    <m/>
    <m/>
    <m/>
    <m/>
    <m/>
    <m/>
    <m/>
    <m/>
    <m/>
    <n v="298.48987499999998"/>
    <n v="317.63786626921507"/>
    <n v="322.23094405604076"/>
    <n v="326.6073686719696"/>
    <n v="329.40091885373477"/>
    <n v="332.60491101310049"/>
    <n v="3804"/>
    <n v="348"/>
    <n v="568.57778858419476"/>
    <n v="590.61129153386514"/>
    <n v="570.56645376424649"/>
    <n v="559.14260096029784"/>
    <n v="560.74906935591127"/>
    <n v="44"/>
    <n v="44"/>
    <n v="44"/>
    <n v="44"/>
    <n v="44"/>
    <n v="44"/>
    <m/>
    <m/>
    <m/>
    <m/>
    <m/>
    <m/>
    <n v="0"/>
    <n v="78.728308735410664"/>
    <n v="125.96529397665708"/>
    <n v="47.236985241246394"/>
    <n v="74.676780718655422"/>
    <n v="0"/>
    <n v="0"/>
    <n v="80.174009017698182"/>
    <n v="128.27841442831712"/>
    <n v="48.104405410618902"/>
    <n v="76.048082156466251"/>
    <n v="0"/>
    <x v="0"/>
  </r>
  <r>
    <n v="3805"/>
    <n v="38"/>
    <n v="3"/>
    <s v="גבעת אורנים"/>
    <m/>
    <s v="Jewish"/>
    <s v="yes"/>
    <x v="0"/>
    <s v="yes"/>
    <s v="ירושלים"/>
    <n v="450.96111111110838"/>
    <n v="17.516666666666666"/>
    <n v="29.516666666666666"/>
    <n v="17.516666666666666"/>
    <n v="17.516666666666666"/>
    <n v="17.516666666666666"/>
    <n v="99.583333333333329"/>
    <n v="468.47777777777503"/>
    <n v="497.99444444444168"/>
    <n v="515.51111111110833"/>
    <n v="533.02777777777499"/>
    <n v="550.54444444444164"/>
    <n v="1044.0417611281505"/>
    <n v="1071.4091428506504"/>
    <n v="1117.7006096166549"/>
    <n v="1135.1015930145302"/>
    <n v="1147.6318502618703"/>
    <n v="1156.0947742331696"/>
    <n v="2.3490939625383529"/>
    <n v="2.2870009927319948"/>
    <n v="2.2444037721415788"/>
    <n v="2.2018954946829092"/>
    <n v="2.1530432335935976"/>
    <n v="2.0999117980380189"/>
    <m/>
    <m/>
    <m/>
    <m/>
    <m/>
    <m/>
    <m/>
    <m/>
    <m/>
    <m/>
    <m/>
    <m/>
    <m/>
    <m/>
    <m/>
    <m/>
    <m/>
    <m/>
    <m/>
    <n v="349.18380000000002"/>
    <n v="354.66896831207993"/>
    <n v="360.14006631371581"/>
    <n v="366.03436628188132"/>
    <n v="371.31191354238473"/>
    <n v="376.02723706321086"/>
    <n v="3805"/>
    <n v="251"/>
    <n v="257.03526582954856"/>
    <n v="269.39246159556524"/>
    <n v="275.00580928541081"/>
    <n v="280.46578932044514"/>
    <n v="285.778602449505"/>
    <n v="0"/>
    <n v="0"/>
    <n v="0"/>
    <n v="0"/>
    <n v="0"/>
    <n v="0"/>
    <m/>
    <m/>
    <m/>
    <m/>
    <m/>
    <m/>
    <n v="0"/>
    <n v="4.049052755939706"/>
    <n v="9.7177266874621662"/>
    <n v="280.19444836840773"/>
    <n v="72.073138470071783"/>
    <n v="0"/>
    <n v="0"/>
    <n v="4.1595933627900816"/>
    <n v="9.9830241459016413"/>
    <n v="287.84385829849936"/>
    <n v="74.040761256019877"/>
    <n v="0"/>
    <x v="0"/>
  </r>
  <r>
    <n v="3806"/>
    <n v="38"/>
    <n v="3"/>
    <s v="גוננים - סן סימון"/>
    <m/>
    <s v="Jewish"/>
    <s v="yes"/>
    <x v="0"/>
    <s v="yes"/>
    <s v="ירושלים"/>
    <n v="392.14026362865792"/>
    <n v="6"/>
    <n v="6"/>
    <n v="208"/>
    <n v="6"/>
    <n v="6"/>
    <n v="232"/>
    <n v="398.14026362865792"/>
    <n v="404.14026362865792"/>
    <n v="612.14026362865798"/>
    <n v="618.14026362865798"/>
    <n v="624.14026362865798"/>
    <n v="1313.2642641422062"/>
    <n v="1375.2016185540392"/>
    <n v="1418.2545876890163"/>
    <n v="2169.5898231117094"/>
    <n v="2182.3477022218781"/>
    <n v="2174.8658586224797"/>
    <n v="3.3489656277321682"/>
    <n v="3.4540631636208445"/>
    <n v="3.5093127691730608"/>
    <n v="3.5442691030496332"/>
    <n v="3.5305056645410553"/>
    <n v="3.4845786842498114"/>
    <m/>
    <m/>
    <m/>
    <m/>
    <m/>
    <m/>
    <m/>
    <m/>
    <m/>
    <m/>
    <m/>
    <m/>
    <m/>
    <m/>
    <m/>
    <m/>
    <m/>
    <m/>
    <m/>
    <n v="138.28680000000003"/>
    <n v="159.99903173663301"/>
    <n v="164.89585177719195"/>
    <n v="247.617268690001"/>
    <n v="249.82251422897019"/>
    <n v="249.89085973555822"/>
    <n v="3806"/>
    <n v="113"/>
    <n v="378.62132353337597"/>
    <n v="399.33277449779473"/>
    <n v="541.16693251198706"/>
    <n v="530.01695762469319"/>
    <n v="500.30390786694431"/>
    <n v="0"/>
    <n v="0"/>
    <n v="0"/>
    <n v="0"/>
    <n v="0"/>
    <n v="0"/>
    <m/>
    <m/>
    <m/>
    <m/>
    <m/>
    <m/>
    <n v="0"/>
    <n v="6.6671428587815686"/>
    <n v="176.67928732115658"/>
    <n v="0"/>
    <n v="64.270838510062859"/>
    <n v="0"/>
    <n v="0"/>
    <n v="6.7283597374886579"/>
    <n v="178.3015346212498"/>
    <n v="0"/>
    <n v="64.860965376819763"/>
    <n v="0"/>
    <x v="0"/>
  </r>
  <r>
    <n v="3807"/>
    <n v="38"/>
    <n v="3"/>
    <s v="גבעת הורדים"/>
    <m/>
    <s v="Jewish"/>
    <s v="yes"/>
    <x v="0"/>
    <s v="yes"/>
    <s v="ירושלים"/>
    <n v="555.94297472075459"/>
    <n v="4.333333333333333"/>
    <n v="17.933333333333334"/>
    <n v="17.933333333333334"/>
    <n v="17.933333333333334"/>
    <n v="17.933333333333334"/>
    <n v="76.066666666666677"/>
    <n v="560.27630805408796"/>
    <n v="578.20964138742124"/>
    <n v="596.14297472075452"/>
    <n v="614.0763080540878"/>
    <n v="632.00964138742108"/>
    <n v="1286.9101787231491"/>
    <n v="1277.7919054425756"/>
    <n v="1290.1489910326773"/>
    <n v="1301.1835892786664"/>
    <n v="1306.8577264229828"/>
    <n v="1308.671894932359"/>
    <n v="2.3330088565643687"/>
    <n v="2.2806459724854546"/>
    <n v="2.231282390824457"/>
    <n v="2.1826703399267049"/>
    <n v="2.1281682899706902"/>
    <n v="2.0706517895193706"/>
    <m/>
    <m/>
    <m/>
    <m/>
    <m/>
    <m/>
    <m/>
    <m/>
    <m/>
    <m/>
    <m/>
    <m/>
    <m/>
    <m/>
    <m/>
    <m/>
    <m/>
    <m/>
    <m/>
    <n v="842.97328500000003"/>
    <n v="855.78153453881941"/>
    <n v="868.8018674463741"/>
    <n v="882.88103319286722"/>
    <n v="895.61664122364959"/>
    <n v="907.12453503604002"/>
    <n v="3807"/>
    <n v="664"/>
    <n v="664"/>
    <n v="679.99405914820977"/>
    <n v="695.7444819647601"/>
    <n v="711.25679331133949"/>
    <n v="726.53635225553967"/>
    <n v="0"/>
    <n v="0"/>
    <n v="0"/>
    <n v="0"/>
    <n v="0"/>
    <n v="0"/>
    <m/>
    <m/>
    <m/>
    <m/>
    <m/>
    <m/>
    <n v="0"/>
    <n v="132.43215497893007"/>
    <n v="176.57620663857347"/>
    <n v="132.43215497893007"/>
    <n v="441.44051659643372"/>
    <n v="0"/>
    <n v="0"/>
    <n v="136.06868025540601"/>
    <n v="181.42490700720805"/>
    <n v="136.06868025540601"/>
    <n v="453.56226751802012"/>
    <n v="0"/>
    <x v="0"/>
  </r>
  <r>
    <n v="3808"/>
    <n v="38"/>
    <n v="3"/>
    <s v="שיכון רסקו דרום"/>
    <m/>
    <s v="Jewish"/>
    <s v="yes"/>
    <x v="0"/>
    <s v="yes"/>
    <s v="ירושלים"/>
    <n v="1076.3166666666666"/>
    <n v="16.316666666666666"/>
    <n v="36.716666666666669"/>
    <n v="36.716666666666669"/>
    <n v="58.966666666666669"/>
    <n v="36.716666666666669"/>
    <n v="185.43333333333334"/>
    <n v="1092.6333333333332"/>
    <n v="1129.3499999999999"/>
    <n v="1166.0666666666666"/>
    <n v="1225.0333333333333"/>
    <n v="1261.75"/>
    <n v="2437.8991513479596"/>
    <n v="2405.7417830054383"/>
    <n v="2438.1729822071143"/>
    <n v="2469.0200262165463"/>
    <n v="2536.4748677864873"/>
    <n v="2549.536772450519"/>
    <n v="2.2650389303160097"/>
    <n v="2.2017832603240843"/>
    <n v="2.158917060439292"/>
    <n v="2.1173918239808014"/>
    <n v="2.0705353877063106"/>
    <n v="2.0206354447794879"/>
    <m/>
    <m/>
    <m/>
    <m/>
    <m/>
    <m/>
    <m/>
    <m/>
    <m/>
    <m/>
    <m/>
    <m/>
    <m/>
    <m/>
    <m/>
    <m/>
    <m/>
    <m/>
    <m/>
    <n v="349.18380000000002"/>
    <n v="354.74667269412055"/>
    <n v="360.01528694782053"/>
    <n v="365.72580545300661"/>
    <n v="370.70374620723317"/>
    <n v="375.04904484537263"/>
    <n v="3808"/>
    <n v="128"/>
    <n v="128"/>
    <n v="130.35465981333695"/>
    <n v="132.64103323656616"/>
    <n v="137.35682896561795"/>
    <n v="139.48009327230335"/>
    <n v="0"/>
    <n v="0"/>
    <n v="0"/>
    <n v="0"/>
    <n v="0"/>
    <n v="0"/>
    <m/>
    <m/>
    <m/>
    <m/>
    <m/>
    <m/>
    <n v="0"/>
    <n v="152.14193506845075"/>
    <n v="102.40322552684184"/>
    <n v="87.774193308721578"/>
    <n v="23.406451548992425"/>
    <n v="0"/>
    <n v="0"/>
    <n v="156.02040265567501"/>
    <n v="105.01373255670433"/>
    <n v="90.011770762889412"/>
    <n v="24.00313887010385"/>
    <n v="0"/>
    <x v="0"/>
  </r>
  <r>
    <n v="3809"/>
    <n v="38"/>
    <n v="3"/>
    <s v="שיכון רסקו צפון"/>
    <m/>
    <s v="Jewish"/>
    <s v="yes"/>
    <x v="0"/>
    <s v="yes"/>
    <s v="ירושלים"/>
    <n v="943.66666666666663"/>
    <n v="24.666666666666664"/>
    <n v="36.666666666666664"/>
    <n v="24.666666666666664"/>
    <n v="24.666666666666664"/>
    <n v="24.666666666666664"/>
    <n v="135.33333333333331"/>
    <n v="968.33333333333326"/>
    <n v="1004.9999999999999"/>
    <n v="1029.6666666666665"/>
    <n v="1054.3333333333333"/>
    <n v="1079"/>
    <n v="1844.3325962616213"/>
    <n v="1827.0162604140949"/>
    <n v="1853.9150780061489"/>
    <n v="1857.525815055943"/>
    <n v="1858.7436359212907"/>
    <n v="1857.3048184016807"/>
    <n v="1.9544322814499697"/>
    <n v="1.8867637801178261"/>
    <n v="1.8446916199066159"/>
    <n v="1.804006942430505"/>
    <n v="1.7629563413733393"/>
    <n v="1.7213204989820952"/>
    <m/>
    <m/>
    <m/>
    <m/>
    <m/>
    <m/>
    <m/>
    <m/>
    <m/>
    <m/>
    <m/>
    <m/>
    <m/>
    <m/>
    <m/>
    <m/>
    <m/>
    <m/>
    <m/>
    <n v="159.63330000000002"/>
    <n v="161.76978659956387"/>
    <n v="163.88564294531213"/>
    <n v="166.2084982032801"/>
    <n v="168.25418015093183"/>
    <n v="170.0285164632549"/>
    <n v="3809"/>
    <m/>
    <n v="0"/>
    <n v="0"/>
    <n v="0"/>
    <n v="0"/>
    <n v="0"/>
    <n v="0"/>
    <n v="0"/>
    <n v="0"/>
    <n v="0"/>
    <n v="0"/>
    <n v="0"/>
    <m/>
    <m/>
    <m/>
    <m/>
    <m/>
    <m/>
    <n v="0"/>
    <n v="0"/>
    <n v="63.399117876494735"/>
    <n v="102.80938032678537"/>
    <n v="0"/>
    <n v="0"/>
    <n v="0"/>
    <n v="0"/>
    <n v="64.85623824381976"/>
    <n v="105.17227821943514"/>
    <n v="0"/>
    <n v="0"/>
    <x v="0"/>
  </r>
  <r>
    <n v="3901"/>
    <n v="39"/>
    <n v="3"/>
    <s v="המושבה הגרמנית מזרח"/>
    <m/>
    <s v="Jewish"/>
    <s v="yes"/>
    <x v="0"/>
    <s v="yes"/>
    <s v="ירושלים"/>
    <n v="202.78414952153216"/>
    <n v="23"/>
    <n v="12"/>
    <n v="12"/>
    <n v="12"/>
    <n v="12"/>
    <n v="71"/>
    <n v="225.78414952153216"/>
    <n v="237.78414952153216"/>
    <n v="249.78414952153216"/>
    <n v="261.78414952153219"/>
    <n v="273.78414952153219"/>
    <n v="490.57633879209112"/>
    <n v="530.68881031263595"/>
    <n v="545.05949381051516"/>
    <n v="556.47969034021537"/>
    <n v="568.21360779908696"/>
    <n v="580.44060791968889"/>
    <n v="2.4192045578986461"/>
    <n v="2.3504254458837743"/>
    <n v="2.2922448569733542"/>
    <n v="2.2278422846532346"/>
    <n v="2.1705424443673218"/>
    <n v="2.1200665156623293"/>
    <m/>
    <m/>
    <m/>
    <m/>
    <m/>
    <m/>
    <m/>
    <m/>
    <m/>
    <m/>
    <m/>
    <m/>
    <m/>
    <m/>
    <m/>
    <m/>
    <m/>
    <m/>
    <m/>
    <n v="455.19940000000003"/>
    <n v="462.97325976956586"/>
    <n v="470.25751858534034"/>
    <n v="786.16767006224063"/>
    <n v="793.33004407936323"/>
    <n v="799.8970133631999"/>
    <n v="3901"/>
    <n v="133"/>
    <n v="137.25533569061579"/>
    <n v="141.32051780244984"/>
    <n v="145.20801356143397"/>
    <n v="148.9292236348"/>
    <n v="152.49459379664663"/>
    <n v="0"/>
    <n v="0"/>
    <n v="0"/>
    <n v="0"/>
    <n v="0"/>
    <n v="0"/>
    <m/>
    <m/>
    <m/>
    <m/>
    <m/>
    <m/>
    <n v="0"/>
    <n v="457.98786549893481"/>
    <n v="210.97273150498231"/>
    <n v="70.324243834994107"/>
    <n v="46.882829223329409"/>
    <n v="0"/>
    <n v="0"/>
    <n v="465.98599728755266"/>
    <n v="214.65708176291608"/>
    <n v="71.552360587638688"/>
    <n v="47.701573725092466"/>
    <n v="0"/>
    <x v="0"/>
  </r>
  <r>
    <n v="3902"/>
    <n v="39"/>
    <n v="3"/>
    <s v="מתחם הרכבת צפון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584.26279999999997"/>
    <n v="599.32976322528361"/>
    <n v="617.72815591572123"/>
    <n v="642.86042813614256"/>
    <n v="667.14045316045372"/>
    <n v="690.61557805510529"/>
    <n v="3902"/>
    <m/>
    <n v="0"/>
    <n v="0"/>
    <n v="0"/>
    <n v="0"/>
    <n v="0"/>
    <n v="0"/>
    <n v="0"/>
    <n v="0"/>
    <n v="0"/>
    <n v="0"/>
    <n v="0"/>
    <m/>
    <m/>
    <m/>
    <m/>
    <m/>
    <m/>
    <n v="0"/>
    <n v="409.66401589441671"/>
    <n v="233.19641224172588"/>
    <n v="0"/>
    <n v="0"/>
    <n v="0"/>
    <n v="0"/>
    <n v="440.09607492185324"/>
    <n v="250.5195031332521"/>
    <n v="0"/>
    <n v="0"/>
    <n v="0"/>
    <x v="0"/>
  </r>
  <r>
    <n v="3903"/>
    <n v="39"/>
    <n v="3"/>
    <s v="גבעת חנניה"/>
    <m/>
    <s v="Jewish"/>
    <s v="yes"/>
    <x v="0"/>
    <s v="yes"/>
    <s v="ירושלים"/>
    <n v="616.58498508452601"/>
    <n v="9.7000000000000011"/>
    <n v="9.7000000000000011"/>
    <n v="29.700000000000003"/>
    <n v="9.7000000000000011"/>
    <n v="9.7000000000000011"/>
    <n v="68.500000000000014"/>
    <n v="626.28498508452606"/>
    <n v="635.9849850845261"/>
    <n v="665.68498508452615"/>
    <n v="675.38498508452619"/>
    <n v="685.08498508452624"/>
    <n v="1508.3087665776075"/>
    <n v="1509.9350752521329"/>
    <n v="1538.9484422354103"/>
    <n v="1599.9577930234516"/>
    <n v="1618.3182874162123"/>
    <n v="1628.054096073424"/>
    <n v="2.4462301273373326"/>
    <n v="2.4109392867663044"/>
    <n v="2.4197873822931135"/>
    <n v="2.40347586151473"/>
    <n v="2.3961419385325478"/>
    <n v="2.3764264748446555"/>
    <m/>
    <m/>
    <m/>
    <m/>
    <m/>
    <m/>
    <m/>
    <m/>
    <m/>
    <m/>
    <m/>
    <m/>
    <m/>
    <m/>
    <m/>
    <m/>
    <m/>
    <m/>
    <m/>
    <n v="259.47500000000002"/>
    <n v="264.26234097121318"/>
    <n v="269.30663075704859"/>
    <n v="275.63672084308854"/>
    <n v="280.30885658248889"/>
    <n v="284.36479024252935"/>
    <n v="3903"/>
    <n v="81"/>
    <n v="0"/>
    <n v="0"/>
    <n v="0"/>
    <n v="0"/>
    <n v="0"/>
    <n v="0"/>
    <n v="0"/>
    <n v="0"/>
    <n v="0"/>
    <n v="0"/>
    <n v="0"/>
    <m/>
    <m/>
    <m/>
    <m/>
    <m/>
    <m/>
    <n v="0"/>
    <n v="179.16386854800757"/>
    <n v="27.563672084308855"/>
    <n v="27.563672084308855"/>
    <n v="41.34550812646328"/>
    <n v="0"/>
    <n v="0"/>
    <n v="184.8371136576441"/>
    <n v="28.436479024252936"/>
    <n v="28.436479024252936"/>
    <n v="42.654718536379399"/>
    <n v="0"/>
    <x v="0"/>
  </r>
  <r>
    <n v="3904"/>
    <n v="39"/>
    <n v="3"/>
    <s v="מתחם הרכבת דרום"/>
    <n v="3110"/>
    <s v="Jewish"/>
    <s v="yes"/>
    <x v="0"/>
    <s v="yes"/>
    <s v="ירושלים"/>
    <n v="0"/>
    <n v="0"/>
    <n v="0"/>
    <n v="0"/>
    <n v="0"/>
    <n v="180"/>
    <n v="180"/>
    <n v="0"/>
    <n v="0"/>
    <n v="0"/>
    <n v="0"/>
    <n v="180"/>
    <n v="0"/>
    <n v="0"/>
    <n v="0"/>
    <n v="0"/>
    <n v="0"/>
    <n v="800.74715003976007"/>
    <m/>
    <m/>
    <m/>
    <m/>
    <m/>
    <n v="4.4485952779986668"/>
    <m/>
    <m/>
    <m/>
    <m/>
    <m/>
    <m/>
    <m/>
    <m/>
    <m/>
    <m/>
    <m/>
    <m/>
    <m/>
    <m/>
    <m/>
    <m/>
    <m/>
    <m/>
    <m/>
    <n v="518.95000000000005"/>
    <n v="535.0033974878445"/>
    <n v="555.35117504051868"/>
    <n v="584.35079416531607"/>
    <n v="612.59343598055113"/>
    <n v="664.14356928239226"/>
    <n v="3904"/>
    <m/>
    <n v="0"/>
    <n v="0"/>
    <n v="0"/>
    <n v="0"/>
    <n v="0"/>
    <n v="170"/>
    <n v="170"/>
    <n v="170"/>
    <n v="170"/>
    <n v="170"/>
    <n v="170"/>
    <m/>
    <m/>
    <m/>
    <m/>
    <m/>
    <m/>
    <n v="101.26015347928569"/>
    <n v="159.79767355595143"/>
    <n v="253.1503836982142"/>
    <n v="70.142583431864765"/>
    <n v="0"/>
    <n v="0"/>
    <n v="115.08717097557309"/>
    <n v="181.61795677896825"/>
    <n v="287.71792743893269"/>
    <n v="79.720514088918264"/>
    <n v="0"/>
    <n v="0"/>
    <x v="0"/>
  </r>
  <r>
    <n v="3905"/>
    <n v="39"/>
    <n v="3"/>
    <s v="בקעה מזרח"/>
    <m/>
    <s v="Jewish"/>
    <s v="yes"/>
    <x v="0"/>
    <s v="yes"/>
    <s v="ירושלים"/>
    <n v="490.8812074001911"/>
    <n v="45"/>
    <n v="45"/>
    <n v="49.2"/>
    <n v="45"/>
    <n v="55"/>
    <n v="239.2"/>
    <n v="535.8812074001911"/>
    <n v="580.8812074001911"/>
    <n v="630.08120740019115"/>
    <n v="675.08120740019115"/>
    <n v="730.08120740019115"/>
    <n v="1325.922656930326"/>
    <n v="1376.1947639680354"/>
    <n v="1429.4767246188553"/>
    <n v="1463.6471039907885"/>
    <n v="1488.7813690624396"/>
    <n v="1517.7588588315618"/>
    <n v="2.7011069825888994"/>
    <n v="2.5680967068141762"/>
    <n v="2.4608761764159373"/>
    <n v="2.3229499416908723"/>
    <n v="2.2053367102246759"/>
    <n v="2.0788904623860676"/>
    <m/>
    <m/>
    <m/>
    <m/>
    <m/>
    <m/>
    <m/>
    <m/>
    <m/>
    <m/>
    <m/>
    <m/>
    <m/>
    <m/>
    <m/>
    <m/>
    <m/>
    <m/>
    <m/>
    <n v="286.94190000000003"/>
    <n v="299.36215282480617"/>
    <n v="316.16413682641223"/>
    <n v="340.93712964318848"/>
    <n v="365.1372454798456"/>
    <n v="389.2249921496196"/>
    <n v="3905"/>
    <m/>
    <n v="0"/>
    <n v="0"/>
    <n v="0"/>
    <n v="0"/>
    <n v="0"/>
    <n v="60"/>
    <n v="60"/>
    <n v="60"/>
    <n v="60"/>
    <n v="60"/>
    <n v="60"/>
    <m/>
    <m/>
    <m/>
    <m/>
    <m/>
    <m/>
    <n v="0"/>
    <n v="189.05118673766262"/>
    <n v="79.981992593674491"/>
    <n v="45.243286113959876"/>
    <n v="26.660664197891499"/>
    <n v="0"/>
    <n v="0"/>
    <n v="215.82702579461665"/>
    <n v="91.310061981117656"/>
    <n v="51.651217046846071"/>
    <n v="30.436687327039223"/>
    <n v="0"/>
    <x v="0"/>
  </r>
  <r>
    <n v="3906"/>
    <n v="39"/>
    <n v="3"/>
    <s v="בקעה דרום מזרח"/>
    <m/>
    <s v="Jewish"/>
    <s v="yes"/>
    <x v="0"/>
    <s v="yes"/>
    <s v="ירושלים"/>
    <n v="487.42882790458441"/>
    <n v="53.7"/>
    <n v="31.7"/>
    <n v="51.7"/>
    <n v="51.7"/>
    <n v="87.9"/>
    <n v="276.70000000000005"/>
    <n v="541.12882790458445"/>
    <n v="572.8288279045845"/>
    <n v="624.52882790458455"/>
    <n v="676.22882790458459"/>
    <n v="764.12882790458457"/>
    <n v="1485.2956892216239"/>
    <n v="1619.9641120374947"/>
    <n v="1695.7767628012493"/>
    <n v="1801.3374868074416"/>
    <n v="1897.8383153473662"/>
    <n v="2084.3636030914704"/>
    <n v="3.0472052619595464"/>
    <n v="2.9936754955571097"/>
    <n v="2.9603551361135634"/>
    <n v="2.8843143924216892"/>
    <n v="2.8065031199988266"/>
    <n v="2.7277646477587694"/>
    <m/>
    <m/>
    <m/>
    <m/>
    <m/>
    <m/>
    <m/>
    <m/>
    <m/>
    <m/>
    <m/>
    <m/>
    <m/>
    <m/>
    <m/>
    <m/>
    <m/>
    <m/>
    <m/>
    <n v="504.06437400000004"/>
    <n v="513.04391002026114"/>
    <n v="528.64340818351252"/>
    <n v="539.68485047185129"/>
    <n v="549.77724412266571"/>
    <n v="561.9333299903119"/>
    <n v="3906"/>
    <n v="457"/>
    <n v="485.81899648078434"/>
    <n v="514.27887774062435"/>
    <n v="519.84460532188382"/>
    <n v="524.65441369272901"/>
    <n v="524.9424855088854"/>
    <n v="0"/>
    <n v="0"/>
    <n v="0"/>
    <n v="0"/>
    <n v="0"/>
    <n v="0"/>
    <n v="1129"/>
    <n v="1213.675"/>
    <n v="1304.7006249999999"/>
    <n v="1402.5531718749999"/>
    <n v="1507.7446597656246"/>
    <n v="1620.8255092480463"/>
    <n v="0"/>
    <n v="53.169552192298966"/>
    <n v="159.50865657689687"/>
    <n v="34.574104645011118"/>
    <n v="292.43253705764431"/>
    <n v="0"/>
    <n v="0"/>
    <n v="55.361464179307362"/>
    <n v="166.08439253792207"/>
    <n v="35.999420286891947"/>
    <n v="304.4880529861905"/>
    <n v="0"/>
    <x v="0"/>
  </r>
  <r>
    <n v="3907"/>
    <n v="39"/>
    <n v="3"/>
    <s v="בקעה דרום מערב"/>
    <m/>
    <s v="Jewish"/>
    <s v="yes"/>
    <x v="0"/>
    <s v="yes"/>
    <s v="ירושלים"/>
    <n v="385.71428571428606"/>
    <n v="230.2"/>
    <n v="12.600000000000001"/>
    <n v="77.8"/>
    <n v="140.4"/>
    <n v="107.8"/>
    <n v="568.79999999999995"/>
    <n v="615.91428571428605"/>
    <n v="628.51428571428607"/>
    <n v="706.31428571428603"/>
    <n v="846.71428571428601"/>
    <n v="954.51428571428596"/>
    <n v="1234.6036453587101"/>
    <n v="1904.9305507955319"/>
    <n v="1999.5054999562162"/>
    <n v="2307.8008897173559"/>
    <n v="2771.0277933031834"/>
    <n v="3010.969851023176"/>
    <n v="3.2008242657448012"/>
    <n v="3.0928500847911851"/>
    <n v="3.1813206881747216"/>
    <n v="3.2673852651635213"/>
    <n v="3.2726834069718707"/>
    <n v="3.1544523702649405"/>
    <m/>
    <m/>
    <m/>
    <m/>
    <m/>
    <m/>
    <m/>
    <m/>
    <m/>
    <m/>
    <m/>
    <m/>
    <m/>
    <m/>
    <m/>
    <m/>
    <m/>
    <m/>
    <m/>
    <n v="345.71700000000004"/>
    <n v="409.88759718352026"/>
    <n v="417.0298621747645"/>
    <n v="431.42488454132348"/>
    <n v="450.04055960628955"/>
    <n v="461.68720856604983"/>
    <n v="3907"/>
    <n v="1095"/>
    <n v="1132.1302158273384"/>
    <n v="1155.2906474820145"/>
    <n v="1161.7809012875537"/>
    <n v="1161.3873877098172"/>
    <n v="1163.504977577049"/>
    <n v="0"/>
    <n v="0"/>
    <n v="0"/>
    <n v="0"/>
    <n v="0"/>
    <n v="0"/>
    <m/>
    <m/>
    <m/>
    <m/>
    <m/>
    <m/>
    <n v="33.575152616628579"/>
    <n v="16.787576308314289"/>
    <n v="128.70475118225727"/>
    <n v="84.481641737094648"/>
    <n v="167.8757626970287"/>
    <n v="0"/>
    <n v="35.930283681319708"/>
    <n v="17.965141840659854"/>
    <n v="137.73275356079458"/>
    <n v="90.407611489875393"/>
    <n v="179.65141799340032"/>
    <n v="0"/>
    <x v="0"/>
  </r>
  <r>
    <n v="3908"/>
    <n v="39"/>
    <n v="3"/>
    <s v="מקור חיים"/>
    <m/>
    <s v="Jewish"/>
    <s v="yes"/>
    <x v="0"/>
    <s v="yes"/>
    <s v="ירושלים"/>
    <n v="624.99999999999147"/>
    <n v="46.400000000000006"/>
    <n v="141.30000000000001"/>
    <n v="47.7"/>
    <n v="118"/>
    <n v="61"/>
    <n v="414.40000000000003"/>
    <n v="671.39999999999145"/>
    <n v="812.69999999999141"/>
    <n v="860.39999999999145"/>
    <n v="978.39999999999145"/>
    <n v="1039.3999999999915"/>
    <n v="1603.2065630425266"/>
    <n v="1753.7017370059818"/>
    <n v="1639.2014702246775"/>
    <n v="1729.1284146189739"/>
    <n v="1942.1290711729066"/>
    <n v="2005.3111741769146"/>
    <n v="2.5651305008680776"/>
    <n v="2.6120073533005721"/>
    <n v="2.016982244647096"/>
    <n v="2.0096797008588925"/>
    <n v="1.9850051831284992"/>
    <n v="1.929296877214673"/>
    <m/>
    <m/>
    <m/>
    <m/>
    <m/>
    <m/>
    <m/>
    <m/>
    <m/>
    <m/>
    <m/>
    <m/>
    <m/>
    <m/>
    <m/>
    <m/>
    <m/>
    <m/>
    <m/>
    <n v="230.47800000000001"/>
    <n v="247.41642890573206"/>
    <n v="252.43242430923218"/>
    <n v="258.61373633647105"/>
    <n v="266.94373754650854"/>
    <n v="271.22706386068427"/>
    <n v="3908"/>
    <n v="715"/>
    <n v="612.07573632538447"/>
    <n v="560.18557794273443"/>
    <n v="571.04427736006562"/>
    <n v="598.37139680095709"/>
    <n v="609.60626691821756"/>
    <n v="0"/>
    <n v="0"/>
    <n v="0"/>
    <n v="0"/>
    <n v="0"/>
    <n v="0"/>
    <m/>
    <m/>
    <m/>
    <m/>
    <m/>
    <m/>
    <n v="12.930686816823552"/>
    <n v="38.792060450470657"/>
    <n v="103.44549453458842"/>
    <n v="38.792060450470657"/>
    <n v="64.653434084117762"/>
    <n v="0"/>
    <n v="13.561353193034215"/>
    <n v="40.684059579102637"/>
    <n v="108.49082554427372"/>
    <n v="40.684059579102637"/>
    <n v="67.806765965171067"/>
    <n v="0"/>
    <x v="0"/>
  </r>
  <r>
    <n v="3909"/>
    <n v="39"/>
    <n v="3"/>
    <s v="בקעה"/>
    <m/>
    <s v="Jewish"/>
    <s v="yes"/>
    <x v="0"/>
    <s v="yes"/>
    <s v="ירושלים"/>
    <n v="522.96494644595543"/>
    <n v="55.3"/>
    <n v="43.9"/>
    <n v="36.700000000000003"/>
    <n v="89.2"/>
    <n v="49.2"/>
    <n v="274.29999999999995"/>
    <n v="578.26494644595539"/>
    <n v="622.16494644595537"/>
    <n v="658.86494644595541"/>
    <n v="748.06494644595546"/>
    <n v="797.2649464459555"/>
    <n v="1412.5842684944007"/>
    <n v="1481.8953209530114"/>
    <n v="1511.6154426510543"/>
    <n v="1517.8320585158083"/>
    <n v="1631.8829230347585"/>
    <n v="1632.2888045077393"/>
    <n v="2.7011069825889007"/>
    <n v="2.562658051574477"/>
    <n v="2.4296056074614634"/>
    <n v="2.3037074087842844"/>
    <n v="2.1814722515575795"/>
    <n v="2.0473605565930746"/>
    <m/>
    <m/>
    <m/>
    <m/>
    <m/>
    <m/>
    <m/>
    <m/>
    <m/>
    <m/>
    <m/>
    <m/>
    <m/>
    <m/>
    <m/>
    <m/>
    <m/>
    <m/>
    <m/>
    <n v="274.52722499999999"/>
    <n v="278.53738918830499"/>
    <n v="282.58836848666022"/>
    <n v="286.91293631017419"/>
    <n v="294.1524891258029"/>
    <n v="297.72033933447801"/>
    <n v="3909"/>
    <m/>
    <n v="0"/>
    <n v="0"/>
    <n v="0"/>
    <n v="0"/>
    <n v="0"/>
    <n v="0"/>
    <n v="0"/>
    <n v="0"/>
    <n v="0"/>
    <n v="0"/>
    <n v="0"/>
    <m/>
    <m/>
    <m/>
    <m/>
    <m/>
    <m/>
    <n v="0"/>
    <n v="57.382587262034839"/>
    <n v="100.41952770856096"/>
    <n v="71.728234077543547"/>
    <n v="57.382587262034839"/>
    <n v="0"/>
    <n v="0"/>
    <n v="59.544067866895602"/>
    <n v="104.2021187670673"/>
    <n v="74.430084833619503"/>
    <n v="59.544067866895602"/>
    <n v="0"/>
    <x v="0"/>
  </r>
  <r>
    <n v="3910"/>
    <n v="39"/>
    <n v="3"/>
    <s v="בקעה צפון"/>
    <m/>
    <s v="Jewish"/>
    <s v="yes"/>
    <x v="0"/>
    <s v="yes"/>
    <s v="ירושלים"/>
    <n v="589.57894736842002"/>
    <n v="86.5"/>
    <n v="50.1"/>
    <n v="65.3"/>
    <n v="97.8"/>
    <n v="110.3"/>
    <n v="410"/>
    <n v="676.07894736842002"/>
    <n v="726.17894736842004"/>
    <n v="791.47894736841999"/>
    <n v="889.27894736841995"/>
    <n v="999.5789473684199"/>
    <n v="2289.4444972722631"/>
    <n v="2566.9828355574887"/>
    <n v="2624.146290702708"/>
    <n v="2707.2848131594519"/>
    <n v="2843.1012453214821"/>
    <n v="2971.2488089529079"/>
    <n v="3.8831856318669056"/>
    <n v="3.7968684656566389"/>
    <n v="3.6136358678701437"/>
    <n v="3.4205392602808637"/>
    <n v="3.1970859691830888"/>
    <n v="2.9725003880636751"/>
    <m/>
    <m/>
    <m/>
    <m/>
    <m/>
    <m/>
    <m/>
    <m/>
    <m/>
    <m/>
    <m/>
    <m/>
    <m/>
    <m/>
    <m/>
    <m/>
    <m/>
    <m/>
    <m/>
    <n v="298.90621200000004"/>
    <n v="322.10580089390936"/>
    <n v="336.69790489005732"/>
    <n v="358.22036692472852"/>
    <n v="381.65549980872561"/>
    <n v="404.82318771559733"/>
    <n v="3910"/>
    <n v="82"/>
    <n v="185.58066360392851"/>
    <n v="193.64133876170359"/>
    <n v="186.27647931535378"/>
    <n v="188.30444621608765"/>
    <n v="194.33539894032219"/>
    <n v="0"/>
    <n v="0"/>
    <n v="0"/>
    <n v="0"/>
    <n v="0"/>
    <n v="0"/>
    <m/>
    <m/>
    <m/>
    <m/>
    <m/>
    <m/>
    <n v="0"/>
    <n v="131.98297563627256"/>
    <n v="102.48674553095914"/>
    <n v="73.204818236399404"/>
    <n v="50.545827521097415"/>
    <n v="0"/>
    <n v="0"/>
    <n v="149.15335322765964"/>
    <n v="115.81979936154232"/>
    <n v="82.728428115387402"/>
    <n v="57.121607011007981"/>
    <n v="0"/>
    <x v="0"/>
  </r>
  <r>
    <n v="3911"/>
    <n v="39"/>
    <n v="3"/>
    <s v="המושבה היוונית"/>
    <m/>
    <s v="Jewish"/>
    <s v="yes"/>
    <x v="0"/>
    <s v="yes"/>
    <s v="ירושלים"/>
    <n v="888.96053468897708"/>
    <n v="71"/>
    <n v="25"/>
    <n v="79"/>
    <n v="25"/>
    <n v="25"/>
    <n v="225"/>
    <n v="959.96053468897708"/>
    <n v="984.96053468897708"/>
    <n v="1063.9605346889771"/>
    <n v="1088.9605346889771"/>
    <n v="1113.9605346889771"/>
    <n v="1881.7718428936398"/>
    <n v="2008.1828692315498"/>
    <n v="2022.9949974507751"/>
    <n v="2137.3935603199252"/>
    <n v="2145.2738769015477"/>
    <n v="2167.6002989494341"/>
    <n v="2.1168227041170282"/>
    <n v="2.0919431546029048"/>
    <n v="2.0538843194256309"/>
    <n v="2.0089030472777263"/>
    <n v="1.9700198570688046"/>
    <n v="1.9458501728291819"/>
    <m/>
    <m/>
    <m/>
    <m/>
    <m/>
    <m/>
    <m/>
    <m/>
    <m/>
    <m/>
    <m/>
    <m/>
    <m/>
    <m/>
    <m/>
    <m/>
    <m/>
    <m/>
    <m/>
    <n v="979.53150000000005"/>
    <n v="1002.4081593409049"/>
    <n v="1623.8290955274558"/>
    <n v="1640.9161132061422"/>
    <n v="1657.0844740243451"/>
    <n v="1674.0025736011241"/>
    <n v="3911"/>
    <n v="76"/>
    <n v="134.24999846005593"/>
    <n v="132.21364535781359"/>
    <n v="132.79476007377875"/>
    <n v="132.45047611574779"/>
    <n v="136.09902921524125"/>
    <n v="138"/>
    <n v="138"/>
    <n v="138"/>
    <n v="138"/>
    <n v="138"/>
    <n v="138"/>
    <m/>
    <m/>
    <m/>
    <m/>
    <m/>
    <m/>
    <n v="0"/>
    <n v="623.52596147947418"/>
    <n v="581.43003546072714"/>
    <n v="178.95259129797529"/>
    <n v="257.00752496796565"/>
    <n v="0"/>
    <n v="0"/>
    <n v="636.09836957742664"/>
    <n v="593.15364624491076"/>
    <n v="182.56088533379358"/>
    <n v="262.18967244499311"/>
    <n v="0"/>
    <x v="0"/>
  </r>
  <r>
    <n v="3912"/>
    <n v="39"/>
    <n v="3"/>
    <s v="המושבה הגרמנית דרום"/>
    <m/>
    <s v="Jewish"/>
    <s v="yes"/>
    <x v="0"/>
    <s v="yes"/>
    <s v="ירושלים"/>
    <n v="391.69707057416133"/>
    <n v="20"/>
    <n v="29.5"/>
    <n v="29.5"/>
    <n v="29.5"/>
    <n v="29.5"/>
    <n v="138"/>
    <n v="411.69707057416133"/>
    <n v="441.19707057416133"/>
    <n v="470.69707057416133"/>
    <n v="500.19707057416133"/>
    <n v="529.69707057416133"/>
    <n v="1056.1375821414269"/>
    <n v="1041.7305498168278"/>
    <n v="1060.0442907529161"/>
    <n v="1071.6360566259686"/>
    <n v="1084.0016738041327"/>
    <n v="1097.7159021924192"/>
    <n v="2.696312179698737"/>
    <n v="2.5303326748572892"/>
    <n v="2.4026548711518068"/>
    <n v="2.2767000765880603"/>
    <n v="2.1671491849399267"/>
    <n v="2.0723465602755891"/>
    <m/>
    <m/>
    <m/>
    <m/>
    <m/>
    <m/>
    <m/>
    <m/>
    <m/>
    <m/>
    <m/>
    <m/>
    <m/>
    <m/>
    <m/>
    <m/>
    <m/>
    <m/>
    <m/>
    <n v="559.02791999999999"/>
    <n v="567.2710612733739"/>
    <n v="576.12818380969361"/>
    <n v="585.55762388456014"/>
    <n v="594.25261058573642"/>
    <n v="602.2635508988285"/>
    <n v="3912"/>
    <n v="936"/>
    <n v="936"/>
    <n v="956.59777702029237"/>
    <n v="975.3715194508444"/>
    <n v="992.55324500431868"/>
    <n v="1008.3372216931592"/>
    <n v="0"/>
    <n v="0"/>
    <n v="0"/>
    <n v="0"/>
    <n v="0"/>
    <n v="0"/>
    <m/>
    <m/>
    <m/>
    <m/>
    <m/>
    <m/>
    <n v="0"/>
    <n v="175.66728716536804"/>
    <n v="234.22304955382407"/>
    <n v="58.555762388456017"/>
    <n v="117.11152477691203"/>
    <n v="0"/>
    <n v="0"/>
    <n v="180.67906526964853"/>
    <n v="240.9054203595314"/>
    <n v="60.226355089882851"/>
    <n v="120.4527101797657"/>
    <n v="0"/>
    <x v="0"/>
  </r>
  <r>
    <n v="3913"/>
    <n v="39"/>
    <n v="3"/>
    <s v="המושבה הגרמנית צפון"/>
    <m/>
    <s v="Jewish"/>
    <s v="yes"/>
    <x v="0"/>
    <s v="yes"/>
    <s v="ירושלים"/>
    <n v="208.06842703349398"/>
    <n v="30"/>
    <n v="39.5"/>
    <n v="39.5"/>
    <n v="39.5"/>
    <n v="39.5"/>
    <n v="188"/>
    <n v="238.06842703349398"/>
    <n v="277.568427033494"/>
    <n v="317.068427033494"/>
    <n v="356.568427033494"/>
    <n v="396.068427033494"/>
    <n v="554.92868070821919"/>
    <n v="586.77242644294711"/>
    <n v="645.83067657628862"/>
    <n v="706.10985986166463"/>
    <n v="760.14546440041943"/>
    <n v="812.89440644513957"/>
    <n v="2.6670489541351179"/>
    <n v="2.4647217346481387"/>
    <n v="2.3267440158039179"/>
    <n v="2.2269951835572503"/>
    <n v="2.1318361547726594"/>
    <n v="2.052409005518625"/>
    <m/>
    <m/>
    <m/>
    <m/>
    <m/>
    <m/>
    <m/>
    <m/>
    <m/>
    <m/>
    <m/>
    <m/>
    <m/>
    <m/>
    <m/>
    <m/>
    <m/>
    <m/>
    <m/>
    <n v="539.89792499999999"/>
    <n v="549.23171813683109"/>
    <n v="744.73937307985932"/>
    <n v="755.30438093312694"/>
    <n v="764.94748053638398"/>
    <n v="773.84450498630952"/>
    <n v="3913"/>
    <n v="1300"/>
    <n v="1300"/>
    <n v="1346.0703266575174"/>
    <n v="1382.8668780716732"/>
    <n v="1412.9337569452161"/>
    <n v="1437.9624570903011"/>
    <n v="0"/>
    <n v="0"/>
    <n v="0"/>
    <n v="0"/>
    <n v="0"/>
    <n v="0"/>
    <m/>
    <m/>
    <m/>
    <m/>
    <m/>
    <m/>
    <n v="0"/>
    <n v="249.5128082596122"/>
    <n v="168.59719089117155"/>
    <n v="56.199063630390519"/>
    <n v="280.99531815195263"/>
    <n v="0"/>
    <n v="0"/>
    <n v="255.63748929519161"/>
    <n v="172.73567189703925"/>
    <n v="57.578557299013099"/>
    <n v="287.89278649506554"/>
    <n v="0"/>
    <x v="0"/>
  </r>
  <r>
    <n v="4001"/>
    <n v="40"/>
    <n v="4"/>
    <s v="בית וגן - רח' הפסגה"/>
    <m/>
    <s v="U. Orthodox"/>
    <s v="yes"/>
    <x v="0"/>
    <s v="yes"/>
    <s v="ירושלים"/>
    <n v="551.02040816326451"/>
    <n v="46.9"/>
    <n v="63.900000000000006"/>
    <n v="22.8"/>
    <n v="47.4"/>
    <n v="22.8"/>
    <n v="203.80000000000004"/>
    <n v="597.92040816326448"/>
    <n v="661.82040816326446"/>
    <n v="684.62040816326441"/>
    <n v="732.02040816326439"/>
    <n v="754.82040816326435"/>
    <n v="1949.9360075618279"/>
    <n v="2136.9435964376512"/>
    <n v="2398.6901641650438"/>
    <n v="2507.2798093909814"/>
    <n v="2696.4770629704017"/>
    <n v="2787.2922214836221"/>
    <n v="3.538772754464063"/>
    <n v="3.573959957316176"/>
    <n v="3.6243822864605759"/>
    <n v="3.6622919496625048"/>
    <n v="3.6836091356198901"/>
    <n v="3.6926561488527523"/>
    <m/>
    <m/>
    <m/>
    <m/>
    <m/>
    <m/>
    <m/>
    <m/>
    <m/>
    <m/>
    <m/>
    <m/>
    <m/>
    <m/>
    <m/>
    <m/>
    <m/>
    <m/>
    <m/>
    <n v="295.66239999999999"/>
    <n v="309.69230758549327"/>
    <n v="322.60770458572233"/>
    <n v="329.83108019860668"/>
    <n v="342.05978447420216"/>
    <n v="349.96996370589977"/>
    <n v="4001"/>
    <n v="643"/>
    <n v="732.19904038994287"/>
    <n v="883.31111423952711"/>
    <n v="868.15858801319928"/>
    <n v="918.49271568266727"/>
    <n v="955.8802011333155"/>
    <n v="83"/>
    <n v="227.82793180075763"/>
    <n v="230.9036644977603"/>
    <n v="245.38415197239692"/>
    <n v="265.72927966076759"/>
    <n v="263.28470481361632"/>
    <m/>
    <m/>
    <m/>
    <m/>
    <m/>
    <m/>
    <n v="0"/>
    <n v="22.077082922276777"/>
    <n v="101.18662950988796"/>
    <n v="29.436110248437274"/>
    <n v="177.1312575180047"/>
    <n v="0"/>
    <n v="0"/>
    <n v="23.425069294224691"/>
    <n v="107.3649003477005"/>
    <n v="31.233425391825687"/>
    <n v="187.94656867214894"/>
    <n v="0"/>
    <x v="0"/>
  </r>
  <r>
    <n v="4002"/>
    <n v="40"/>
    <n v="4"/>
    <s v="בית וגן - רח' עוזיאל דרום"/>
    <m/>
    <s v="U. Orthodox"/>
    <s v="yes"/>
    <x v="0"/>
    <s v="yes"/>
    <s v="ירושלים"/>
    <n v="972.05359458535349"/>
    <n v="18.849999999999998"/>
    <n v="44.95"/>
    <n v="32.449999999999996"/>
    <n v="24.049999999999997"/>
    <n v="24.049999999999997"/>
    <n v="144.35"/>
    <n v="990.90359458535352"/>
    <n v="1035.8535945853534"/>
    <n v="1068.3035945853535"/>
    <n v="1092.3535945853534"/>
    <n v="1116.4035945853534"/>
    <n v="3670.3610390274816"/>
    <n v="3705.6807236989116"/>
    <n v="3850.1256854070534"/>
    <n v="3975.2258663690009"/>
    <n v="4101.9970112584206"/>
    <n v="4206.7258340276239"/>
    <n v="3.7758834075328309"/>
    <n v="3.7396985377266336"/>
    <n v="3.7168627936733065"/>
    <n v="3.7210638310282267"/>
    <n v="3.7551915712928996"/>
    <n v="3.7681048810937012"/>
    <m/>
    <m/>
    <m/>
    <m/>
    <m/>
    <m/>
    <m/>
    <m/>
    <m/>
    <m/>
    <m/>
    <m/>
    <m/>
    <m/>
    <m/>
    <m/>
    <m/>
    <m/>
    <m/>
    <n v="155.99530000000001"/>
    <n v="189.38657573687291"/>
    <n v="202.3284183375045"/>
    <n v="202.83773117535702"/>
    <n v="210.61350315678698"/>
    <n v="216.7304660980644"/>
    <n v="4002"/>
    <n v="754"/>
    <n v="873.94880711770577"/>
    <n v="1012.88655357828"/>
    <n v="1151.3897010146432"/>
    <n v="1283.604971664638"/>
    <n v="1417.6708676488483"/>
    <n v="1038"/>
    <n v="1299.9653510470926"/>
    <n v="1301.951669589753"/>
    <n v="1304.3517017632257"/>
    <n v="1312.5476637930685"/>
    <n v="1312.543590253815"/>
    <m/>
    <m/>
    <m/>
    <m/>
    <m/>
    <m/>
    <n v="0"/>
    <n v="17.625803491821433"/>
    <n v="63.111748171080897"/>
    <n v="10.802911912318132"/>
    <n v="111.29726760013656"/>
    <n v="0"/>
    <n v="0"/>
    <n v="18.833027681781978"/>
    <n v="67.43438963807445"/>
    <n v="11.542823519106145"/>
    <n v="118.92022525910183"/>
    <n v="0"/>
    <x v="0"/>
  </r>
  <r>
    <n v="4003"/>
    <n v="40"/>
    <n v="4"/>
    <s v="רמת שרת - חרדים"/>
    <m/>
    <s v="U. Orthodox"/>
    <s v="yes"/>
    <x v="0"/>
    <s v="yes"/>
    <s v="ירושלים"/>
    <n v="231.68181818181776"/>
    <n v="338"/>
    <n v="84.7"/>
    <n v="18"/>
    <n v="0"/>
    <n v="0"/>
    <n v="440.7"/>
    <n v="569.68181818181779"/>
    <n v="654.38181818181783"/>
    <n v="672.38181818181783"/>
    <n v="672.38181818181783"/>
    <n v="672.38181818181783"/>
    <n v="857.10617897859368"/>
    <n v="2031.6256453305898"/>
    <n v="2446.6420016579336"/>
    <n v="2643.8091896122364"/>
    <n v="2737.667431065232"/>
    <n v="2771.9045202895363"/>
    <n v="3.6994969467390808"/>
    <n v="3.5662462456932102"/>
    <n v="3.7388599953095611"/>
    <n v="3.9320057713061591"/>
    <n v="4.0715964605767239"/>
    <n v="4.1225155787005372"/>
    <m/>
    <m/>
    <m/>
    <m/>
    <m/>
    <m/>
    <m/>
    <m/>
    <m/>
    <m/>
    <m/>
    <m/>
    <m/>
    <m/>
    <m/>
    <m/>
    <m/>
    <m/>
    <m/>
    <n v="161.15270000000001"/>
    <n v="215.11625032030659"/>
    <n v="249.77042398387334"/>
    <n v="259.60920012615327"/>
    <n v="264.04347261053863"/>
    <n v="264.59600641010974"/>
    <n v="4003"/>
    <n v="488"/>
    <n v="708.93199339751595"/>
    <n v="1003.1029459251062"/>
    <n v="1020.0387564782483"/>
    <n v="1005.9220696120608"/>
    <n v="963.73896185987667"/>
    <n v="0"/>
    <n v="169.29615199590799"/>
    <n v="158.07594230232297"/>
    <n v="167.79154725061522"/>
    <n v="192.07515234364149"/>
    <n v="214.01098528601625"/>
    <m/>
    <m/>
    <m/>
    <m/>
    <m/>
    <m/>
    <n v="0"/>
    <n v="0"/>
    <n v="89.85316123110178"/>
    <n v="10.891292277009857"/>
    <n v="158.86474661804161"/>
    <n v="0"/>
    <n v="0"/>
    <n v="0"/>
    <n v="91.579141315177665"/>
    <n v="11.100501984296837"/>
    <n v="161.91636311063522"/>
    <n v="0"/>
    <x v="0"/>
  </r>
  <r>
    <n v="4004"/>
    <n v="40"/>
    <n v="4"/>
    <s v="קרית נוער"/>
    <m/>
    <s v="U. Orthodox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368.93600000000004"/>
    <n v="374.66138444084282"/>
    <n v="380.59605186385738"/>
    <n v="386.9941316045381"/>
    <n v="392.85405510534849"/>
    <n v="398.20571993517024"/>
    <n v="4004"/>
    <n v="661"/>
    <n v="661"/>
    <n v="661"/>
    <n v="661"/>
    <n v="661"/>
    <n v="661"/>
    <n v="326"/>
    <n v="326"/>
    <n v="326"/>
    <n v="326"/>
    <n v="326"/>
    <n v="326"/>
    <m/>
    <m/>
    <m/>
    <m/>
    <m/>
    <m/>
    <n v="0"/>
    <n v="0"/>
    <n v="77.398826320907631"/>
    <n v="38.699413160453815"/>
    <n v="270.89589212317662"/>
    <n v="0"/>
    <n v="0"/>
    <n v="0"/>
    <n v="79.641143987034056"/>
    <n v="39.820571993517028"/>
    <n v="278.74400395461913"/>
    <n v="0"/>
    <x v="0"/>
  </r>
  <r>
    <n v="4005"/>
    <n v="40"/>
    <n v="4"/>
    <s v="מורדות בית וגן מערב"/>
    <m/>
    <s v="U. Orthodox"/>
    <s v="yes"/>
    <x v="0"/>
    <s v="yes"/>
    <s v="ירושלים"/>
    <n v="494.34296724469647"/>
    <n v="13.9"/>
    <n v="24.7"/>
    <n v="17.8"/>
    <n v="17.8"/>
    <n v="17.8"/>
    <n v="92"/>
    <n v="508.24296724469644"/>
    <n v="532.94296724469643"/>
    <n v="550.74296724469639"/>
    <n v="568.54296724469634"/>
    <n v="586.3429672446963"/>
    <n v="2273.3169782040704"/>
    <n v="2324.3230828018104"/>
    <n v="2447.1515286358444"/>
    <n v="2560.6855633067362"/>
    <n v="2637.7819290692528"/>
    <n v="2708.074221973121"/>
    <n v="4.5986635369261633"/>
    <n v="4.5732518354410443"/>
    <n v="4.5917699998699009"/>
    <n v="4.6495111433152765"/>
    <n v="4.6395471952676051"/>
    <n v="4.6185839572677443"/>
    <m/>
    <m/>
    <m/>
    <m/>
    <m/>
    <m/>
    <m/>
    <m/>
    <m/>
    <m/>
    <m/>
    <m/>
    <m/>
    <m/>
    <m/>
    <m/>
    <m/>
    <m/>
    <m/>
    <n v="461.17"/>
    <n v="469.3218432242391"/>
    <n v="478.39789368284755"/>
    <n v="488.68130923324691"/>
    <n v="497.24134198529651"/>
    <n v="504.98045144587689"/>
    <n v="4005"/>
    <n v="2374"/>
    <n v="2392.3577458224131"/>
    <n v="2459.8501093862392"/>
    <n v="2493.527873768071"/>
    <n v="2525.9451082488363"/>
    <n v="2557.1712835470116"/>
    <n v="952"/>
    <n v="1112.7052914525777"/>
    <n v="1111.4078226323084"/>
    <n v="1120.5345932290486"/>
    <n v="1140.6230988052152"/>
    <n v="1142.1454015612981"/>
    <m/>
    <m/>
    <m/>
    <m/>
    <m/>
    <m/>
    <n v="0"/>
    <n v="1.7359902527751585"/>
    <n v="121.73632974511793"/>
    <n v="48.694531898047174"/>
    <n v="316.51445733730668"/>
    <n v="0"/>
    <n v="0"/>
    <n v="1.7938912845418891"/>
    <n v="125.79664004033374"/>
    <n v="50.318656016133502"/>
    <n v="327.07126410486779"/>
    <n v="0"/>
    <x v="0"/>
  </r>
  <r>
    <n v="4006"/>
    <n v="40"/>
    <n v="4"/>
    <s v="בהס בויאר&quot;"/>
    <m/>
    <s v="Jewish"/>
    <s v="yes"/>
    <x v="0"/>
    <s v="yes"/>
    <s v="ירושלים"/>
    <n v="0"/>
    <n v="3.9"/>
    <n v="14.7"/>
    <n v="7.8"/>
    <n v="7.8"/>
    <n v="7.8"/>
    <n v="41.999999999999993"/>
    <n v="3.9"/>
    <n v="18.599999999999998"/>
    <n v="26.4"/>
    <n v="34.199999999999996"/>
    <n v="41.999999999999993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737.87200000000007"/>
    <n v="749.32276888168565"/>
    <n v="761.19210372771477"/>
    <n v="773.98826320907619"/>
    <n v="785.70811021069699"/>
    <n v="796.41143987034047"/>
    <n v="4006"/>
    <n v="2928"/>
    <n v="2928"/>
    <n v="2928"/>
    <n v="2928"/>
    <n v="2928"/>
    <n v="2928"/>
    <n v="137"/>
    <n v="137"/>
    <n v="137"/>
    <n v="137"/>
    <n v="137"/>
    <n v="137"/>
    <m/>
    <m/>
    <m/>
    <m/>
    <m/>
    <m/>
    <n v="0"/>
    <n v="38.699413160453823"/>
    <n v="77.398826320907645"/>
    <n v="77.398826320907645"/>
    <n v="580.49119740680715"/>
    <n v="0"/>
    <n v="0"/>
    <n v="39.820571993517035"/>
    <n v="79.64114398703407"/>
    <n v="79.64114398703407"/>
    <n v="597.30857990275535"/>
    <n v="0"/>
    <x v="0"/>
  </r>
  <r>
    <n v="4007"/>
    <n v="40"/>
    <n v="4"/>
    <s v="גבעת האנטנות"/>
    <m/>
    <s v="U. Orthodox"/>
    <s v="yes"/>
    <x v="0"/>
    <s v="yes"/>
    <s v="ירושלים"/>
    <n v="280.00000000000097"/>
    <n v="450.6"/>
    <n v="9.8000000000000007"/>
    <n v="5.2"/>
    <n v="5.2"/>
    <n v="5.2"/>
    <n v="476"/>
    <n v="730.60000000000105"/>
    <n v="740.400000000001"/>
    <n v="745.60000000000105"/>
    <n v="750.80000000000109"/>
    <n v="756.00000000000114"/>
    <n v="1230.8360012982962"/>
    <n v="2811.2987092785429"/>
    <n v="2942.8603962100447"/>
    <n v="3092.3117961409489"/>
    <n v="3183.071322786423"/>
    <n v="3221.4022743510127"/>
    <n v="4.3958428617796139"/>
    <n v="3.8479314389249097"/>
    <n v="3.9746898922339828"/>
    <n v="4.1474138896740138"/>
    <n v="4.2395728859701896"/>
    <n v="4.2611141195119151"/>
    <m/>
    <m/>
    <m/>
    <m/>
    <m/>
    <m/>
    <m/>
    <m/>
    <m/>
    <m/>
    <m/>
    <m/>
    <m/>
    <m/>
    <m/>
    <m/>
    <m/>
    <m/>
    <m/>
    <n v="276.70200000000006"/>
    <n v="831.60436778689859"/>
    <n v="932.8266768893784"/>
    <n v="941.33277568028279"/>
    <n v="943.03474577832912"/>
    <n v="943.82626218976975"/>
    <n v="4007"/>
    <n v="1141"/>
    <n v="1203.272339577886"/>
    <n v="1457.0067363683552"/>
    <n v="1467.2396307890949"/>
    <n v="1477.4725252098342"/>
    <n v="1487.7054196305739"/>
    <n v="88"/>
    <n v="327.08799980624724"/>
    <n v="263.88723876296632"/>
    <n v="279.57486755389073"/>
    <n v="315.36721788268437"/>
    <n v="334.43682389054385"/>
    <m/>
    <m/>
    <m/>
    <m/>
    <m/>
    <m/>
    <n v="0"/>
    <n v="483.50609577161782"/>
    <n v="12.12106069896571"/>
    <n v="251.94217769836885"/>
    <n v="193.76344151133051"/>
    <n v="0"/>
    <n v="0"/>
    <n v="484.78684999393835"/>
    <n v="12.153168049431333"/>
    <n v="252.60954468854683"/>
    <n v="194.27669945785331"/>
    <n v="0"/>
    <x v="0"/>
  </r>
  <r>
    <n v="4008"/>
    <n v="40"/>
    <n v="4"/>
    <s v="חניון הר הרצל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008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4009"/>
    <n v="40"/>
    <n v="4"/>
    <s v="הר הרצל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683.36620000000005"/>
    <n v="807.47111307131286"/>
    <n v="824.57367309562403"/>
    <n v="836.42459423014589"/>
    <n v="847.27870891410055"/>
    <n v="857.19139528363053"/>
    <n v="4009"/>
    <m/>
    <n v="0"/>
    <n v="0"/>
    <n v="0"/>
    <n v="0"/>
    <n v="0"/>
    <n v="0"/>
    <n v="0"/>
    <n v="0"/>
    <n v="0"/>
    <n v="0"/>
    <n v="0"/>
    <m/>
    <m/>
    <m/>
    <m/>
    <m/>
    <m/>
    <n v="0"/>
    <n v="0"/>
    <n v="249.14126195889602"/>
    <n v="587.28333227124983"/>
    <n v="0"/>
    <n v="0"/>
    <n v="0"/>
    <n v="0"/>
    <n v="255.3269564698"/>
    <n v="601.86443881383059"/>
    <n v="0"/>
    <n v="0"/>
    <x v="0"/>
  </r>
  <r>
    <n v="4010"/>
    <n v="40"/>
    <n v="4"/>
    <s v="בית וגן - רח' עוזיאל צפון"/>
    <m/>
    <s v="U. Orthodox"/>
    <s v="yes"/>
    <x v="0"/>
    <s v="yes"/>
    <s v="ירושלים"/>
    <n v="1035.1161568443463"/>
    <n v="29.549999999999997"/>
    <n v="17.45"/>
    <n v="12.85"/>
    <n v="12.85"/>
    <n v="12.85"/>
    <n v="85.55"/>
    <n v="1064.6661568443462"/>
    <n v="1082.1161568443463"/>
    <n v="1094.9661568443462"/>
    <n v="1107.8161568443461"/>
    <n v="1120.666156844346"/>
    <n v="3821.9004493128396"/>
    <n v="4049.9993293465222"/>
    <n v="4233.0989729821704"/>
    <n v="4316.5586430730573"/>
    <n v="4386.935115256686"/>
    <n v="4448.1801301804135"/>
    <n v="3.7197336611563259"/>
    <n v="3.8040087057436454"/>
    <n v="3.911871148220059"/>
    <n v="3.9421845288015356"/>
    <n v="3.9599847755904083"/>
    <n v="3.969228572678527"/>
    <m/>
    <m/>
    <m/>
    <m/>
    <m/>
    <m/>
    <m/>
    <m/>
    <m/>
    <m/>
    <m/>
    <m/>
    <m/>
    <m/>
    <m/>
    <m/>
    <m/>
    <m/>
    <m/>
    <n v="344.22969999999998"/>
    <n v="355.96957368308676"/>
    <n v="365.83709733266716"/>
    <n v="373.68307149615924"/>
    <n v="380.63402106660084"/>
    <n v="386.83877192231222"/>
    <n v="4010"/>
    <n v="179"/>
    <n v="179.65810923123408"/>
    <n v="181.29526667515307"/>
    <n v="182.14395167851126"/>
    <n v="182.98065487236201"/>
    <n v="183.80562821845672"/>
    <n v="36"/>
    <n v="281.92611678842349"/>
    <n v="340.85452944063377"/>
    <n v="355.55065892198365"/>
    <n v="350.91515849246775"/>
    <n v="336.64942006049051"/>
    <m/>
    <m/>
    <m/>
    <m/>
    <m/>
    <m/>
    <n v="0"/>
    <n v="242.13137808126504"/>
    <n v="89.607675170481158"/>
    <n v="26.691647803861489"/>
    <n v="15.252370440551617"/>
    <n v="0"/>
    <n v="0"/>
    <n v="250.65573499434356"/>
    <n v="92.762358431103507"/>
    <n v="27.631340685805689"/>
    <n v="15.789337811059516"/>
    <n v="0"/>
    <x v="0"/>
  </r>
  <r>
    <n v="4011"/>
    <n v="40"/>
    <n v="4"/>
    <s v="בית וגן - מכונים"/>
    <m/>
    <s v="U. Orthodox"/>
    <s v="yes"/>
    <x v="0"/>
    <s v="yes"/>
    <s v="ירושלים"/>
    <n v="705.95918367346701"/>
    <n v="10.6"/>
    <n v="36"/>
    <n v="17.2"/>
    <n v="13.2"/>
    <n v="13.2"/>
    <n v="90.2"/>
    <n v="716.55918367346703"/>
    <n v="752.55918367346703"/>
    <n v="769.75918367346708"/>
    <n v="782.95918367346712"/>
    <n v="796.15918367346717"/>
    <n v="3057"/>
    <n v="3610.9520538267452"/>
    <n v="3715.1247702751984"/>
    <n v="3707.4891559545677"/>
    <n v="3699.9280518853884"/>
    <n v="3692.6469336839832"/>
    <n v="4.3799122807017694"/>
    <n v="5.0392935239697394"/>
    <n v="4.936654619163054"/>
    <n v="4.8164273120608714"/>
    <n v="4.7255695175911523"/>
    <n v="4.6380761654298359"/>
    <m/>
    <m/>
    <m/>
    <m/>
    <m/>
    <m/>
    <m/>
    <m/>
    <m/>
    <m/>
    <m/>
    <m/>
    <m/>
    <m/>
    <m/>
    <m/>
    <m/>
    <m/>
    <m/>
    <n v="1479.6709000000001"/>
    <n v="1513.9318313117979"/>
    <n v="1533.1080556741574"/>
    <n v="1589.8973575056179"/>
    <n v="1606.1903629213484"/>
    <n v="1621.0701995000002"/>
    <n v="4011"/>
    <n v="869"/>
    <n v="855.39126997476853"/>
    <n v="859.18155444971148"/>
    <n v="857.41569747670553"/>
    <n v="855.66707218167073"/>
    <n v="853.98319806135362"/>
    <n v="1582"/>
    <n v="1829.757147792046"/>
    <n v="1839.7845063121492"/>
    <n v="1848.8724368175529"/>
    <n v="1860.5184170698617"/>
    <n v="1853.9515932690474"/>
    <m/>
    <m/>
    <m/>
    <m/>
    <m/>
    <m/>
    <n v="0"/>
    <n v="77.470025357418919"/>
    <n v="154.59902301501296"/>
    <n v="118.30790341448332"/>
    <n v="1239.5204057187027"/>
    <n v="0"/>
    <n v="0"/>
    <n v="78.988966720750966"/>
    <n v="157.63021927065918"/>
    <n v="120.6275459765745"/>
    <n v="1263.8234675320155"/>
    <n v="0"/>
    <x v="0"/>
  </r>
  <r>
    <n v="4101"/>
    <n v="41"/>
    <n v="4"/>
    <s v="גבעת מרדכי"/>
    <m/>
    <s v="Jewish"/>
    <s v="yes"/>
    <x v="0"/>
    <s v="yes"/>
    <s v="ירושלים"/>
    <n v="1532.0136842105362"/>
    <n v="409"/>
    <n v="40"/>
    <n v="23"/>
    <n v="335.6"/>
    <n v="23"/>
    <n v="830.6"/>
    <n v="1941.0136842105362"/>
    <n v="1981.0136842105362"/>
    <n v="2004.0136842105362"/>
    <n v="2339.6136842105361"/>
    <n v="2362.6136842105361"/>
    <n v="5774.965957658992"/>
    <n v="7343.6919552114823"/>
    <n v="8132.3068432593591"/>
    <n v="8806.1843432524147"/>
    <n v="10670.893630860288"/>
    <n v="11173.7243800999"/>
    <n v="3.7695263542211088"/>
    <n v="3.7834313147557044"/>
    <n v="4.105124012053559"/>
    <n v="4.3942735584270896"/>
    <n v="4.5609639330097371"/>
    <n v="4.7293912055002698"/>
    <m/>
    <m/>
    <m/>
    <m/>
    <m/>
    <m/>
    <m/>
    <m/>
    <m/>
    <m/>
    <m/>
    <m/>
    <m/>
    <m/>
    <m/>
    <m/>
    <m/>
    <m/>
    <m/>
    <n v="1039.9972"/>
    <n v="1241.2131561761012"/>
    <n v="1340.3233285283118"/>
    <n v="1385.3754243571368"/>
    <n v="1455.7568072156314"/>
    <n v="1505.4217030984641"/>
    <n v="4101"/>
    <n v="2065"/>
    <n v="2428.5042828266173"/>
    <n v="2934.3426283562512"/>
    <n v="2695.2351887746568"/>
    <n v="3162.2111956054723"/>
    <n v="3127.573735653008"/>
    <n v="935"/>
    <n v="935"/>
    <n v="935"/>
    <n v="935"/>
    <n v="935"/>
    <n v="935"/>
    <m/>
    <m/>
    <m/>
    <m/>
    <m/>
    <m/>
    <n v="0"/>
    <n v="260.79469474771156"/>
    <n v="222.31644553729379"/>
    <n v="131.2631012474489"/>
    <n v="771.0011828246827"/>
    <n v="0"/>
    <n v="0"/>
    <n v="283.39321358203466"/>
    <n v="241.58072691584891"/>
    <n v="142.63738042387826"/>
    <n v="837.81038217670243"/>
    <n v="0"/>
    <x v="0"/>
  </r>
  <r>
    <n v="4102"/>
    <n v="41"/>
    <n v="4"/>
    <s v="עמק הצבא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102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4103"/>
    <n v="41"/>
    <n v="4"/>
    <s v="מכללות - מורדות בית וגן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091.9992"/>
    <n v="1103.7473936404494"/>
    <n v="1295.9250251685394"/>
    <n v="1489.0535548764044"/>
    <n v="2031.0778157303371"/>
    <n v="2392.0591560000003"/>
    <n v="4103"/>
    <n v="985"/>
    <n v="985"/>
    <n v="985"/>
    <n v="985"/>
    <n v="985"/>
    <n v="985"/>
    <n v="80"/>
    <n v="80"/>
    <n v="80"/>
    <n v="80"/>
    <n v="80"/>
    <n v="80"/>
    <n v="5185"/>
    <n v="5592.26"/>
    <n v="6031.5353000000005"/>
    <n v="6505.3447115000008"/>
    <n v="7016.4053699825017"/>
    <n v="7567.6483622607884"/>
    <n v="0"/>
    <n v="34.863761760342584"/>
    <n v="516.69915559220681"/>
    <n v="379.67044935837373"/>
    <n v="557.82018816548134"/>
    <n v="0"/>
    <n v="0"/>
    <n v="56.006165969196637"/>
    <n v="830.04062680230231"/>
    <n v="609.91370772135519"/>
    <n v="896.09865550714619"/>
    <n v="0"/>
    <x v="0"/>
  </r>
  <r>
    <n v="4104"/>
    <n v="41"/>
    <n v="4"/>
    <s v="מורדות בית וגן"/>
    <m/>
    <s v="Jewish"/>
    <s v="yes"/>
    <x v="0"/>
    <s v="yes"/>
    <s v="ירושלים"/>
    <n v="484.74576271186027"/>
    <n v="0"/>
    <n v="0"/>
    <n v="12"/>
    <n v="0"/>
    <n v="0"/>
    <n v="12"/>
    <n v="484.74576271186027"/>
    <n v="484.74576271186027"/>
    <n v="496.74576271186027"/>
    <n v="496.74576271186027"/>
    <n v="496.74576271186027"/>
    <n v="1795.9673195455148"/>
    <n v="1808.740791119307"/>
    <n v="1822.6585950493238"/>
    <n v="1876.286730630417"/>
    <n v="1893.5183637388945"/>
    <n v="1899.2585627464061"/>
    <n v="3.7049675473142054"/>
    <n v="3.7313184152461547"/>
    <n v="3.7600299688080776"/>
    <n v="3.7771569915106977"/>
    <n v="3.811846030455702"/>
    <n v="3.823401637847649"/>
    <m/>
    <m/>
    <m/>
    <m/>
    <m/>
    <m/>
    <m/>
    <m/>
    <m/>
    <m/>
    <m/>
    <m/>
    <m/>
    <m/>
    <m/>
    <m/>
    <m/>
    <m/>
    <m/>
    <n v="312.00130000000001"/>
    <n v="352.63088574646923"/>
    <n v="482.48896101054351"/>
    <n v="485.04555581594059"/>
    <n v="657.66947122751913"/>
    <n v="829.48751512171327"/>
    <n v="4104"/>
    <n v="255"/>
    <n v="786.06819285025836"/>
    <n v="852.3939866433509"/>
    <n v="825.79502101661035"/>
    <n v="833.43727034494691"/>
    <n v="840.4703074843228"/>
    <n v="14"/>
    <n v="14"/>
    <n v="14"/>
    <n v="14"/>
    <n v="14"/>
    <n v="14"/>
    <m/>
    <m/>
    <m/>
    <m/>
    <m/>
    <m/>
    <n v="0"/>
    <n v="204.40512794001847"/>
    <n v="220.19003793774675"/>
    <n v="18.845890705185187"/>
    <n v="41.604499232990207"/>
    <n v="0"/>
    <n v="0"/>
    <n v="349.55789125391186"/>
    <n v="376.55202739935066"/>
    <n v="32.22878936598579"/>
    <n v="71.148807102464986"/>
    <n v="0"/>
    <x v="0"/>
  </r>
  <r>
    <n v="4105"/>
    <n v="41"/>
    <n v="4"/>
    <s v="בהח שערי צדק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7.261620092607701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4037.9767000000002"/>
    <n v="4268.9258633491863"/>
    <n v="4563.9620237087502"/>
    <n v="4862.5095326744067"/>
    <n v="5156.9733621297346"/>
    <n v="5197.5806043844077"/>
    <n v="4105"/>
    <n v="62"/>
    <n v="62"/>
    <n v="62"/>
    <n v="62"/>
    <n v="62"/>
    <n v="62"/>
    <n v="54"/>
    <n v="54"/>
    <n v="54"/>
    <n v="54"/>
    <n v="54"/>
    <n v="54"/>
    <m/>
    <m/>
    <m/>
    <m/>
    <m/>
    <m/>
    <n v="0"/>
    <n v="314.59018866358787"/>
    <n v="394.62952758812321"/>
    <n v="4153.2898164226954"/>
    <n v="0"/>
    <n v="0"/>
    <n v="0"/>
    <n v="336.26831000332817"/>
    <n v="421.82308635625111"/>
    <n v="4439.4892080248283"/>
    <n v="0"/>
    <n v="0"/>
    <x v="0"/>
  </r>
  <r>
    <n v="4201"/>
    <n v="42"/>
    <n v="4"/>
    <s v="גונן ח"/>
    <m/>
    <s v="Jewish"/>
    <s v="yes"/>
    <x v="0"/>
    <s v="yes"/>
    <s v="ירושלים"/>
    <n v="1267.3142857142725"/>
    <n v="0"/>
    <n v="15.399999999999999"/>
    <n v="251.20000000000002"/>
    <n v="118"/>
    <n v="200"/>
    <n v="584.6"/>
    <n v="1267.3142857142725"/>
    <n v="1282.7142857142726"/>
    <n v="1533.9142857142726"/>
    <n v="1651.9142857142726"/>
    <n v="1851.9142857142726"/>
    <n v="3481.0756828273202"/>
    <n v="3432.7125512379771"/>
    <n v="3439.1590787994814"/>
    <n v="4051.5462036858166"/>
    <n v="4309.5857905356243"/>
    <n v="4749.791180169751"/>
    <n v="2.7468132586111795"/>
    <n v="2.7086513502870062"/>
    <n v="2.6811575399929408"/>
    <n v="2.6413119959953955"/>
    <n v="2.6088434659139708"/>
    <n v="2.5648007668658295"/>
    <m/>
    <m/>
    <m/>
    <m/>
    <m/>
    <m/>
    <m/>
    <m/>
    <m/>
    <m/>
    <m/>
    <m/>
    <m/>
    <m/>
    <m/>
    <m/>
    <m/>
    <m/>
    <m/>
    <n v="432.84710000000001"/>
    <n v="597.64825644439725"/>
    <n v="1212.3919134966761"/>
    <n v="1244.5544598050735"/>
    <n v="1260.862068389225"/>
    <n v="1285.7797372074547"/>
    <n v="4201"/>
    <n v="568"/>
    <n v="681.02279034226444"/>
    <n v="674.83568439232852"/>
    <n v="769.103304018789"/>
    <n v="794.47397250740028"/>
    <n v="875.96550460756293"/>
    <n v="0"/>
    <n v="0"/>
    <n v="0"/>
    <n v="0"/>
    <n v="0"/>
    <n v="0"/>
    <m/>
    <m/>
    <m/>
    <m/>
    <m/>
    <m/>
    <n v="0"/>
    <n v="237.44451531488417"/>
    <n v="786.26552099532682"/>
    <n v="66.595289685469638"/>
    <n v="154.24913380939265"/>
    <n v="0"/>
    <n v="0"/>
    <n v="245.30975249627932"/>
    <n v="812.31019421921849"/>
    <n v="68.801227135089491"/>
    <n v="159.35856335686717"/>
    <n v="0"/>
    <x v="0"/>
  </r>
  <r>
    <n v="4202"/>
    <n v="42"/>
    <n v="4"/>
    <s v="גונן ט"/>
    <m/>
    <s v="Jewish"/>
    <s v="yes"/>
    <x v="0"/>
    <s v="yes"/>
    <s v="ירושלים"/>
    <n v="1000.3883451290732"/>
    <n v="0"/>
    <n v="0"/>
    <n v="237.60000000000002"/>
    <n v="100"/>
    <n v="150"/>
    <n v="487.6"/>
    <n v="1000.3883451290732"/>
    <n v="1000.3883451290732"/>
    <n v="1237.9883451290732"/>
    <n v="1337.9883451290732"/>
    <n v="1487.9883451290732"/>
    <n v="2440.5237334423132"/>
    <n v="2424.078379922526"/>
    <n v="2420.2280035363428"/>
    <n v="2965.3905434226549"/>
    <n v="3210.4371795805114"/>
    <n v="3585.4062028893172"/>
    <n v="2.4395763358552816"/>
    <n v="2.4231373663292368"/>
    <n v="2.4192884846375109"/>
    <n v="2.3953299359320561"/>
    <n v="2.3994507809190271"/>
    <n v="2.4095660524668334"/>
    <m/>
    <m/>
    <m/>
    <m/>
    <m/>
    <m/>
    <m/>
    <m/>
    <m/>
    <m/>
    <m/>
    <m/>
    <m/>
    <m/>
    <m/>
    <m/>
    <m/>
    <m/>
    <m/>
    <n v="308.296425"/>
    <n v="322.03121709448749"/>
    <n v="615.11250479180308"/>
    <n v="617.44169506922083"/>
    <n v="632.89561559241508"/>
    <n v="654.46719195863716"/>
    <n v="4202"/>
    <n v="324"/>
    <n v="465.65717860393136"/>
    <n v="466.2207837423515"/>
    <n v="534.29042292861629"/>
    <n v="583.97663545978503"/>
    <n v="677.25575446339928"/>
    <n v="20"/>
    <n v="20"/>
    <n v="20"/>
    <n v="20"/>
    <n v="20"/>
    <n v="20"/>
    <m/>
    <m/>
    <m/>
    <m/>
    <m/>
    <m/>
    <n v="0"/>
    <n v="73.376834581691242"/>
    <n v="62.122550661571033"/>
    <n v="310.17232893711844"/>
    <n v="171.76998088884017"/>
    <n v="0"/>
    <n v="0"/>
    <n v="77.776948442247814"/>
    <n v="65.847790347602839"/>
    <n v="328.77211688787679"/>
    <n v="182.0703362809098"/>
    <n v="0"/>
    <x v="0"/>
  </r>
  <r>
    <n v="4301"/>
    <n v="43"/>
    <n v="4"/>
    <s v="מלחה - אצטדיון טדי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579.5548"/>
    <n v="588.5487014748785"/>
    <n v="597.87136175040519"/>
    <n v="607.92198794165313"/>
    <n v="617.12723435980547"/>
    <n v="625.53406654781202"/>
    <n v="4301"/>
    <m/>
    <n v="0"/>
    <n v="0"/>
    <n v="0"/>
    <n v="0"/>
    <n v="0"/>
    <n v="0"/>
    <n v="0"/>
    <n v="0"/>
    <n v="0"/>
    <n v="0"/>
    <n v="0"/>
    <m/>
    <m/>
    <m/>
    <m/>
    <m/>
    <m/>
    <n v="0"/>
    <n v="0"/>
    <n v="121.58439758833063"/>
    <n v="486.33759035332253"/>
    <n v="0"/>
    <n v="0"/>
    <n v="0"/>
    <n v="0"/>
    <n v="125.10681330956241"/>
    <n v="500.42725323824965"/>
    <n v="0"/>
    <n v="0"/>
    <x v="0"/>
  </r>
  <r>
    <n v="4302"/>
    <n v="43"/>
    <n v="4"/>
    <s v="קניון מלחה"/>
    <m/>
    <s v="Jewish"/>
    <s v="yes"/>
    <x v="0"/>
    <s v="yes"/>
    <s v="ירושלים"/>
    <n v="0"/>
    <n v="0"/>
    <n v="0"/>
    <n v="0"/>
    <n v="0"/>
    <n v="0"/>
    <n v="0"/>
    <n v="0"/>
    <n v="0"/>
    <n v="288"/>
    <n v="288"/>
    <n v="288"/>
    <n v="0"/>
    <n v="0"/>
    <n v="0"/>
    <n v="432"/>
    <n v="432"/>
    <n v="432"/>
    <m/>
    <m/>
    <m/>
    <n v="1.5"/>
    <n v="1.5"/>
    <n v="1.5"/>
    <m/>
    <m/>
    <m/>
    <m/>
    <m/>
    <m/>
    <m/>
    <m/>
    <m/>
    <m/>
    <m/>
    <m/>
    <m/>
    <m/>
    <m/>
    <m/>
    <m/>
    <m/>
    <m/>
    <n v="3725.6972000000001"/>
    <n v="3765.7798412247193"/>
    <n v="3807.3276442696629"/>
    <n v="5300"/>
    <n v="5300"/>
    <n v="5300"/>
    <n v="4302"/>
    <m/>
    <n v="0"/>
    <n v="0"/>
    <n v="0"/>
    <n v="0"/>
    <n v="0"/>
    <n v="0"/>
    <n v="0"/>
    <n v="0"/>
    <n v="0"/>
    <n v="0"/>
    <n v="0"/>
    <m/>
    <m/>
    <m/>
    <m/>
    <m/>
    <m/>
    <n v="0"/>
    <n v="3660"/>
    <n v="1480"/>
    <n v="160"/>
    <n v="0"/>
    <n v="0"/>
    <n v="0"/>
    <n v="3660"/>
    <n v="1480"/>
    <n v="160"/>
    <n v="0"/>
    <n v="0"/>
    <x v="0"/>
  </r>
  <r>
    <n v="4303"/>
    <n v="43"/>
    <n v="4"/>
    <s v="מלחה - הגן הטכנולוגי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700"/>
    <n v="2800"/>
    <n v="3680"/>
    <n v="4560"/>
    <n v="5440"/>
    <n v="5440"/>
    <n v="4303"/>
    <m/>
    <n v="0"/>
    <n v="0"/>
    <n v="0"/>
    <n v="0"/>
    <n v="0"/>
    <n v="0"/>
    <n v="0"/>
    <n v="0"/>
    <n v="0"/>
    <n v="0"/>
    <n v="0"/>
    <n v="1200"/>
    <n v="1295"/>
    <n v="1397.625"/>
    <n v="1508.496875"/>
    <n v="1628.2891406250001"/>
    <n v="1757.731326171875"/>
    <n v="0"/>
    <n v="300"/>
    <n v="3960"/>
    <n v="100"/>
    <n v="200"/>
    <n v="0"/>
    <n v="0"/>
    <n v="450"/>
    <n v="4590"/>
    <n v="150"/>
    <n v="250"/>
    <n v="0"/>
    <x v="0"/>
  </r>
  <r>
    <n v="4304"/>
    <n v="43"/>
    <n v="4"/>
    <s v="מלחה - תחנת הרכבת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48.37910000000002"/>
    <n v="252.23360548217181"/>
    <n v="256.22900672609404"/>
    <n v="260.53639144246358"/>
    <n v="680"/>
    <n v="1110"/>
    <n v="4304"/>
    <m/>
    <n v="0"/>
    <n v="0"/>
    <n v="0"/>
    <n v="0"/>
    <n v="0"/>
    <n v="0"/>
    <n v="0"/>
    <n v="0"/>
    <n v="0"/>
    <n v="0"/>
    <n v="0"/>
    <m/>
    <m/>
    <m/>
    <m/>
    <m/>
    <m/>
    <n v="0"/>
    <n v="40.227295223555373"/>
    <n v="220.30909621890819"/>
    <n v="0"/>
    <n v="0"/>
    <n v="0"/>
    <n v="0"/>
    <n v="194.47110248727515"/>
    <n v="1065.0418476203888"/>
    <n v="0"/>
    <n v="0"/>
    <n v="0"/>
    <x v="0"/>
  </r>
  <r>
    <n v="4305"/>
    <n v="43"/>
    <n v="4"/>
    <s v="גן החיות התנכי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413.96160000000003"/>
    <n v="540.38572045380874"/>
    <n v="567.04466515397087"/>
    <n v="594.22357782820097"/>
    <n v="620.79865672609401"/>
    <n v="646.80344816855757"/>
    <n v="4305"/>
    <m/>
    <n v="0"/>
    <n v="0"/>
    <n v="0"/>
    <n v="0"/>
    <n v="0"/>
    <n v="0"/>
    <n v="0"/>
    <n v="0"/>
    <n v="0"/>
    <n v="0"/>
    <n v="0"/>
    <m/>
    <m/>
    <m/>
    <m/>
    <m/>
    <m/>
    <n v="0"/>
    <n v="0"/>
    <n v="97.156661255393161"/>
    <n v="497.06691657280783"/>
    <n v="0"/>
    <n v="0"/>
    <n v="0"/>
    <n v="0"/>
    <n v="105.75356794526445"/>
    <n v="541.04988022329314"/>
    <n v="0"/>
    <n v="0"/>
    <x v="0"/>
  </r>
  <r>
    <n v="4401"/>
    <n v="44"/>
    <n v="4"/>
    <s v="רמת דניה"/>
    <m/>
    <s v="Jewish"/>
    <s v="yes"/>
    <x v="0"/>
    <s v="yes"/>
    <s v="ירושלים"/>
    <n v="647.99999999999181"/>
    <n v="19.8"/>
    <n v="0"/>
    <n v="0"/>
    <n v="0"/>
    <n v="0"/>
    <n v="19.8"/>
    <n v="667.79999999999177"/>
    <n v="667.79999999999177"/>
    <n v="667.79999999999177"/>
    <n v="667.79999999999177"/>
    <n v="667.79999999999177"/>
    <n v="1787.4308014880692"/>
    <n v="1710.6674083841988"/>
    <n v="1706.0918896907931"/>
    <n v="1695.482227111379"/>
    <n v="1676.7278473101589"/>
    <n v="1655.5141489128512"/>
    <n v="2.7583808664939689"/>
    <n v="2.5616463138427972"/>
    <n v="2.5547946835741451"/>
    <n v="2.5389071984297691"/>
    <n v="2.5108233712341712"/>
    <n v="2.4790568267638089"/>
    <m/>
    <m/>
    <m/>
    <m/>
    <m/>
    <m/>
    <m/>
    <m/>
    <m/>
    <m/>
    <m/>
    <m/>
    <m/>
    <m/>
    <m/>
    <m/>
    <m/>
    <m/>
    <m/>
    <n v="139.44239999999999"/>
    <n v="153.21564456720262"/>
    <n v="156.52140724496354"/>
    <n v="157.5631373994681"/>
    <n v="158.76349743518446"/>
    <n v="159.34806385099353"/>
    <n v="4401"/>
    <n v="85"/>
    <n v="234.10182557667952"/>
    <n v="252.1014026397292"/>
    <n v="236.22859906617018"/>
    <n v="229.45137521262654"/>
    <n v="217.42544869451544"/>
    <n v="0"/>
    <n v="0"/>
    <n v="0"/>
    <n v="0"/>
    <n v="0"/>
    <n v="0"/>
    <m/>
    <m/>
    <m/>
    <m/>
    <m/>
    <m/>
    <n v="0"/>
    <n v="2.6446919707253183"/>
    <n v="15.868151824351909"/>
    <n v="13.22345985362659"/>
    <n v="125.82683375076428"/>
    <n v="0"/>
    <n v="0"/>
    <n v="2.6746519012813876"/>
    <n v="16.047911407688325"/>
    <n v="13.373259506406939"/>
    <n v="127.25224103561688"/>
    <n v="0"/>
    <x v="0"/>
  </r>
  <r>
    <n v="4402"/>
    <n v="44"/>
    <n v="4"/>
    <s v="רמת שרת מערב"/>
    <m/>
    <s v="Jewish"/>
    <s v="yes"/>
    <x v="0"/>
    <s v="yes"/>
    <s v="ירושלים"/>
    <n v="899.02349199492016"/>
    <n v="227"/>
    <n v="7"/>
    <n v="7"/>
    <n v="7"/>
    <n v="7"/>
    <n v="255"/>
    <n v="1126.0234919949203"/>
    <n v="1133.0234919949203"/>
    <n v="1140.0234919949203"/>
    <n v="1147.0234919949203"/>
    <n v="1154.0234919949203"/>
    <n v="2330.4101576200119"/>
    <n v="2944.0601263633926"/>
    <n v="2955.949929169753"/>
    <n v="2945.2825417609029"/>
    <n v="2911.3281400577393"/>
    <n v="2856.1913422202038"/>
    <n v="2.5921571331232571"/>
    <n v="2.6145636812137432"/>
    <n v="2.608904360813558"/>
    <n v="2.5835279381892127"/>
    <n v="2.5381591226124884"/>
    <n v="2.4749854418325619"/>
    <m/>
    <m/>
    <m/>
    <m/>
    <m/>
    <m/>
    <m/>
    <m/>
    <m/>
    <m/>
    <m/>
    <m/>
    <m/>
    <m/>
    <m/>
    <m/>
    <m/>
    <m/>
    <m/>
    <n v="167.03770000000003"/>
    <n v="261.14033838373604"/>
    <n v="263.63730266665232"/>
    <n v="265.68216227811081"/>
    <n v="266.8122101213205"/>
    <n v="267.11441932489197"/>
    <n v="4402"/>
    <n v="619"/>
    <n v="622.87212603756461"/>
    <n v="626.74425207512922"/>
    <n v="630.61637811269372"/>
    <n v="634.48850415025845"/>
    <n v="638.36063018782306"/>
    <n v="0"/>
    <n v="0"/>
    <n v="0"/>
    <n v="0"/>
    <n v="0"/>
    <n v="0"/>
    <m/>
    <m/>
    <m/>
    <m/>
    <m/>
    <m/>
    <n v="0"/>
    <n v="118.94981355443552"/>
    <n v="92.191951059323756"/>
    <n v="8.4444221346896722"/>
    <n v="46.095975529661878"/>
    <n v="0"/>
    <n v="0"/>
    <n v="119.59105610988533"/>
    <n v="92.688945552401535"/>
    <n v="8.4899448864043467"/>
    <n v="46.344472776200767"/>
    <n v="0"/>
    <x v="0"/>
  </r>
  <r>
    <n v="4403"/>
    <n v="44"/>
    <n v="4"/>
    <s v="רמת שרת"/>
    <m/>
    <s v="Jewish"/>
    <s v="yes"/>
    <x v="0"/>
    <s v="yes"/>
    <s v="ירושלים"/>
    <n v="855.33613984122655"/>
    <n v="14.983333333333334"/>
    <n v="14.983333333333334"/>
    <n v="14.983333333333334"/>
    <n v="14.983333333333334"/>
    <n v="14.983333333333334"/>
    <n v="74.916666666666671"/>
    <n v="870.3194731745599"/>
    <n v="885.30280650789325"/>
    <n v="900.2861398412266"/>
    <n v="915.26947317455995"/>
    <n v="930.2528065078933"/>
    <n v="3000.7163990022982"/>
    <n v="2970.7895100617193"/>
    <n v="2980.8329969394431"/>
    <n v="2965.1119513900117"/>
    <n v="2937.974671851026"/>
    <n v="2912.8775338799919"/>
    <n v="3.5082305765301953"/>
    <n v="3.4134471324943783"/>
    <n v="3.3670208374210846"/>
    <n v="3.2935217151215226"/>
    <n v="3.2099559287832777"/>
    <n v="3.1312751904664915"/>
    <m/>
    <m/>
    <m/>
    <m/>
    <m/>
    <m/>
    <m/>
    <m/>
    <m/>
    <m/>
    <m/>
    <m/>
    <m/>
    <m/>
    <m/>
    <m/>
    <m/>
    <m/>
    <m/>
    <n v="299.28969999999998"/>
    <n v="304.6134116590772"/>
    <n v="309.72906030511717"/>
    <n v="314.44770412501998"/>
    <n v="318.38729572264293"/>
    <n v="321.97577998707754"/>
    <n v="4403"/>
    <n v="69"/>
    <n v="0"/>
    <n v="0"/>
    <n v="0"/>
    <n v="0"/>
    <n v="0"/>
    <n v="142"/>
    <n v="142"/>
    <n v="142"/>
    <n v="142"/>
    <n v="142"/>
    <n v="142"/>
    <m/>
    <m/>
    <m/>
    <m/>
    <m/>
    <m/>
    <n v="0"/>
    <n v="19.500632833455359"/>
    <n v="234.00759368701662"/>
    <n v="46.314002979456482"/>
    <n v="14.62547462509152"/>
    <n v="0"/>
    <n v="0"/>
    <n v="19.967490251724236"/>
    <n v="239.60988269871507"/>
    <n v="47.422789347845068"/>
    <n v="14.975617688793177"/>
    <n v="0"/>
    <x v="0"/>
  </r>
  <r>
    <n v="4404"/>
    <n v="44"/>
    <n v="4"/>
    <s v="הולילנד צפון"/>
    <m/>
    <s v="Jewish"/>
    <s v="yes"/>
    <x v="0"/>
    <s v="yes"/>
    <s v="ירושלים"/>
    <n v="193"/>
    <n v="0"/>
    <n v="0"/>
    <n v="31.5"/>
    <n v="0"/>
    <n v="0"/>
    <n v="31.5"/>
    <n v="193"/>
    <n v="193"/>
    <n v="224.5"/>
    <n v="224.5"/>
    <n v="224.5"/>
    <n v="726.81146073963487"/>
    <n v="695.6610771745776"/>
    <n v="728.21005956017052"/>
    <n v="864.16541571783887"/>
    <n v="896.01970747000428"/>
    <n v="928.48857829466203"/>
    <n v="3.7658624908789373"/>
    <n v="3.6044615397646509"/>
    <n v="3.7731091168920754"/>
    <n v="3.8492891568723335"/>
    <n v="3.9911790978619344"/>
    <n v="4.1358065848314567"/>
    <m/>
    <m/>
    <m/>
    <m/>
    <m/>
    <m/>
    <m/>
    <m/>
    <m/>
    <m/>
    <m/>
    <m/>
    <m/>
    <m/>
    <m/>
    <m/>
    <m/>
    <m/>
    <m/>
    <n v="127.45840000000001"/>
    <n v="130.53543508091059"/>
    <n v="133.56218756706511"/>
    <n v="138.01511800468018"/>
    <n v="140.92752606576587"/>
    <n v="143.68147470093913"/>
    <n v="4404"/>
    <m/>
    <n v="0"/>
    <n v="0"/>
    <n v="0"/>
    <n v="0"/>
    <n v="0"/>
    <n v="159"/>
    <n v="159"/>
    <n v="159"/>
    <n v="159"/>
    <n v="159"/>
    <n v="159"/>
    <m/>
    <m/>
    <m/>
    <m/>
    <m/>
    <m/>
    <n v="0"/>
    <n v="41.404535401404054"/>
    <n v="41.404535401404054"/>
    <n v="34.503779501170044"/>
    <n v="20.702267700702027"/>
    <n v="0"/>
    <n v="0"/>
    <n v="43.104442410281742"/>
    <n v="43.104442410281742"/>
    <n v="35.920368675234783"/>
    <n v="21.552221205140871"/>
    <n v="0"/>
    <x v="0"/>
  </r>
  <r>
    <n v="4405"/>
    <n v="44"/>
    <n v="4"/>
    <s v="הולילנד דרום"/>
    <m/>
    <s v="Jewish"/>
    <s v="yes"/>
    <x v="0"/>
    <s v="yes"/>
    <s v="ירושלים"/>
    <n v="400"/>
    <n v="0"/>
    <n v="430.2"/>
    <n v="0"/>
    <n v="0"/>
    <n v="0"/>
    <n v="430.2"/>
    <n v="400"/>
    <n v="830.2"/>
    <n v="830.2"/>
    <n v="830.2"/>
    <n v="830.2"/>
    <n v="1415"/>
    <n v="1435"/>
    <n v="2781.17"/>
    <n v="2812.6603448275864"/>
    <n v="2826.9741379310349"/>
    <n v="2841.2879310344829"/>
    <n v="3.5375000000000001"/>
    <n v="3.5874999999999999"/>
    <n v="3.35"/>
    <n v="3.3879310344827585"/>
    <n v="3.4051724137931036"/>
    <n v="3.4224137931034484"/>
    <m/>
    <m/>
    <m/>
    <m/>
    <m/>
    <m/>
    <m/>
    <m/>
    <m/>
    <m/>
    <m/>
    <m/>
    <m/>
    <m/>
    <m/>
    <m/>
    <m/>
    <m/>
    <m/>
    <n v="68.629800000000003"/>
    <n v="70.294841061588329"/>
    <n v="124.01300458430671"/>
    <n v="126.66130885293691"/>
    <n v="128.65102362298106"/>
    <n v="130.50540616543341"/>
    <n v="4405"/>
    <m/>
    <n v="0"/>
    <n v="0"/>
    <n v="0"/>
    <n v="0"/>
    <n v="0"/>
    <n v="0"/>
    <n v="0"/>
    <n v="0"/>
    <n v="0"/>
    <n v="0"/>
    <n v="0"/>
    <m/>
    <m/>
    <m/>
    <m/>
    <m/>
    <m/>
    <n v="0"/>
    <n v="110.82864524631979"/>
    <n v="15.832663606617114"/>
    <n v="0"/>
    <n v="0"/>
    <n v="0"/>
    <n v="0"/>
    <n v="114.19223039475423"/>
    <n v="16.313175770679177"/>
    <n v="0"/>
    <n v="0"/>
    <n v="0"/>
    <x v="0"/>
  </r>
  <r>
    <n v="4406"/>
    <n v="44"/>
    <n v="4"/>
    <s v="מלחה מערב"/>
    <m/>
    <s v="Jewish"/>
    <s v="yes"/>
    <x v="0"/>
    <s v="yes"/>
    <s v="ירושלים"/>
    <n v="820.57819623388491"/>
    <n v="200"/>
    <n v="197"/>
    <n v="3.9"/>
    <n v="4.5"/>
    <n v="0"/>
    <n v="405.4"/>
    <n v="1020.5781962338849"/>
    <n v="1217.5781962338849"/>
    <n v="1221.478196233885"/>
    <n v="1225.978196233885"/>
    <n v="1225.978196233885"/>
    <n v="3137.7665716064266"/>
    <n v="3710.4065532866985"/>
    <n v="4278.1649807768072"/>
    <n v="4313.5576039388088"/>
    <n v="4316.9408408160416"/>
    <n v="4264.3497457009198"/>
    <n v="3.8238483376812589"/>
    <n v="3.6355926150281856"/>
    <n v="3.5136675361054293"/>
    <n v="3.5314241525051844"/>
    <n v="3.5212215470694068"/>
    <n v="3.4783242954896663"/>
    <m/>
    <m/>
    <m/>
    <m/>
    <m/>
    <m/>
    <m/>
    <m/>
    <m/>
    <m/>
    <m/>
    <m/>
    <m/>
    <m/>
    <m/>
    <m/>
    <m/>
    <m/>
    <m/>
    <n v="309.17115000000001"/>
    <n v="331.74493656587083"/>
    <n v="374.26213355595877"/>
    <n v="375.2634439879281"/>
    <n v="376.15431916903003"/>
    <n v="373.89995654372967"/>
    <n v="4406"/>
    <n v="859"/>
    <n v="867.95007671775875"/>
    <n v="1175.6172984266489"/>
    <n v="1175.6172984266489"/>
    <n v="1175.6172984266489"/>
    <n v="1175.6172984266489"/>
    <n v="74"/>
    <n v="74"/>
    <n v="74"/>
    <n v="74"/>
    <n v="74"/>
    <n v="74"/>
    <m/>
    <m/>
    <m/>
    <m/>
    <m/>
    <m/>
    <n v="0"/>
    <n v="18.117388146362167"/>
    <n v="73.58446914133296"/>
    <n v="55.188351855999713"/>
    <n v="228.37323484423325"/>
    <n v="0"/>
    <n v="0"/>
    <n v="18.051560174959686"/>
    <n v="73.317106302320468"/>
    <n v="54.987829726740351"/>
    <n v="227.54346033970916"/>
    <n v="0"/>
    <x v="0"/>
  </r>
  <r>
    <n v="4407"/>
    <n v="44"/>
    <n v="4"/>
    <s v="מלחה מזרח"/>
    <m/>
    <s v="Jewish"/>
    <s v="yes"/>
    <x v="0"/>
    <s v="yes"/>
    <s v="ירושלים"/>
    <n v="271.72180376610538"/>
    <n v="0"/>
    <n v="0"/>
    <n v="0"/>
    <n v="36"/>
    <n v="0"/>
    <n v="36"/>
    <n v="271.72180376610538"/>
    <n v="271.72180376610538"/>
    <n v="271.72180376610538"/>
    <n v="307.72180376610538"/>
    <n v="307.72180376610538"/>
    <n v="1039.7362946791959"/>
    <n v="1045.2119875376561"/>
    <n v="1042.5428471214655"/>
    <n v="1040.2221919794422"/>
    <n v="1129.0441074742237"/>
    <n v="1112.1057533524524"/>
    <n v="3.8264735485643526"/>
    <n v="3.8466253832076025"/>
    <n v="3.8368023201364911"/>
    <n v="3.8282617646497443"/>
    <n v="3.6690416267428119"/>
    <n v="3.6139972525240589"/>
    <m/>
    <m/>
    <m/>
    <m/>
    <m/>
    <m/>
    <m/>
    <m/>
    <m/>
    <m/>
    <m/>
    <m/>
    <m/>
    <m/>
    <m/>
    <m/>
    <m/>
    <m/>
    <m/>
    <n v="274.81880000000001"/>
    <n v="288.62794418993553"/>
    <n v="294.73124061457457"/>
    <n v="298.43419852119115"/>
    <n v="306.86848050829769"/>
    <n v="309.6387810631395"/>
    <n v="4407"/>
    <n v="88"/>
    <n v="228.70089660567515"/>
    <n v="255.1408421430981"/>
    <n v="240.2409846486392"/>
    <n v="261.3098847354222"/>
    <n v="250.69017931722249"/>
    <n v="0"/>
    <n v="0"/>
    <n v="0"/>
    <n v="0"/>
    <n v="0"/>
    <n v="0"/>
    <m/>
    <m/>
    <m/>
    <m/>
    <m/>
    <m/>
    <n v="0"/>
    <n v="3.4375821234551447"/>
    <n v="48.126149439615133"/>
    <n v="0"/>
    <n v="246.87046695812086"/>
    <n v="0"/>
    <n v="0"/>
    <n v="3.5666446532785967"/>
    <n v="49.93302484630221"/>
    <n v="0"/>
    <n v="256.13911156355869"/>
    <n v="0"/>
    <x v="0"/>
  </r>
  <r>
    <n v="4501"/>
    <n v="45"/>
    <n v="4"/>
    <s v="קרית יובל-רח' אנילביץ"/>
    <m/>
    <s v="Jewish"/>
    <s v="yes"/>
    <x v="0"/>
    <s v="yes"/>
    <s v="ירושלים"/>
    <n v="625.90440000000547"/>
    <n v="26.400000000000002"/>
    <n v="24.400000000000002"/>
    <n v="89.4"/>
    <n v="72.400000000000006"/>
    <n v="12.4"/>
    <n v="225.00000000000003"/>
    <n v="652.30440000000544"/>
    <n v="676.70440000000542"/>
    <n v="766.1044000000054"/>
    <n v="838.50440000000538"/>
    <n v="850.90440000000535"/>
    <n v="1849.7591729579249"/>
    <n v="1972.9788413410274"/>
    <n v="2077.9439975579271"/>
    <n v="2343.9670052684978"/>
    <n v="2550.8423764632093"/>
    <n v="2571.4015416041302"/>
    <n v="2.9553381841666373"/>
    <n v="3.0246290556081039"/>
    <n v="3.0706819662439178"/>
    <n v="3.0595921460162367"/>
    <n v="3.0421335612111196"/>
    <n v="3.0219629156978316"/>
    <m/>
    <m/>
    <m/>
    <m/>
    <m/>
    <m/>
    <m/>
    <m/>
    <m/>
    <m/>
    <m/>
    <m/>
    <m/>
    <m/>
    <m/>
    <m/>
    <m/>
    <m/>
    <m/>
    <n v="300.05731800000001"/>
    <n v="331.6245936247505"/>
    <n v="386.0462972427419"/>
    <n v="398.80703758030114"/>
    <n v="411.52703274441711"/>
    <n v="413.62899202508413"/>
    <n v="4501"/>
    <n v="129"/>
    <n v="222.28173283158861"/>
    <n v="321.72277007144123"/>
    <n v="416.19045442538481"/>
    <n v="512.33463445774146"/>
    <n v="613.91895492552169"/>
    <n v="0"/>
    <n v="0"/>
    <n v="0"/>
    <n v="0"/>
    <n v="0"/>
    <n v="0"/>
    <m/>
    <m/>
    <m/>
    <m/>
    <m/>
    <m/>
    <n v="0"/>
    <n v="146.32955449682217"/>
    <n v="95.438659376898144"/>
    <n v="47.719329688449072"/>
    <n v="109.31949401813171"/>
    <n v="0"/>
    <n v="0"/>
    <n v="151.767999123669"/>
    <n v="98.985706766378357"/>
    <n v="49.492853383189178"/>
    <n v="113.38243275184755"/>
    <n v="0"/>
    <x v="0"/>
  </r>
  <r>
    <n v="4502"/>
    <n v="45"/>
    <n v="4"/>
    <s v="קרית יובל מזרח"/>
    <m/>
    <s v="Jewish"/>
    <s v="yes"/>
    <x v="0"/>
    <s v="yes"/>
    <s v="ירושלים"/>
    <n v="1150"/>
    <n v="47.400000000000006"/>
    <n v="416.3"/>
    <n v="19.600000000000001"/>
    <n v="61"/>
    <n v="84.4"/>
    <n v="628.70000000000005"/>
    <n v="1197.4000000000001"/>
    <n v="1613.7"/>
    <n v="1633.3"/>
    <n v="1694.3"/>
    <n v="1778.7"/>
    <n v="3837.1063674485345"/>
    <n v="4212.3293993041079"/>
    <n v="5799.0392019182345"/>
    <n v="5643.776672649451"/>
    <n v="5589.255436247051"/>
    <n v="5548.0414125684438"/>
    <n v="3.3366142325639432"/>
    <n v="3.517896608739024"/>
    <n v="3.5936290524374011"/>
    <n v="3.4554439923158338"/>
    <n v="3.2988581929097864"/>
    <n v="3.1191552327927385"/>
    <m/>
    <m/>
    <m/>
    <m/>
    <m/>
    <m/>
    <m/>
    <m/>
    <m/>
    <m/>
    <m/>
    <m/>
    <m/>
    <m/>
    <m/>
    <m/>
    <m/>
    <m/>
    <m/>
    <n v="691.40189999999996"/>
    <n v="734.82116211837126"/>
    <n v="769.85681800594705"/>
    <n v="783.52250527136528"/>
    <n v="803.37539336018972"/>
    <n v="813.28898181700663"/>
    <n v="4502"/>
    <n v="663"/>
    <n v="784.15055615437552"/>
    <n v="1085.5980179351056"/>
    <n v="1105.607011709563"/>
    <n v="1152.709209977096"/>
    <n v="1229.6668261129428"/>
    <n v="66"/>
    <n v="66"/>
    <n v="66"/>
    <n v="66"/>
    <n v="66"/>
    <n v="66"/>
    <m/>
    <m/>
    <m/>
    <m/>
    <m/>
    <m/>
    <n v="0"/>
    <n v="75.655755218110727"/>
    <n v="75.655755218110727"/>
    <n v="113.48363282716606"/>
    <n v="518.72736200797783"/>
    <n v="0"/>
    <n v="0"/>
    <n v="78.529961444596481"/>
    <n v="78.529961444596481"/>
    <n v="117.79494216689469"/>
    <n v="538.4341167609191"/>
    <n v="0"/>
    <x v="0"/>
  </r>
  <r>
    <n v="4503"/>
    <n v="45"/>
    <n v="4"/>
    <s v="קרית יובל-מרכז מסחרי"/>
    <m/>
    <s v="Jewish"/>
    <s v="yes"/>
    <x v="0"/>
    <s v="yes"/>
    <s v="ירושלים"/>
    <n v="1278.062499999977"/>
    <n v="26.400000000000002"/>
    <n v="185.4"/>
    <n v="79.600000000000009"/>
    <n v="187.60000000000002"/>
    <n v="112.4"/>
    <n v="591.40000000000009"/>
    <n v="1304.4624999999771"/>
    <n v="1489.8624999999772"/>
    <n v="1569.4624999999771"/>
    <n v="1757.0624999999773"/>
    <n v="1869.4624999999774"/>
    <n v="2858.3941920478755"/>
    <n v="2819.7031656080335"/>
    <n v="3230.7634477345878"/>
    <n v="3766.709999999945"/>
    <n v="4744.0687499999385"/>
    <n v="5234.4949999999362"/>
    <n v="2.2365057984628507"/>
    <n v="2.1615823878479321"/>
    <n v="2.1684977289747458"/>
    <n v="2.4"/>
    <n v="2.7"/>
    <n v="2.8"/>
    <m/>
    <m/>
    <m/>
    <m/>
    <m/>
    <m/>
    <m/>
    <m/>
    <m/>
    <m/>
    <m/>
    <m/>
    <m/>
    <m/>
    <m/>
    <m/>
    <m/>
    <m/>
    <m/>
    <n v="570.8343000000001"/>
    <n v="580.82328975980442"/>
    <n v="607.07515424725807"/>
    <n v="620.08332987334722"/>
    <n v="652.60741098668541"/>
    <n v="796.01066070626609"/>
    <n v="4503"/>
    <n v="563"/>
    <n v="635.91666100152827"/>
    <n v="768.2102657889086"/>
    <n v="841.87340742585457"/>
    <n v="1085.0831606761683"/>
    <n v="1196.3893112437565"/>
    <n v="0"/>
    <n v="0"/>
    <n v="0"/>
    <n v="0"/>
    <n v="0"/>
    <n v="0"/>
    <m/>
    <m/>
    <m/>
    <m/>
    <m/>
    <m/>
    <n v="0"/>
    <n v="172.44198485791745"/>
    <n v="277.54585111633781"/>
    <n v="51.426907367203135"/>
    <n v="118.66858653188881"/>
    <n v="0"/>
    <n v="0"/>
    <n v="221.36647074238792"/>
    <n v="356.28994633434854"/>
    <n v="66.017524644322592"/>
    <n v="152.336718985207"/>
    <n v="0"/>
    <x v="0"/>
  </r>
  <r>
    <n v="4504"/>
    <n v="45"/>
    <n v="4"/>
    <s v="קרית יובל-רח' אברהם שטרן"/>
    <m/>
    <s v="Jewish"/>
    <s v="yes"/>
    <x v="0"/>
    <s v="yes"/>
    <s v="ירושלים"/>
    <n v="1650"/>
    <n v="39.6"/>
    <n v="86.1"/>
    <n v="141.4"/>
    <n v="78.599999999999994"/>
    <n v="189.1"/>
    <n v="534.80000000000007"/>
    <n v="1689.6"/>
    <n v="1775.6999999999998"/>
    <n v="1917.1"/>
    <n v="1995.6999999999998"/>
    <n v="2184.7999999999997"/>
    <n v="4620"/>
    <n v="4899.8399999999992"/>
    <n v="5327.0999999999995"/>
    <n v="5943.01"/>
    <n v="6386.24"/>
    <n v="6991.36"/>
    <n v="2.8"/>
    <n v="2.9"/>
    <n v="3"/>
    <n v="3.1"/>
    <n v="3.2"/>
    <n v="3.2"/>
    <m/>
    <m/>
    <m/>
    <m/>
    <m/>
    <m/>
    <m/>
    <m/>
    <m/>
    <m/>
    <m/>
    <m/>
    <m/>
    <m/>
    <m/>
    <m/>
    <m/>
    <m/>
    <m/>
    <n v="209.1636"/>
    <n v="240.94952121415636"/>
    <n v="247.53775564338218"/>
    <n v="258.35359486777872"/>
    <n v="264.46069627881747"/>
    <n v="281.75552460833467"/>
    <n v="4504"/>
    <n v="371"/>
    <n v="485.27754911421835"/>
    <n v="602.66987712622006"/>
    <n v="812.14537767352874"/>
    <n v="1064.4024114959657"/>
    <n v="1257.5496403640157"/>
    <n v="0"/>
    <n v="0"/>
    <n v="0"/>
    <n v="0"/>
    <n v="0"/>
    <n v="0"/>
    <m/>
    <m/>
    <m/>
    <m/>
    <m/>
    <m/>
    <n v="0"/>
    <n v="55.48866714423977"/>
    <n v="66.586400573087715"/>
    <n v="44.390933715391817"/>
    <n v="91.887593435059415"/>
    <n v="0"/>
    <n v="0"/>
    <n v="60.514886696443668"/>
    <n v="72.617864035732396"/>
    <n v="48.41190935715494"/>
    <n v="100.21086451900366"/>
    <n v="0"/>
    <x v="0"/>
  </r>
  <r>
    <n v="4505"/>
    <n v="45"/>
    <n v="4"/>
    <s v="קרית יובל-מרכז קהילתי"/>
    <m/>
    <s v="Jewish"/>
    <s v="yes"/>
    <x v="0"/>
    <s v="yes"/>
    <s v="ירושלים"/>
    <n v="729.52814054726844"/>
    <n v="25.8"/>
    <n v="12.200000000000001"/>
    <n v="538.20000000000005"/>
    <n v="96.2"/>
    <n v="6.2"/>
    <n v="678.60000000000014"/>
    <n v="755.32814054726839"/>
    <n v="767.52814054726844"/>
    <n v="1305.7281405472686"/>
    <n v="1401.9281405472686"/>
    <n v="1408.1281405472687"/>
    <n v="1967.5332750703969"/>
    <n v="2045.1207391978023"/>
    <n v="2083.9299684006446"/>
    <n v="3551.6758721936035"/>
    <n v="3834.7408241214839"/>
    <n v="3840.9163498578564"/>
    <n v="2.6969943525337037"/>
    <n v="2.7075924084014962"/>
    <n v="2.7151186494800643"/>
    <n v="2.7200730089994023"/>
    <n v="2.7353333692442479"/>
    <n v="2.7276753011732904"/>
    <m/>
    <m/>
    <m/>
    <m/>
    <m/>
    <m/>
    <m/>
    <m/>
    <m/>
    <m/>
    <m/>
    <m/>
    <m/>
    <m/>
    <m/>
    <m/>
    <m/>
    <m/>
    <m/>
    <n v="465.56770000000006"/>
    <n v="474.04809419800449"/>
    <n v="736.11273249597286"/>
    <n v="886.18194187666347"/>
    <n v="901.48616528005823"/>
    <n v="914.09313837692662"/>
    <n v="4505"/>
    <m/>
    <n v="0"/>
    <n v="0"/>
    <n v="0"/>
    <n v="0"/>
    <n v="0"/>
    <n v="0"/>
    <n v="0"/>
    <n v="0"/>
    <n v="0"/>
    <n v="0"/>
    <n v="0"/>
    <m/>
    <m/>
    <m/>
    <m/>
    <m/>
    <m/>
    <n v="0"/>
    <n v="144.48323840952676"/>
    <n v="411.00280382288418"/>
    <n v="199.01675961636712"/>
    <n v="131.67914002788541"/>
    <n v="0"/>
    <n v="0"/>
    <n v="149.03388412648036"/>
    <n v="423.94775279731971"/>
    <n v="205.28499373625303"/>
    <n v="135.82650771687349"/>
    <n v="0"/>
    <x v="0"/>
  </r>
  <r>
    <n v="4506"/>
    <n v="45"/>
    <n v="4"/>
    <s v="קרית יובל-רח' ברזיל"/>
    <m/>
    <s v="Jewish"/>
    <s v="yes"/>
    <x v="0"/>
    <s v="yes"/>
    <s v="ירושלים"/>
    <n v="1279.4999999999973"/>
    <n v="95"/>
    <n v="50"/>
    <n v="242.5"/>
    <n v="252.4"/>
    <n v="0"/>
    <n v="639.9"/>
    <n v="1374.4999999999973"/>
    <n v="1424.4999999999973"/>
    <n v="1666.9999999999973"/>
    <n v="1919.3999999999974"/>
    <n v="1919.3999999999974"/>
    <n v="3838.4999999999918"/>
    <n v="4260.9499999999916"/>
    <n v="4700.8499999999904"/>
    <n v="5834.4999999999909"/>
    <n v="7101.7799999999916"/>
    <n v="7101.7799999999907"/>
    <n v="3"/>
    <n v="3.1"/>
    <n v="3.3"/>
    <n v="3.5000000000000004"/>
    <n v="3.7000000000000006"/>
    <n v="3.7"/>
    <m/>
    <m/>
    <m/>
    <m/>
    <m/>
    <m/>
    <m/>
    <m/>
    <m/>
    <m/>
    <m/>
    <m/>
    <m/>
    <m/>
    <m/>
    <m/>
    <m/>
    <m/>
    <m/>
    <n v="287.59460000000001"/>
    <n v="304.11351261666198"/>
    <n v="313.62644560958256"/>
    <n v="342.42735311755956"/>
    <n v="403.98055872226053"/>
    <n v="408.04247066329464"/>
    <n v="4506"/>
    <n v="159.5"/>
    <n v="349.57410527802438"/>
    <n v="369.01786228293696"/>
    <n v="485.20470800591903"/>
    <n v="642.08699253410589"/>
    <n v="637.34434217230796"/>
    <n v="385"/>
    <n v="385"/>
    <n v="385"/>
    <n v="385"/>
    <n v="385"/>
    <n v="385"/>
    <m/>
    <m/>
    <m/>
    <m/>
    <m/>
    <m/>
    <n v="0"/>
    <n v="76.269791950352854"/>
    <n v="55.931180707660914"/>
    <n v="158.01398277264099"/>
    <n v="52.212397686904794"/>
    <n v="0"/>
    <n v="0"/>
    <n v="90.88442865635534"/>
    <n v="66.648580948012011"/>
    <n v="188.29224751727162"/>
    <n v="62.217213541655639"/>
    <n v="0"/>
    <x v="0"/>
  </r>
  <r>
    <n v="4507"/>
    <n v="45"/>
    <n v="4"/>
    <s v="עין כרם"/>
    <m/>
    <s v="Jewish"/>
    <s v="yes"/>
    <x v="0"/>
    <s v="yes"/>
    <s v="ירושלים"/>
    <n v="569.3637931034483"/>
    <n v="0"/>
    <n v="0"/>
    <n v="0"/>
    <n v="24.299999999999997"/>
    <n v="30"/>
    <n v="54.3"/>
    <n v="569.3637931034483"/>
    <n v="569.3637931034483"/>
    <n v="569.3637931034483"/>
    <n v="593.66379310344826"/>
    <n v="623.66379310344826"/>
    <n v="1370.703986895815"/>
    <n v="1286.3095521178416"/>
    <n v="1225.6534905226847"/>
    <n v="1170.3293713229903"/>
    <n v="1187.7272805388347"/>
    <n v="1223.9211304498083"/>
    <n v="2.4074308965529361"/>
    <n v="2.259205042011041"/>
    <n v="2.1526719917365633"/>
    <n v="2.0555036788409757"/>
    <n v="2.0006732671531959"/>
    <n v="1.9624694330247807"/>
    <m/>
    <m/>
    <m/>
    <m/>
    <m/>
    <m/>
    <m/>
    <m/>
    <m/>
    <m/>
    <m/>
    <m/>
    <m/>
    <m/>
    <m/>
    <m/>
    <m/>
    <m/>
    <m/>
    <n v="584.26279999999997"/>
    <n v="590.79793018194437"/>
    <n v="598.37664102452732"/>
    <n v="606.84918966895782"/>
    <n v="616.65115196974443"/>
    <n v="626.21209236172513"/>
    <n v="4507"/>
    <n v="439.5"/>
    <n v="439.5"/>
    <n v="439.5"/>
    <n v="439.5"/>
    <n v="439.5"/>
    <n v="439.5"/>
    <n v="0"/>
    <n v="0"/>
    <n v="0"/>
    <n v="0"/>
    <n v="0"/>
    <n v="0"/>
    <m/>
    <m/>
    <m/>
    <m/>
    <m/>
    <m/>
    <n v="0"/>
    <n v="303.42459483447891"/>
    <n v="91.027378450343676"/>
    <n v="182.05475690068735"/>
    <n v="30.342459483447893"/>
    <n v="0"/>
    <n v="0"/>
    <n v="313.10604618086256"/>
    <n v="93.931813854258763"/>
    <n v="187.86362770851753"/>
    <n v="31.310604618086259"/>
    <n v="0"/>
    <x v="0"/>
  </r>
  <r>
    <n v="4508"/>
    <n v="45"/>
    <n v="4"/>
    <s v="קרית יובל-רח' שמריהו לוין"/>
    <m/>
    <s v="Jewish"/>
    <s v="yes"/>
    <x v="0"/>
    <s v="yes"/>
    <s v="ירושלים"/>
    <n v="1460"/>
    <n v="0"/>
    <n v="0"/>
    <n v="16"/>
    <n v="107"/>
    <n v="252"/>
    <n v="375"/>
    <n v="1460"/>
    <n v="1460"/>
    <n v="1476"/>
    <n v="1583"/>
    <n v="1835"/>
    <n v="5110"/>
    <n v="5256"/>
    <n v="5402"/>
    <n v="5461.2"/>
    <n v="6015.4"/>
    <n v="6973"/>
    <n v="3.5"/>
    <n v="3.6"/>
    <n v="3.7"/>
    <n v="3.7"/>
    <n v="3.8"/>
    <n v="3.8"/>
    <m/>
    <m/>
    <m/>
    <m/>
    <m/>
    <m/>
    <m/>
    <m/>
    <m/>
    <m/>
    <m/>
    <m/>
    <m/>
    <m/>
    <m/>
    <m/>
    <m/>
    <m/>
    <m/>
    <n v="428"/>
    <n v="488.83023257962361"/>
    <n v="503.11776581962533"/>
    <n v="508.9594073421041"/>
    <n v="520.0060997262226"/>
    <n v="543.56509241826893"/>
    <n v="4508"/>
    <n v="610"/>
    <n v="883.41067806259605"/>
    <n v="909.12855039850115"/>
    <n v="900.58640294509235"/>
    <n v="905.12609766089759"/>
    <n v="911.61250818647511"/>
    <n v="47"/>
    <n v="47"/>
    <n v="47"/>
    <n v="47"/>
    <n v="47"/>
    <n v="47"/>
    <m/>
    <m/>
    <m/>
    <m/>
    <m/>
    <m/>
    <n v="0"/>
    <n v="46.120781216504575"/>
    <n v="138.36234364951375"/>
    <n v="169.48309508719251"/>
    <n v="154.99318738889326"/>
    <n v="0"/>
    <n v="0"/>
    <n v="49.256672227105845"/>
    <n v="147.77001668131754"/>
    <n v="181.00676186633663"/>
    <n v="165.53164164350889"/>
    <n v="0"/>
    <x v="0"/>
  </r>
  <r>
    <n v="4601"/>
    <n v="46"/>
    <n v="4"/>
    <s v="עיר גנים ג"/>
    <m/>
    <s v="Jewish"/>
    <s v="yes"/>
    <x v="0"/>
    <s v="yes"/>
    <s v="ירושלים"/>
    <n v="1268.5500700280306"/>
    <n v="164"/>
    <n v="48.6"/>
    <n v="254.2"/>
    <n v="24.599999999999998"/>
    <n v="324.60000000000002"/>
    <n v="816"/>
    <n v="1432.5500700280306"/>
    <n v="1481.1500700280305"/>
    <n v="1735.3500700280306"/>
    <n v="1759.9500700280305"/>
    <n v="2084.5500700280304"/>
    <n v="3754.8198682481466"/>
    <n v="4274.0953918295718"/>
    <n v="4632.8922885295806"/>
    <n v="5464.1010174616467"/>
    <n v="5595.8571497316252"/>
    <n v="6647.6442655647561"/>
    <n v="2.9599303622009794"/>
    <n v="2.9835574206114424"/>
    <n v="3.1279020149807666"/>
    <n v="3.1487024502055583"/>
    <n v="3.1795544913626448"/>
    <n v="3.1890067603295167"/>
    <m/>
    <m/>
    <m/>
    <m/>
    <m/>
    <m/>
    <m/>
    <m/>
    <m/>
    <m/>
    <m/>
    <m/>
    <m/>
    <m/>
    <m/>
    <m/>
    <m/>
    <m/>
    <m/>
    <n v="192.60000000000002"/>
    <n v="328.33977827904522"/>
    <n v="345.55634365364097"/>
    <n v="410.58710269693728"/>
    <n v="427.30941330546216"/>
    <n v="449.80617875058385"/>
    <n v="4601"/>
    <n v="495"/>
    <n v="725.1365278007072"/>
    <n v="858.73813590708721"/>
    <n v="931.14265849380195"/>
    <n v="929.30107119072488"/>
    <n v="1072.8148155685294"/>
    <n v="0"/>
    <n v="0"/>
    <n v="0"/>
    <n v="0"/>
    <n v="0"/>
    <n v="0"/>
    <m/>
    <m/>
    <m/>
    <m/>
    <m/>
    <m/>
    <n v="0"/>
    <n v="143.84402481364717"/>
    <n v="26.859586843249815"/>
    <n v="133.87477890717201"/>
    <n v="106.00871213286823"/>
    <n v="0"/>
    <n v="0"/>
    <n v="157.58393459642744"/>
    <n v="29.425201233608494"/>
    <n v="146.66243127408273"/>
    <n v="116.13461164646515"/>
    <n v="0"/>
    <x v="0"/>
  </r>
  <r>
    <n v="4602"/>
    <n v="46"/>
    <n v="4"/>
    <s v="מורדות גבעת משואה"/>
    <n v="4603"/>
    <s v="Jewish"/>
    <s v="yes"/>
    <x v="0"/>
    <s v="yes"/>
    <s v="ירושלים"/>
    <n v="0"/>
    <n v="293"/>
    <n v="200"/>
    <n v="0"/>
    <n v="0"/>
    <n v="0"/>
    <n v="493"/>
    <n v="293"/>
    <n v="493"/>
    <n v="493"/>
    <n v="493"/>
    <n v="493"/>
    <n v="0"/>
    <n v="786.49081807306527"/>
    <n v="1356.7321044537894"/>
    <n v="1385.585731177543"/>
    <n v="1389.896028031776"/>
    <n v="1370.8334476350719"/>
    <m/>
    <n v="2.6842690036623389"/>
    <n v="2.7519920982835484"/>
    <n v="2.810518724498059"/>
    <n v="2.8192617201455903"/>
    <n v="2.7805952284687057"/>
    <m/>
    <m/>
    <m/>
    <m/>
    <m/>
    <m/>
    <m/>
    <m/>
    <m/>
    <m/>
    <m/>
    <m/>
    <m/>
    <m/>
    <m/>
    <m/>
    <m/>
    <m/>
    <m/>
    <n v="0"/>
    <n v="23.594724542191958"/>
    <n v="89.901963133613691"/>
    <n v="90.767571935326288"/>
    <n v="90.896880840953287"/>
    <n v="90.325003429052174"/>
    <n v="4602"/>
    <m/>
    <n v="0"/>
    <n v="0"/>
    <n v="0"/>
    <n v="0"/>
    <n v="0"/>
    <n v="0"/>
    <n v="0"/>
    <n v="0"/>
    <n v="0"/>
    <n v="0"/>
    <n v="0"/>
    <m/>
    <m/>
    <m/>
    <m/>
    <m/>
    <m/>
    <n v="0"/>
    <n v="24.828797704282074"/>
    <n v="0"/>
    <n v="25.235827174844083"/>
    <n v="40.702947056200124"/>
    <n v="0"/>
    <n v="0"/>
    <n v="24.707736364000816"/>
    <n v="0"/>
    <n v="25.112781222427063"/>
    <n v="40.504485842624291"/>
    <n v="0"/>
    <x v="0"/>
  </r>
  <r>
    <n v="4603"/>
    <n v="46"/>
    <n v="4"/>
    <s v="גבעת משואה"/>
    <n v="4603"/>
    <s v="Jewish"/>
    <s v="yes"/>
    <x v="0"/>
    <s v="yes"/>
    <s v="ירושלים"/>
    <n v="970.62593609863302"/>
    <n v="0"/>
    <n v="0"/>
    <n v="525"/>
    <n v="0"/>
    <n v="0"/>
    <n v="525"/>
    <n v="970.62593609863302"/>
    <n v="970.62593609863302"/>
    <n v="1495.625936098633"/>
    <n v="1495.625936098633"/>
    <n v="1495.625936098633"/>
    <n v="4477.8428946969398"/>
    <n v="4564.6425551524544"/>
    <n v="4619.1749786026458"/>
    <n v="7122.5946666425752"/>
    <n v="7109.3163501017534"/>
    <n v="7069.6454134314818"/>
    <n v="4.6133559058758866"/>
    <n v="4.7027823854570938"/>
    <n v="4.7589651242672488"/>
    <n v="4.7622834658925415"/>
    <n v="4.7534053659476729"/>
    <n v="4.7268807278595197"/>
    <m/>
    <m/>
    <m/>
    <m/>
    <m/>
    <m/>
    <m/>
    <m/>
    <m/>
    <m/>
    <m/>
    <m/>
    <m/>
    <m/>
    <m/>
    <m/>
    <m/>
    <m/>
    <m/>
    <n v="355.13835000000006"/>
    <n v="391.86070253127525"/>
    <n v="412.78911548277301"/>
    <n v="433.25112280321252"/>
    <n v="453.25494673808458"/>
    <n v="469.7396873721774"/>
    <n v="4603"/>
    <n v="634"/>
    <n v="874.7064853042599"/>
    <n v="932.15229185031512"/>
    <n v="1389.1121347801181"/>
    <n v="1351.4737589822071"/>
    <n v="1255.6825649487998"/>
    <n v="0"/>
    <n v="0"/>
    <n v="0"/>
    <n v="0"/>
    <n v="0"/>
    <n v="0"/>
    <m/>
    <m/>
    <m/>
    <m/>
    <m/>
    <m/>
    <n v="0"/>
    <n v="105.32410399058331"/>
    <n v="102.09072488224932"/>
    <n v="73.481409015278217"/>
    <n v="152.35488491510168"/>
    <n v="0"/>
    <n v="0"/>
    <n v="114.19453771101561"/>
    <n v="110.68884225735508"/>
    <n v="79.670039572365866"/>
    <n v="165.18626783144086"/>
    <n v="0"/>
    <x v="0"/>
  </r>
  <r>
    <n v="4604"/>
    <n v="46"/>
    <n v="4"/>
    <s v="עיר גנים ב"/>
    <m/>
    <s v="Jewish"/>
    <s v="yes"/>
    <x v="0"/>
    <s v="yes"/>
    <s v="ירושלים"/>
    <n v="559.11857238836706"/>
    <n v="12"/>
    <n v="26.2"/>
    <n v="23.6"/>
    <n v="18.200000000000003"/>
    <n v="86.2"/>
    <n v="166.2"/>
    <n v="571.11857238836706"/>
    <n v="597.3185723883671"/>
    <n v="620.91857238836712"/>
    <n v="639.11857238836717"/>
    <n v="725.31857238836722"/>
    <n v="1949.482756723356"/>
    <n v="1958.5694456020444"/>
    <n v="2015.7944756446007"/>
    <n v="2044.6925091438372"/>
    <n v="2051.0308116448332"/>
    <n v="2255.1868767544274"/>
    <n v="3.4867072084474309"/>
    <n v="3.429356950188962"/>
    <n v="3.3747393247534299"/>
    <n v="3.2930123208892188"/>
    <n v="3.2091553903373389"/>
    <n v="3.1092363584851128"/>
    <m/>
    <m/>
    <m/>
    <m/>
    <m/>
    <m/>
    <m/>
    <m/>
    <m/>
    <m/>
    <m/>
    <m/>
    <m/>
    <m/>
    <m/>
    <m/>
    <m/>
    <m/>
    <m/>
    <n v="171.20000000000002"/>
    <n v="174.5409144242083"/>
    <n v="177.97234697381668"/>
    <n v="181.6060969037309"/>
    <n v="184.32479571163699"/>
    <n v="186.41657129681352"/>
    <n v="4604"/>
    <n v="22"/>
    <n v="0"/>
    <n v="0"/>
    <n v="0"/>
    <n v="0"/>
    <n v="0"/>
    <n v="0"/>
    <n v="0"/>
    <n v="0"/>
    <n v="0"/>
    <n v="0"/>
    <n v="0"/>
    <m/>
    <m/>
    <m/>
    <m/>
    <m/>
    <m/>
    <n v="0"/>
    <n v="39.726333726573799"/>
    <n v="73.777476815151871"/>
    <n v="64.85932028315051"/>
    <n v="3.2429660788546979"/>
    <n v="0"/>
    <n v="0"/>
    <n v="40.778625000825677"/>
    <n v="75.731732035964583"/>
    <n v="66.57734685105936"/>
    <n v="3.3288674089638723"/>
    <n v="0"/>
    <x v="0"/>
  </r>
  <r>
    <n v="4605"/>
    <n v="46"/>
    <n v="4"/>
    <s v="קרית מנחם"/>
    <m/>
    <s v="Jewish"/>
    <s v="yes"/>
    <x v="0"/>
    <s v="yes"/>
    <s v="ירושלים"/>
    <n v="1644.6511627906841"/>
    <n v="14"/>
    <n v="16"/>
    <n v="26"/>
    <n v="36"/>
    <n v="110"/>
    <n v="202"/>
    <n v="1658.6511627906841"/>
    <n v="1674.6511627906841"/>
    <n v="1700.6511627906841"/>
    <n v="1736.6511627906841"/>
    <n v="1846.6511627906841"/>
    <n v="4303.8666994486712"/>
    <n v="4644.2232558139149"/>
    <n v="4856.4883720929838"/>
    <n v="5101.9534883720526"/>
    <n v="5383.618604651122"/>
    <n v="5724.618604651122"/>
    <n v="2.6168872748344794"/>
    <n v="2.8"/>
    <n v="2.9"/>
    <n v="3"/>
    <n v="3.1000000000000005"/>
    <n v="3.1000000000000005"/>
    <m/>
    <m/>
    <m/>
    <m/>
    <m/>
    <m/>
    <m/>
    <m/>
    <m/>
    <m/>
    <m/>
    <m/>
    <m/>
    <m/>
    <m/>
    <m/>
    <m/>
    <m/>
    <m/>
    <n v="267.5"/>
    <n v="277.47899873444089"/>
    <n v="280.02661630055758"/>
    <n v="279.99654606495272"/>
    <n v="283.03209535374418"/>
    <n v="286.40544523245842"/>
    <n v="4605"/>
    <n v="840"/>
    <n v="962.75652148657991"/>
    <n v="969.72676493616677"/>
    <n v="972.95067898492061"/>
    <n v="975.95793875375171"/>
    <n v="1008.0337737227368"/>
    <n v="124"/>
    <n v="124"/>
    <n v="124"/>
    <n v="124"/>
    <n v="124"/>
    <n v="124"/>
    <m/>
    <m/>
    <m/>
    <m/>
    <m/>
    <m/>
    <n v="0"/>
    <n v="55.609585588779616"/>
    <n v="69.511981985974529"/>
    <n v="55.609585588779616"/>
    <n v="99.265392901418963"/>
    <n v="0"/>
    <n v="0"/>
    <n v="56.882444957204079"/>
    <n v="71.103056196505108"/>
    <n v="56.882444957204079"/>
    <n v="101.53749912154515"/>
    <n v="0"/>
    <x v="0"/>
  </r>
  <r>
    <n v="4606"/>
    <n v="46"/>
    <n v="4"/>
    <s v="הכפר השוודי"/>
    <m/>
    <s v="Jewish"/>
    <s v="yes"/>
    <x v="0"/>
    <s v="yes"/>
    <s v="ירושלים"/>
    <n v="0"/>
    <m/>
    <n v="0"/>
    <n v="0"/>
    <n v="0"/>
    <n v="0"/>
    <n v="0"/>
    <n v="0"/>
    <n v="0"/>
    <n v="0"/>
    <n v="0"/>
    <n v="0"/>
    <n v="0"/>
    <n v="0"/>
    <n v="0"/>
    <n v="0"/>
    <n v="0"/>
    <n v="0"/>
    <m/>
    <n v="2.7641506335471497"/>
    <n v="2.8324212865159621"/>
    <n v="2.8584399859671645"/>
    <n v="2.8464514136915469"/>
    <n v="2.7934906216073379"/>
    <m/>
    <m/>
    <m/>
    <m/>
    <m/>
    <m/>
    <m/>
    <m/>
    <m/>
    <m/>
    <m/>
    <m/>
    <m/>
    <m/>
    <m/>
    <m/>
    <m/>
    <m/>
    <m/>
    <n v="184.46800000000002"/>
    <n v="232.26696914016779"/>
    <n v="776"/>
    <n v="776"/>
    <n v="776"/>
    <n v="776"/>
    <n v="4606"/>
    <m/>
    <n v="0"/>
    <n v="0"/>
    <n v="0"/>
    <n v="0"/>
    <n v="0"/>
    <n v="0"/>
    <n v="0"/>
    <n v="0"/>
    <n v="0"/>
    <n v="0"/>
    <n v="0"/>
    <m/>
    <m/>
    <n v="500"/>
    <n v="500"/>
    <n v="500"/>
    <n v="500"/>
    <n v="0"/>
    <n v="518.41388527263427"/>
    <n v="128.14725228274676"/>
    <n v="129.43886244461896"/>
    <n v="0"/>
    <n v="0"/>
    <n v="0"/>
    <n v="518.41388527263427"/>
    <n v="128.14725228274676"/>
    <n v="129.43886244461896"/>
    <n v="0"/>
    <n v="0"/>
    <x v="0"/>
  </r>
  <r>
    <n v="4607"/>
    <n v="46"/>
    <n v="4"/>
    <s v="עיר גנים א"/>
    <m/>
    <s v="Jewish"/>
    <s v="yes"/>
    <x v="0"/>
    <s v="yes"/>
    <s v="ירושלים"/>
    <n v="411.42857142856974"/>
    <n v="15.2"/>
    <n v="22.2"/>
    <n v="14.200000000000001"/>
    <n v="14.200000000000001"/>
    <n v="14.200000000000001"/>
    <n v="80"/>
    <n v="426.62857142856973"/>
    <n v="448.82857142856972"/>
    <n v="463.02857142856971"/>
    <n v="477.22857142856969"/>
    <n v="491.42857142856968"/>
    <n v="1361.1109559384583"/>
    <n v="1371.8715681490789"/>
    <n v="1404.4821482312254"/>
    <n v="1413.3592172165959"/>
    <n v="1417.5290009107653"/>
    <n v="1416.0561579229382"/>
    <n v="3.3082557956837664"/>
    <n v="3.2156110959829864"/>
    <n v="3.1292173396201588"/>
    <n v="3.0524233371949303"/>
    <n v="2.9703355703692131"/>
    <n v="2.8815096236804076"/>
    <m/>
    <m/>
    <m/>
    <m/>
    <m/>
    <m/>
    <m/>
    <m/>
    <m/>
    <m/>
    <m/>
    <m/>
    <m/>
    <m/>
    <m/>
    <m/>
    <m/>
    <m/>
    <m/>
    <n v="485.13799999999998"/>
    <n v="492.79656298094858"/>
    <n v="500.06314550005379"/>
    <n v="508.03374314199561"/>
    <n v="515.19874307574833"/>
    <n v="521.57516074973034"/>
    <n v="4607"/>
    <n v="814"/>
    <n v="817.83393890458899"/>
    <n v="848.40273354564761"/>
    <n v="863.21711817824905"/>
    <n v="877.6298734830882"/>
    <n v="891.65711374347245"/>
    <n v="0"/>
    <n v="0"/>
    <n v="0"/>
    <n v="0"/>
    <n v="0"/>
    <n v="0"/>
    <m/>
    <m/>
    <m/>
    <m/>
    <m/>
    <m/>
    <n v="0"/>
    <n v="25.401687157099783"/>
    <n v="101.60674862839913"/>
    <n v="25.401687157099783"/>
    <n v="355.6236201993969"/>
    <n v="0"/>
    <n v="0"/>
    <n v="26.078758037486519"/>
    <n v="104.31503214994608"/>
    <n v="26.078758037486519"/>
    <n v="365.10261252481121"/>
    <n v="0"/>
    <x v="0"/>
  </r>
  <r>
    <n v="4701"/>
    <n v="47"/>
    <n v="4"/>
    <s v="עמינדב"/>
    <m/>
    <s v="Jewish"/>
    <s v="yes"/>
    <x v="0"/>
    <s v="no"/>
    <s v="מטה יהודה"/>
    <n v="309"/>
    <n v="0"/>
    <n v="0"/>
    <n v="0"/>
    <n v="0"/>
    <n v="0"/>
    <n v="0"/>
    <n v="309"/>
    <n v="309"/>
    <n v="309"/>
    <n v="309"/>
    <n v="309"/>
    <n v="1129"/>
    <n v="1112.4000000000001"/>
    <n v="1112.4000000000001"/>
    <n v="1112.4000000000001"/>
    <n v="1081.5"/>
    <n v="1081.5"/>
    <n v="3.6537216828478964"/>
    <n v="3.6"/>
    <n v="3.6000000000000005"/>
    <n v="3.6"/>
    <n v="3.5"/>
    <n v="3.5"/>
    <m/>
    <m/>
    <m/>
    <m/>
    <m/>
    <m/>
    <m/>
    <m/>
    <m/>
    <m/>
    <m/>
    <m/>
    <m/>
    <m/>
    <m/>
    <m/>
    <m/>
    <m/>
    <m/>
    <n v="276.68060000000003"/>
    <n v="280.42521788953206"/>
    <n v="293.27435291785685"/>
    <n v="300.23254160505292"/>
    <n v="310.62714432790546"/>
    <n v="320.64058252887787"/>
    <n v="4701"/>
    <n v="41"/>
    <n v="38.981538461538463"/>
    <n v="37.152492668621697"/>
    <n v="35.487394957983192"/>
    <n v="33.965147453083112"/>
    <n v="32.568123393316192"/>
    <n v="0"/>
    <n v="0"/>
    <n v="0"/>
    <n v="0"/>
    <n v="0"/>
    <n v="0"/>
    <m/>
    <m/>
    <m/>
    <m/>
    <m/>
    <m/>
    <n v="30.023254160505292"/>
    <n v="75.058135401263229"/>
    <n v="105.08138956176852"/>
    <n v="15.011627080252646"/>
    <n v="15.011627080252646"/>
    <n v="60.046508321010585"/>
    <n v="32.06405825288779"/>
    <n v="80.160145632219468"/>
    <n v="112.22420388510724"/>
    <n v="16.032029126443895"/>
    <n v="16.032029126443895"/>
    <n v="64.12811650577558"/>
    <x v="0"/>
  </r>
  <r>
    <n v="4702"/>
    <n v="47"/>
    <n v="4"/>
    <s v="אורה"/>
    <m/>
    <s v="Jewish"/>
    <s v="yes"/>
    <x v="0"/>
    <s v="no"/>
    <s v="מטה יהודה"/>
    <n v="419"/>
    <n v="0"/>
    <n v="0"/>
    <n v="400"/>
    <n v="400"/>
    <n v="0"/>
    <n v="800"/>
    <n v="419"/>
    <n v="419"/>
    <n v="819"/>
    <n v="1219"/>
    <n v="1219"/>
    <n v="1416"/>
    <n v="1382.6999999999998"/>
    <n v="1340.8000000000002"/>
    <n v="2702.7"/>
    <n v="4144.5999999999995"/>
    <n v="4022.7"/>
    <n v="3.3794749403341289"/>
    <n v="3.2999999999999994"/>
    <n v="3.2"/>
    <n v="3.3"/>
    <n v="3.3999999999999995"/>
    <n v="3.3"/>
    <m/>
    <m/>
    <m/>
    <m/>
    <m/>
    <m/>
    <m/>
    <m/>
    <m/>
    <m/>
    <m/>
    <m/>
    <m/>
    <m/>
    <m/>
    <m/>
    <m/>
    <m/>
    <m/>
    <n v="621.2206000000001"/>
    <n v="691.51680073069895"/>
    <n v="764.49401042230056"/>
    <n v="897.80392390206725"/>
    <n v="1035.7441973972341"/>
    <n v="1122.6914568532991"/>
    <n v="4702"/>
    <n v="45"/>
    <n v="89.936691337349998"/>
    <n v="88.111630154869999"/>
    <n v="163.62571068227496"/>
    <n v="235.6671419018555"/>
    <n v="233.63710114497874"/>
    <n v="0"/>
    <n v="0"/>
    <n v="0"/>
    <n v="0"/>
    <n v="0"/>
    <n v="0"/>
    <m/>
    <m/>
    <m/>
    <m/>
    <m/>
    <m/>
    <n v="89.780392390206714"/>
    <n v="404.01176575593024"/>
    <n v="179.56078478041343"/>
    <n v="89.780392390206714"/>
    <n v="44.890196195103357"/>
    <n v="89.780392390206714"/>
    <n v="112.2691456853299"/>
    <n v="505.21115558398452"/>
    <n v="224.53829137065981"/>
    <n v="112.2691456853299"/>
    <n v="56.134572842664952"/>
    <n v="112.2691456853299"/>
    <x v="0"/>
  </r>
  <r>
    <n v="4703"/>
    <n v="47"/>
    <n v="4"/>
    <s v="צומת אורה"/>
    <m/>
    <s v="Jewish"/>
    <s v="yes"/>
    <x v="0"/>
    <s v="no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58.40500000000003"/>
    <n v="262.41509380064832"/>
    <n v="266.57177066450572"/>
    <n v="1080"/>
    <n v="1470"/>
    <n v="1470"/>
    <n v="4703"/>
    <m/>
    <n v="0"/>
    <n v="0"/>
    <n v="900"/>
    <n v="1815"/>
    <n v="1815"/>
    <n v="0"/>
    <n v="0"/>
    <n v="0"/>
    <n v="0"/>
    <n v="0"/>
    <n v="0"/>
    <m/>
    <m/>
    <m/>
    <m/>
    <m/>
    <m/>
    <n v="100"/>
    <n v="300"/>
    <n v="600"/>
    <n v="20"/>
    <n v="60"/>
    <n v="0"/>
    <n v="136.11111111111111"/>
    <n v="408.33333333333337"/>
    <n v="816.66666666666674"/>
    <n v="27.222222222222221"/>
    <n v="81.666666666666657"/>
    <n v="0"/>
    <x v="0"/>
  </r>
  <r>
    <n v="4704"/>
    <n v="47"/>
    <n v="4"/>
    <s v="רכס לבן מזרח"/>
    <n v="4603"/>
    <s v="Jewish"/>
    <s v="yes"/>
    <x v="0"/>
    <s v="yes"/>
    <s v="ירושלים"/>
    <n v="0"/>
    <n v="0"/>
    <n v="0"/>
    <n v="850"/>
    <n v="854"/>
    <n v="0"/>
    <n v="1704"/>
    <n v="0"/>
    <n v="0"/>
    <n v="850"/>
    <n v="1704"/>
    <n v="1704"/>
    <n v="0"/>
    <n v="0"/>
    <n v="0"/>
    <n v="2975"/>
    <n v="5964"/>
    <n v="5964"/>
    <m/>
    <m/>
    <m/>
    <n v="3.5"/>
    <n v="3.5"/>
    <n v="3.5"/>
    <m/>
    <m/>
    <m/>
    <m/>
    <m/>
    <m/>
    <m/>
    <m/>
    <m/>
    <m/>
    <m/>
    <m/>
    <m/>
    <m/>
    <m/>
    <m/>
    <m/>
    <m/>
    <m/>
    <n v="58.100999999999999"/>
    <n v="59.002648419773095"/>
    <n v="59.937255267423012"/>
    <n v="180"/>
    <n v="363"/>
    <n v="363"/>
    <n v="4704"/>
    <m/>
    <n v="0"/>
    <n v="0"/>
    <n v="1150"/>
    <n v="2280"/>
    <n v="2280"/>
    <n v="0"/>
    <n v="0"/>
    <n v="0"/>
    <n v="0"/>
    <n v="0"/>
    <n v="0"/>
    <m/>
    <m/>
    <m/>
    <m/>
    <m/>
    <m/>
    <n v="0"/>
    <n v="38.12877670604847"/>
    <n v="19.781209948534237"/>
    <n v="42.03507114063526"/>
    <n v="80.054942204782037"/>
    <n v="0"/>
    <n v="0"/>
    <n v="76.893033023864405"/>
    <n v="39.892106729544047"/>
    <n v="84.770726800281111"/>
    <n v="161.44413344631045"/>
    <n v="0"/>
    <x v="0"/>
  </r>
  <r>
    <n v="4705"/>
    <n v="47"/>
    <n v="4"/>
    <s v="רכס לבן מרכז"/>
    <n v="4603"/>
    <s v="Jewish"/>
    <s v="yes"/>
    <x v="0"/>
    <s v="yes"/>
    <s v="ירושלים"/>
    <n v="0"/>
    <n v="0"/>
    <n v="0"/>
    <n v="1500"/>
    <n v="1500"/>
    <n v="0"/>
    <n v="3000"/>
    <n v="0"/>
    <n v="0"/>
    <n v="1500"/>
    <n v="3000"/>
    <n v="3000"/>
    <n v="0"/>
    <n v="0"/>
    <n v="0"/>
    <n v="5250"/>
    <n v="10500"/>
    <n v="10500"/>
    <m/>
    <m/>
    <m/>
    <n v="3.5"/>
    <n v="3.5"/>
    <n v="3.5"/>
    <m/>
    <m/>
    <m/>
    <m/>
    <m/>
    <m/>
    <m/>
    <m/>
    <m/>
    <m/>
    <m/>
    <m/>
    <m/>
    <m/>
    <m/>
    <m/>
    <m/>
    <m/>
    <m/>
    <n v="0"/>
    <n v="0"/>
    <n v="0"/>
    <n v="169"/>
    <n v="483"/>
    <n v="483"/>
    <n v="4705"/>
    <m/>
    <n v="0"/>
    <n v="0"/>
    <n v="1550"/>
    <n v="3120"/>
    <n v="3120"/>
    <n v="0"/>
    <n v="0"/>
    <n v="0"/>
    <n v="0"/>
    <n v="0"/>
    <n v="0"/>
    <m/>
    <m/>
    <m/>
    <m/>
    <m/>
    <m/>
    <n v="0"/>
    <n v="14.427854019519788"/>
    <n v="9.8820917941916377"/>
    <n v="29.64627538257491"/>
    <n v="115.04377880371365"/>
    <n v="0"/>
    <n v="0"/>
    <n v="41.23463604395301"/>
    <n v="28.242901399967813"/>
    <n v="84.728704199903447"/>
    <n v="328.79375835617572"/>
    <n v="0"/>
    <x v="0"/>
  </r>
  <r>
    <n v="4706"/>
    <n v="47"/>
    <n v="4"/>
    <s v="רכס לבן מערב"/>
    <n v="4603"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706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4707"/>
    <n v="47"/>
    <n v="4"/>
    <s v="הר שלמון מזרח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707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4708"/>
    <n v="47"/>
    <n v="4"/>
    <s v="הר שלמון מערב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708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4709"/>
    <n v="47"/>
    <n v="4"/>
    <s v="אבן ספיר"/>
    <m/>
    <s v="Jewish"/>
    <s v="yes"/>
    <x v="0"/>
    <s v="no"/>
    <s v="מטה יהודה"/>
    <n v="275"/>
    <n v="15"/>
    <n v="15"/>
    <n v="15"/>
    <n v="15"/>
    <n v="20"/>
    <n v="80"/>
    <n v="290"/>
    <n v="305"/>
    <n v="320"/>
    <n v="335"/>
    <n v="355"/>
    <n v="913"/>
    <n v="957"/>
    <n v="976"/>
    <n v="1055.9999999999998"/>
    <n v="1139"/>
    <n v="1171.5"/>
    <n v="3.32"/>
    <n v="3.3"/>
    <n v="3.2"/>
    <n v="3.2999999999999994"/>
    <n v="3.4"/>
    <n v="3.3"/>
    <m/>
    <m/>
    <m/>
    <m/>
    <m/>
    <m/>
    <m/>
    <m/>
    <m/>
    <m/>
    <m/>
    <m/>
    <m/>
    <m/>
    <m/>
    <m/>
    <m/>
    <m/>
    <m/>
    <n v="288.09750000000003"/>
    <n v="354.57186843909125"/>
    <n v="384.00211142129245"/>
    <n v="421.83732357432609"/>
    <n v="463.2582249606088"/>
    <n v="506.21712051756924"/>
    <n v="4709"/>
    <n v="17"/>
    <n v="41.491976267216501"/>
    <n v="46.886822411128563"/>
    <n v="37.814778644596736"/>
    <n v="34.089803068315902"/>
    <n v="30.262077091207018"/>
    <n v="0"/>
    <n v="0"/>
    <n v="0"/>
    <n v="0"/>
    <n v="0"/>
    <n v="0"/>
    <m/>
    <m/>
    <m/>
    <m/>
    <m/>
    <m/>
    <n v="41.969434454553692"/>
    <n v="104.92358613638419"/>
    <n v="146.89302059093788"/>
    <n v="20.984717227276846"/>
    <n v="23.127696256066066"/>
    <n v="83.938868909107384"/>
    <n v="50.364548303397406"/>
    <n v="125.91137075849348"/>
    <n v="176.27591906189087"/>
    <n v="25.182274151698703"/>
    <n v="27.75391163529391"/>
    <n v="100.72909660679481"/>
    <x v="0"/>
  </r>
  <r>
    <n v="4712"/>
    <n v="47"/>
    <n v="4"/>
    <s v="הדסה מגורים מערב"/>
    <m/>
    <m/>
    <m/>
    <x v="1"/>
    <m/>
    <s v="ירושלים"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4713"/>
    <n v="47"/>
    <n v="4"/>
    <s v="הדסה מגורים מרכז"/>
    <m/>
    <m/>
    <m/>
    <x v="1"/>
    <m/>
    <s v="ירושלים"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4714"/>
    <n v="47"/>
    <n v="4"/>
    <s v="הדסה מגורים מזרח"/>
    <m/>
    <m/>
    <m/>
    <x v="1"/>
    <m/>
    <s v="ירושלים"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4715"/>
    <n v="47"/>
    <n v="4"/>
    <s v="הדסה תעסוקה מרכז תחבורה"/>
    <m/>
    <m/>
    <m/>
    <x v="1"/>
    <m/>
    <s v="ירושלים"/>
    <m/>
    <m/>
    <m/>
    <m/>
    <m/>
    <m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100"/>
    <n v="1155"/>
    <n v="1212.75"/>
    <n v="1273.3875"/>
    <n v="1337.056875"/>
    <n v="2243.9097187500001"/>
    <n v="4715"/>
    <m/>
    <m/>
    <m/>
    <m/>
    <m/>
    <m/>
    <m/>
    <m/>
    <m/>
    <m/>
    <m/>
    <m/>
    <m/>
    <m/>
    <m/>
    <m/>
    <m/>
    <m/>
    <m/>
    <m/>
    <m/>
    <m/>
    <m/>
    <m/>
    <m/>
    <n v="350"/>
    <n v="1094"/>
    <n v="800"/>
    <m/>
    <m/>
    <x v="0"/>
  </r>
  <r>
    <n v="4716"/>
    <n v="47"/>
    <n v="4"/>
    <s v="הדסה בית חולים"/>
    <m/>
    <m/>
    <m/>
    <x v="1"/>
    <m/>
    <s v="ירושלים"/>
    <m/>
    <m/>
    <m/>
    <m/>
    <m/>
    <m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5000"/>
    <n v="5350"/>
    <n v="5724.5"/>
    <n v="6125.2150000000001"/>
    <n v="6553.9800500000001"/>
    <n v="7012.7586535000009"/>
    <n v="4716"/>
    <m/>
    <m/>
    <m/>
    <m/>
    <m/>
    <m/>
    <m/>
    <m/>
    <m/>
    <m/>
    <m/>
    <m/>
    <n v="3528"/>
    <n v="3774.96"/>
    <n v="4039.2072000000003"/>
    <n v="4321.951704000001"/>
    <n v="4624.4883232800012"/>
    <n v="4948.2025059096013"/>
    <m/>
    <m/>
    <m/>
    <m/>
    <m/>
    <m/>
    <m/>
    <n v="50"/>
    <n v="500"/>
    <n v="5963"/>
    <n v="500"/>
    <m/>
    <x v="0"/>
  </r>
  <r>
    <n v="4717"/>
    <n v="47"/>
    <n v="4"/>
    <s v="הדסה הרחבת בה&quot;ח"/>
    <m/>
    <m/>
    <m/>
    <x v="1"/>
    <m/>
    <s v="ירושלים"/>
    <n v="320"/>
    <m/>
    <m/>
    <m/>
    <m/>
    <m/>
    <n v="0"/>
    <n v="320"/>
    <n v="320"/>
    <n v="320"/>
    <n v="320"/>
    <n v="320"/>
    <m/>
    <n v="800"/>
    <n v="800"/>
    <n v="800"/>
    <n v="800"/>
    <n v="800"/>
    <n v="2.5"/>
    <n v="2.5"/>
    <n v="2.5"/>
    <n v="2.5"/>
    <n v="2.5"/>
    <n v="2.5"/>
    <m/>
    <m/>
    <m/>
    <m/>
    <m/>
    <m/>
    <m/>
    <m/>
    <m/>
    <m/>
    <m/>
    <m/>
    <m/>
    <m/>
    <m/>
    <m/>
    <m/>
    <m/>
    <m/>
    <m/>
    <m/>
    <m/>
    <m/>
    <m/>
    <n v="1932"/>
    <n v="4717"/>
    <m/>
    <m/>
    <m/>
    <m/>
    <m/>
    <m/>
    <m/>
    <m/>
    <m/>
    <m/>
    <m/>
    <m/>
    <m/>
    <m/>
    <m/>
    <m/>
    <m/>
    <m/>
    <m/>
    <m/>
    <m/>
    <m/>
    <m/>
    <m/>
    <m/>
    <n v="100"/>
    <n v="332"/>
    <n v="1500"/>
    <m/>
    <m/>
    <x v="0"/>
  </r>
  <r>
    <n v="4718"/>
    <n v="47"/>
    <n v="4"/>
    <s v="הדסה מגורים שלב ב"/>
    <m/>
    <m/>
    <m/>
    <x v="1"/>
    <m/>
    <s v="ירושלים"/>
    <m/>
    <m/>
    <m/>
    <m/>
    <m/>
    <m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4801"/>
    <n v="48"/>
    <n v="4"/>
    <s v="מחצבה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801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4802"/>
    <n v="48"/>
    <n v="4"/>
    <s v="עין כרם - בהס חקלאי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43.56190000000001"/>
    <n v="145.78978523905997"/>
    <n v="148.09910753646679"/>
    <n v="150.58875474878445"/>
    <n v="152.86899238249595"/>
    <n v="154.95145430307943"/>
    <n v="4802"/>
    <n v="1238"/>
    <n v="1238"/>
    <n v="1238"/>
    <n v="1238"/>
    <n v="1238"/>
    <n v="1238"/>
    <n v="0"/>
    <n v="0"/>
    <n v="0"/>
    <n v="0"/>
    <n v="0"/>
    <n v="0"/>
    <m/>
    <m/>
    <m/>
    <m/>
    <m/>
    <m/>
    <n v="0"/>
    <n v="0"/>
    <n v="0"/>
    <n v="7.5294377374392241"/>
    <n v="135.529879273906"/>
    <n v="7.5294377374392241"/>
    <n v="0"/>
    <n v="0"/>
    <n v="0"/>
    <n v="7.7475727151539733"/>
    <n v="139.45630887277147"/>
    <n v="7.7475727151539733"/>
    <x v="0"/>
  </r>
  <r>
    <n v="4803"/>
    <n v="48"/>
    <n v="4"/>
    <s v="סטף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803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4804"/>
    <n v="48"/>
    <n v="4"/>
    <s v="מגרסה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804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4805"/>
    <n v="48"/>
    <n v="4"/>
    <s v="הר חרת מערב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805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4901"/>
    <n v="49"/>
    <n v="4"/>
    <s v="בית הכרם - רח' המייסדים"/>
    <m/>
    <s v="Jewish"/>
    <s v="yes"/>
    <x v="0"/>
    <s v="yes"/>
    <s v="ירושלים"/>
    <n v="1045.8382444930692"/>
    <n v="18.2"/>
    <n v="41.6"/>
    <n v="34.200000000000003"/>
    <n v="34.200000000000003"/>
    <n v="34.200000000000003"/>
    <n v="162.39999999999998"/>
    <n v="1064.0382444930692"/>
    <n v="1105.6382444930691"/>
    <n v="1139.8382444930692"/>
    <n v="1174.0382444930692"/>
    <n v="1208.2382444930693"/>
    <n v="2625.5205044617655"/>
    <n v="2680.9831971503399"/>
    <n v="2787.7853337301622"/>
    <n v="2873.2825895821825"/>
    <n v="2935.6438707201555"/>
    <n v="3000.7008276597462"/>
    <n v="2.5104460639937565"/>
    <n v="2.5196304841726982"/>
    <n v="2.5214262871382052"/>
    <n v="2.5207809998163766"/>
    <n v="2.5004669860543762"/>
    <n v="2.4835340557513357"/>
    <m/>
    <m/>
    <m/>
    <m/>
    <m/>
    <m/>
    <m/>
    <m/>
    <m/>
    <m/>
    <m/>
    <m/>
    <m/>
    <m/>
    <m/>
    <m/>
    <m/>
    <m/>
    <m/>
    <n v="125.60730000000001"/>
    <n v="128.75178380152494"/>
    <n v="132.19085047427095"/>
    <n v="135.70952441730191"/>
    <n v="138.38822845725238"/>
    <n v="140.98655483344112"/>
    <n v="4901"/>
    <m/>
    <n v="0"/>
    <n v="0"/>
    <n v="0"/>
    <n v="0"/>
    <n v="0"/>
    <n v="0"/>
    <n v="0"/>
    <n v="0"/>
    <n v="0"/>
    <n v="0"/>
    <n v="0"/>
    <m/>
    <m/>
    <m/>
    <m/>
    <m/>
    <m/>
    <n v="0"/>
    <n v="0"/>
    <n v="101.78214331297643"/>
    <n v="33.927381104325477"/>
    <n v="0"/>
    <n v="0"/>
    <n v="0"/>
    <n v="0"/>
    <n v="105.73991612508084"/>
    <n v="35.24663870836028"/>
    <n v="0"/>
    <n v="0"/>
    <x v="0"/>
  </r>
  <r>
    <n v="4902"/>
    <n v="49"/>
    <n v="4"/>
    <s v="בית הכרם - שכונת הפועלים&quot;&quot;"/>
    <m/>
    <s v="Jewish"/>
    <s v="yes"/>
    <x v="0"/>
    <s v="yes"/>
    <s v="ירושלים"/>
    <n v="594.0794570788994"/>
    <n v="30.2"/>
    <n v="47.6"/>
    <n v="40.200000000000003"/>
    <n v="40.200000000000003"/>
    <n v="40"/>
    <n v="198.2"/>
    <n v="624.27945707889944"/>
    <n v="671.87945707889946"/>
    <n v="712.07945707889951"/>
    <n v="752.27945707889955"/>
    <n v="792.27945707889955"/>
    <n v="1491.63669293506"/>
    <n v="1577.2843738679887"/>
    <n v="1703.9154113657044"/>
    <n v="1811.1561733072208"/>
    <n v="1904.5743216959886"/>
    <n v="1997.1445734078104"/>
    <n v="2.5108370187878024"/>
    <n v="2.5265677990564472"/>
    <n v="2.5360433235654232"/>
    <n v="2.5434748261619093"/>
    <n v="2.5317377787922708"/>
    <n v="2.5207577396632206"/>
    <m/>
    <m/>
    <m/>
    <m/>
    <m/>
    <m/>
    <m/>
    <m/>
    <m/>
    <m/>
    <m/>
    <m/>
    <m/>
    <m/>
    <m/>
    <m/>
    <m/>
    <m/>
    <m/>
    <n v="251.93685000000002"/>
    <n v="265.63241179933777"/>
    <n v="273.16969106289326"/>
    <n v="279.0610037164542"/>
    <n v="285.29072942671507"/>
    <n v="290.21184464390001"/>
    <n v="4902"/>
    <n v="277"/>
    <n v="396.23048405630402"/>
    <n v="433.77983843562043"/>
    <n v="435.91704196809332"/>
    <n v="454.97232251260402"/>
    <n v="524.38563904385205"/>
    <n v="0"/>
    <n v="0"/>
    <n v="0"/>
    <n v="0"/>
    <n v="0"/>
    <n v="0"/>
    <m/>
    <m/>
    <m/>
    <m/>
    <m/>
    <m/>
    <n v="0"/>
    <n v="40.409819309702456"/>
    <n v="80.819638619404913"/>
    <n v="80.819638619404913"/>
    <n v="77.011907167941899"/>
    <n v="0"/>
    <n v="0"/>
    <n v="42.024532440624775"/>
    <n v="84.049064881249549"/>
    <n v="84.049064881249549"/>
    <n v="80.089182440776113"/>
    <n v="0"/>
    <x v="0"/>
  </r>
  <r>
    <n v="4903"/>
    <n v="49"/>
    <n v="4"/>
    <s v="רמת בית הכרם"/>
    <m/>
    <s v="Jewish"/>
    <s v="yes"/>
    <x v="0"/>
    <s v="yes"/>
    <s v="ירושלים"/>
    <n v="1304.608956292052"/>
    <n v="0"/>
    <n v="0"/>
    <n v="0"/>
    <n v="0"/>
    <n v="0"/>
    <n v="0"/>
    <n v="1304.608956292052"/>
    <n v="1304.608956292052"/>
    <n v="1304.608956292052"/>
    <n v="1304.608956292052"/>
    <n v="1304.608956292052"/>
    <n v="3882.9821154519959"/>
    <n v="3865.7915603243696"/>
    <n v="3833.4848757319241"/>
    <n v="3789.3759397540275"/>
    <n v="3739.6227376596689"/>
    <n v="3695.3780539124377"/>
    <n v="2.9763570890147597"/>
    <n v="2.9631803014074718"/>
    <n v="2.9384168008683775"/>
    <n v="2.9046067187244815"/>
    <n v="2.8664702320367259"/>
    <n v="2.8325560974342907"/>
    <m/>
    <m/>
    <m/>
    <m/>
    <m/>
    <m/>
    <m/>
    <m/>
    <m/>
    <m/>
    <m/>
    <m/>
    <m/>
    <m/>
    <m/>
    <m/>
    <m/>
    <m/>
    <m/>
    <n v="288.09750000000003"/>
    <n v="320.08430050900506"/>
    <n v="324.34428845141781"/>
    <n v="326.12176061973264"/>
    <n v="328.82664471355878"/>
    <n v="329.96008459790198"/>
    <n v="4903"/>
    <n v="113"/>
    <n v="186.90304660130977"/>
    <n v="260.80609320261954"/>
    <n v="334.70913980392936"/>
    <n v="408.61218640523913"/>
    <n v="569.0611393327174"/>
    <n v="0"/>
    <n v="0"/>
    <n v="0"/>
    <n v="0"/>
    <n v="0"/>
    <n v="0"/>
    <n v="1570"/>
    <n v="1727.0000000000002"/>
    <n v="1899.7000000000005"/>
    <n v="2089.6700000000005"/>
    <n v="2298.6370000000006"/>
    <n v="2528.500700000001"/>
    <n v="0"/>
    <n v="0"/>
    <n v="37.078715546249406"/>
    <n v="261.45248052997005"/>
    <n v="27.590564543513185"/>
    <n v="0"/>
    <n v="0"/>
    <n v="0"/>
    <n v="37.515117345045162"/>
    <n v="264.52967269053914"/>
    <n v="27.915294562317662"/>
    <n v="0"/>
    <x v="0"/>
  </r>
  <r>
    <n v="4904"/>
    <n v="49"/>
    <n v="4"/>
    <s v="בית הכרם - בהס זיו&quot;"/>
    <m/>
    <s v="Jewish"/>
    <s v="yes"/>
    <x v="0"/>
    <s v="yes"/>
    <s v="ירושלים"/>
    <n v="526.66168932639982"/>
    <n v="0"/>
    <n v="0"/>
    <n v="0"/>
    <n v="0"/>
    <n v="0"/>
    <n v="0"/>
    <n v="526.66168932639982"/>
    <n v="526.66168932639982"/>
    <n v="526.66168932639982"/>
    <n v="526.66168932639982"/>
    <n v="526.66168932639982"/>
    <n v="1567.5332525391195"/>
    <n v="1382.802725233521"/>
    <n v="1371.2465482383129"/>
    <n v="1355.4686781887767"/>
    <n v="1337.6718408860966"/>
    <n v="1321.8454135404806"/>
    <n v="2.9763570890147606"/>
    <n v="2.6255996083598285"/>
    <n v="2.6036572927720201"/>
    <n v="2.5736990285403536"/>
    <n v="2.539907245953239"/>
    <n v="2.5098567834526193"/>
    <m/>
    <m/>
    <m/>
    <m/>
    <m/>
    <m/>
    <m/>
    <m/>
    <m/>
    <m/>
    <m/>
    <m/>
    <m/>
    <m/>
    <m/>
    <m/>
    <m/>
    <m/>
    <m/>
    <n v="562.12450000000001"/>
    <n v="570.66343389000508"/>
    <n v="579.35902680138065"/>
    <n v="588.63404102404365"/>
    <n v="597.02853152895034"/>
    <n v="604.70773267130471"/>
    <n v="4904"/>
    <n v="1024"/>
    <n v="1024"/>
    <n v="1024"/>
    <n v="1024"/>
    <n v="1024"/>
    <n v="1024"/>
    <n v="0"/>
    <n v="0"/>
    <n v="0"/>
    <n v="0"/>
    <n v="0"/>
    <n v="0"/>
    <m/>
    <m/>
    <m/>
    <m/>
    <m/>
    <m/>
    <n v="0"/>
    <n v="147.15851025601091"/>
    <n v="117.72680820480873"/>
    <n v="88.29510615360654"/>
    <n v="235.45361640961747"/>
    <n v="0"/>
    <n v="0"/>
    <n v="151.17693316782618"/>
    <n v="120.94154653426095"/>
    <n v="90.70615990069571"/>
    <n v="241.8830930685219"/>
    <n v="0"/>
    <x v="0"/>
  </r>
  <r>
    <n v="4905"/>
    <n v="49"/>
    <n v="4"/>
    <s v="יפה נוף"/>
    <m/>
    <s v="Jewish"/>
    <s v="yes"/>
    <x v="0"/>
    <s v="yes"/>
    <s v="ירושלים"/>
    <n v="2116.2272727272602"/>
    <n v="62.75"/>
    <n v="84.5"/>
    <n v="142.25"/>
    <n v="75.25"/>
    <n v="75.25"/>
    <n v="440"/>
    <n v="2178.9772727272602"/>
    <n v="2263.4772727272602"/>
    <n v="2405.7272727272602"/>
    <n v="2480.9772727272602"/>
    <n v="2556.2272727272602"/>
    <n v="4605.7271642674914"/>
    <n v="4623.160623400383"/>
    <n v="4770.9409016734571"/>
    <n v="5012.1447455742864"/>
    <n v="5095.7791203264533"/>
    <n v="5159.0233116183472"/>
    <n v="2.1763858842684325"/>
    <n v="2.1217112639334341"/>
    <n v="2.1077927130785623"/>
    <n v="2.0834218418666604"/>
    <n v="2.0539402663390076"/>
    <n v="2.0182177722069845"/>
    <m/>
    <m/>
    <m/>
    <m/>
    <m/>
    <m/>
    <m/>
    <m/>
    <m/>
    <m/>
    <m/>
    <m/>
    <m/>
    <m/>
    <m/>
    <m/>
    <m/>
    <m/>
    <m/>
    <n v="581.01"/>
    <n v="653.46571864944781"/>
    <n v="730.19456254980935"/>
    <n v="781.5519741504686"/>
    <n v="833.69464430423852"/>
    <n v="884.04542209220881"/>
    <n v="4905"/>
    <n v="882"/>
    <n v="1134.5792965953169"/>
    <n v="1149.1132807781494"/>
    <n v="1187.4949657172101"/>
    <n v="1196.4197049946624"/>
    <n v="1204.9424005520357"/>
    <n v="0"/>
    <n v="0"/>
    <n v="0"/>
    <n v="0"/>
    <n v="0"/>
    <n v="0"/>
    <m/>
    <m/>
    <m/>
    <m/>
    <m/>
    <m/>
    <n v="0"/>
    <n v="82.234948244968052"/>
    <n v="240.12757748486771"/>
    <n v="339.01870842801287"/>
    <n v="120.17073999261994"/>
    <n v="0"/>
    <n v="0"/>
    <n v="93.019315332133289"/>
    <n v="271.61812984266027"/>
    <n v="383.47793506014068"/>
    <n v="135.93004185727457"/>
    <n v="0"/>
    <x v="0"/>
  </r>
  <r>
    <n v="4906"/>
    <n v="49"/>
    <n v="4"/>
    <s v="בית הכרם מרכז"/>
    <m/>
    <s v="Jewish"/>
    <s v="yes"/>
    <x v="0"/>
    <s v="yes"/>
    <s v="ירושלים"/>
    <n v="968.00000000000011"/>
    <n v="37.75"/>
    <n v="59.5"/>
    <n v="225.95"/>
    <n v="61.05"/>
    <n v="50.25"/>
    <n v="434.5"/>
    <n v="1005.7500000000001"/>
    <n v="1065.25"/>
    <n v="1291.2"/>
    <n v="1352.25"/>
    <n v="1402.5"/>
    <n v="2450.4017381373515"/>
    <n v="2476.8150208496668"/>
    <n v="2567.5464200804936"/>
    <n v="3093.3139817729034"/>
    <n v="3186.6578652061335"/>
    <n v="3239.8626368740702"/>
    <n v="2.5314067542741232"/>
    <n v="2.4626547560026513"/>
    <n v="2.4102759165271004"/>
    <n v="2.3956892671723229"/>
    <n v="2.3565597080466878"/>
    <n v="2.3100624861847203"/>
    <m/>
    <m/>
    <m/>
    <m/>
    <m/>
    <m/>
    <m/>
    <m/>
    <m/>
    <m/>
    <m/>
    <m/>
    <m/>
    <m/>
    <m/>
    <m/>
    <m/>
    <m/>
    <m/>
    <n v="1525.5739000000001"/>
    <n v="1542.2065066354303"/>
    <n v="1559.8202526833732"/>
    <n v="1590.9070262604075"/>
    <n v="1609.1676283077334"/>
    <n v="1624.8411363243781"/>
    <n v="4906"/>
    <n v="1022"/>
    <n v="1029.9363727454911"/>
    <n v="1059.032587548638"/>
    <n v="1089.1436117530541"/>
    <n v="1103.4809166400514"/>
    <n v="1117.71288209607"/>
    <n v="179"/>
    <n v="179"/>
    <n v="179"/>
    <n v="179"/>
    <n v="179"/>
    <n v="179"/>
    <n v="1595"/>
    <n v="1674.75"/>
    <n v="1758.4875000000002"/>
    <n v="1846.4118750000002"/>
    <n v="1938.7324687500004"/>
    <n v="2035.6690921875006"/>
    <n v="0"/>
    <n v="237.97187111517246"/>
    <n v="163.07579956937261"/>
    <n v="79.32395703839083"/>
    <n v="1110.5353985374716"/>
    <n v="0"/>
    <n v="0"/>
    <n v="243.04782057875192"/>
    <n v="166.55421285186651"/>
    <n v="81.015940192917313"/>
    <n v="1134.2231627008423"/>
    <n v="0"/>
    <x v="0"/>
  </r>
  <r>
    <n v="4907"/>
    <n v="49"/>
    <n v="4"/>
    <s v="בית הכרם צפון"/>
    <m/>
    <s v="Jewish"/>
    <s v="yes"/>
    <x v="0"/>
    <s v="yes"/>
    <s v="ירושלים"/>
    <n v="239.8650124069475"/>
    <n v="30.5"/>
    <n v="206.60000000000002"/>
    <n v="21.1"/>
    <n v="21.1"/>
    <n v="21.1"/>
    <n v="300.40000000000009"/>
    <n v="270.36501240694747"/>
    <n v="476.96501240694749"/>
    <n v="498.06501240694752"/>
    <n v="519.16501240694754"/>
    <n v="540.26501240694756"/>
    <n v="606.66833632081534"/>
    <n v="668.07204608222003"/>
    <n v="1205.8881613659789"/>
    <n v="1245.2526834339278"/>
    <n v="1281.0287494994598"/>
    <n v="1306.9787606187188"/>
    <n v="2.5292072830178367"/>
    <n v="2.4710003714410083"/>
    <n v="2.5282528697033921"/>
    <n v="2.5001810053192122"/>
    <n v="2.4674789688934688"/>
    <n v="2.4191438101756146"/>
    <m/>
    <m/>
    <m/>
    <m/>
    <m/>
    <m/>
    <m/>
    <m/>
    <m/>
    <m/>
    <m/>
    <m/>
    <m/>
    <m/>
    <m/>
    <m/>
    <m/>
    <m/>
    <m/>
    <n v="169.5094"/>
    <n v="173.23335329374771"/>
    <n v="200.75126580181478"/>
    <n v="203.76358594342227"/>
    <n v="206.4546363650347"/>
    <n v="208.68181064962556"/>
    <n v="4907"/>
    <m/>
    <n v="0"/>
    <n v="0"/>
    <n v="0"/>
    <n v="0"/>
    <n v="0"/>
    <n v="0"/>
    <n v="0"/>
    <n v="0"/>
    <n v="0"/>
    <n v="0"/>
    <n v="0"/>
    <m/>
    <m/>
    <m/>
    <m/>
    <m/>
    <m/>
    <n v="0"/>
    <n v="188.35384115105353"/>
    <n v="3.9514791446433644"/>
    <n v="11.458265647725369"/>
    <n v="0"/>
    <n v="0"/>
    <n v="0"/>
    <n v="192.90012213039702"/>
    <n v="4.0468556677117613"/>
    <n v="11.734832851516781"/>
    <n v="0"/>
    <n v="0"/>
    <x v="0"/>
  </r>
  <r>
    <n v="5001"/>
    <n v="50"/>
    <n v="5"/>
    <s v="הר חוצב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9957.8052000000007"/>
    <n v="11280.648853322098"/>
    <n v="15751.701830786518"/>
    <n v="17248.09259742322"/>
    <n v="18054.247006741574"/>
    <n v="18154.384486000003"/>
    <n v="5001"/>
    <m/>
    <n v="0"/>
    <n v="0"/>
    <n v="0"/>
    <n v="0"/>
    <n v="0"/>
    <n v="0"/>
    <n v="0"/>
    <n v="0"/>
    <n v="0"/>
    <n v="0"/>
    <n v="0"/>
    <m/>
    <m/>
    <m/>
    <m/>
    <m/>
    <m/>
    <n v="3909.7661655899497"/>
    <n v="501.32812468051168"/>
    <n v="12641.50999887326"/>
    <n v="0"/>
    <n v="195.48830827949752"/>
    <n v="0"/>
    <n v="4115.2027576126229"/>
    <n v="527.67014541973447"/>
    <n v="13305.751445087013"/>
    <n v="0"/>
    <n v="205.76013788063116"/>
    <n v="0"/>
    <x v="0"/>
  </r>
  <r>
    <n v="5002"/>
    <n v="50"/>
    <n v="5"/>
    <s v="הר חוצבים ד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3259.0808999999999"/>
    <n v="3294.1434838398877"/>
    <n v="3643.287728707865"/>
    <n v="4059.2199372808986"/>
    <n v="4471.8564460674152"/>
    <n v="4881.3803495000002"/>
    <n v="5002"/>
    <m/>
    <n v="0"/>
    <n v="0"/>
    <n v="0"/>
    <n v="0"/>
    <n v="0"/>
    <n v="0"/>
    <n v="0"/>
    <n v="0"/>
    <n v="0"/>
    <n v="0"/>
    <n v="0"/>
    <m/>
    <m/>
    <m/>
    <m/>
    <m/>
    <m/>
    <n v="1125.3898666658877"/>
    <n v="84.404239999941538"/>
    <n v="2788.6241570588204"/>
    <n v="4.532180222954814"/>
    <n v="56.269493333294363"/>
    <n v="0"/>
    <n v="1353.327995415081"/>
    <n v="101.49959965613104"/>
    <n v="3353.436219946796"/>
    <n v="5.4501347112380483"/>
    <n v="67.666399770754026"/>
    <n v="0"/>
    <x v="0"/>
  </r>
  <r>
    <n v="5003"/>
    <n v="50"/>
    <n v="5"/>
    <s v="מחלף 4/9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5003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5004"/>
    <n v="50"/>
    <n v="5"/>
    <s v="הר חוצבים א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57.619500000000002"/>
    <n v="58.513676195299837"/>
    <n v="59.440537682333876"/>
    <n v="60.43977374392221"/>
    <n v="61.354961912479745"/>
    <n v="62.190771515397088"/>
    <n v="5004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60.43977374392221"/>
    <n v="0"/>
    <n v="0"/>
    <n v="0"/>
    <n v="0"/>
    <n v="0"/>
    <n v="62.190771515397088"/>
    <n v="0"/>
    <n v="0"/>
    <x v="0"/>
  </r>
  <r>
    <n v="5101"/>
    <n v="51"/>
    <n v="5"/>
    <s v="רמת אשכול - מערב"/>
    <m/>
    <s v="U. Orthodox"/>
    <s v="yes"/>
    <x v="0"/>
    <s v="yes"/>
    <s v="ירושלים"/>
    <n v="607.84079526483333"/>
    <n v="71.5"/>
    <n v="78"/>
    <n v="23"/>
    <n v="23"/>
    <n v="23"/>
    <n v="218.5"/>
    <n v="679.34079526483333"/>
    <n v="757.34079526483333"/>
    <n v="780.34079526483333"/>
    <n v="803.34079526483333"/>
    <n v="826.34079526483333"/>
    <n v="2372.913895961578"/>
    <n v="2765.1695118208804"/>
    <n v="3248.9294007094845"/>
    <n v="3446.3509369873291"/>
    <n v="3594.2376996822777"/>
    <n v="3716.2645128734298"/>
    <n v="3.9038411282146841"/>
    <n v="4.0703716471832232"/>
    <n v="4.2899173278700395"/>
    <n v="4.4164690067468548"/>
    <n v="4.4741132541356663"/>
    <n v="4.4972540798768224"/>
    <m/>
    <m/>
    <m/>
    <m/>
    <m/>
    <m/>
    <m/>
    <m/>
    <m/>
    <m/>
    <m/>
    <m/>
    <m/>
    <m/>
    <m/>
    <m/>
    <m/>
    <m/>
    <m/>
    <n v="199.57640000000004"/>
    <n v="237.00682281559224"/>
    <n v="270.67604306780288"/>
    <n v="280.00060168237138"/>
    <n v="290.22003327954218"/>
    <n v="298.21654197679578"/>
    <n v="5101"/>
    <n v="124"/>
    <n v="268.80264975507771"/>
    <n v="325.16840573547887"/>
    <n v="306.10895217514133"/>
    <n v="327.94620290281961"/>
    <n v="333.02357343590637"/>
    <n v="79"/>
    <n v="225.71901439386428"/>
    <n v="288.42074343594322"/>
    <n v="303.54913952983441"/>
    <n v="289.10830973246732"/>
    <n v="298.40774855466935"/>
    <m/>
    <m/>
    <m/>
    <m/>
    <m/>
    <m/>
    <n v="0"/>
    <n v="0"/>
    <n v="246.87729081920779"/>
    <n v="8.587036329719373"/>
    <n v="24.536274533444253"/>
    <n v="0"/>
    <n v="0"/>
    <n v="0"/>
    <n v="262.93833484051095"/>
    <n v="9.1456813474385239"/>
    <n v="26.132525788846344"/>
    <n v="0"/>
    <x v="0"/>
  </r>
  <r>
    <n v="5102"/>
    <n v="51"/>
    <n v="5"/>
    <s v="מעלות דפנה מערב"/>
    <m/>
    <s v="U. Orthodox"/>
    <s v="yes"/>
    <x v="0"/>
    <s v="yes"/>
    <s v="ירושלים"/>
    <n v="420.00000000000006"/>
    <n v="10"/>
    <n v="16.649999999999999"/>
    <n v="39.549999999999997"/>
    <n v="13.15"/>
    <n v="13.15"/>
    <n v="92.5"/>
    <n v="430.00000000000006"/>
    <n v="446.65000000000003"/>
    <n v="486.20000000000005"/>
    <n v="499.35"/>
    <n v="512.5"/>
    <n v="1770.2567932004006"/>
    <n v="1864.8229847809705"/>
    <n v="1973.4620692718415"/>
    <n v="2138.4796549707398"/>
    <n v="2204.3171055125963"/>
    <n v="2262.6340141426926"/>
    <n v="4.2148971266676201"/>
    <n v="4.3367976390255123"/>
    <n v="4.4183635268596024"/>
    <n v="4.3983538769451656"/>
    <n v="4.414372895789719"/>
    <n v="4.4148956373515951"/>
    <m/>
    <m/>
    <m/>
    <m/>
    <m/>
    <m/>
    <m/>
    <m/>
    <m/>
    <m/>
    <m/>
    <m/>
    <m/>
    <m/>
    <m/>
    <m/>
    <m/>
    <m/>
    <m/>
    <n v="168.08630000000002"/>
    <n v="178.53642907283867"/>
    <n v="188.71769413181516"/>
    <n v="196.39770837225129"/>
    <n v="202.0886452307187"/>
    <n v="206.41482696663303"/>
    <n v="5102"/>
    <n v="755"/>
    <n v="830.07009179785496"/>
    <n v="920.26765356209637"/>
    <n v="928.67771826825526"/>
    <n v="956.79086348376757"/>
    <n v="970.8136852108039"/>
    <n v="0"/>
    <n v="128.7339196772196"/>
    <n v="141.63448031708512"/>
    <n v="153.37374171447416"/>
    <n v="154.5248885821108"/>
    <n v="158.21374938612425"/>
    <m/>
    <m/>
    <m/>
    <m/>
    <m/>
    <m/>
    <n v="0"/>
    <n v="54.885230994872714"/>
    <n v="54.885230994872714"/>
    <n v="18.295076998290909"/>
    <n v="68.33216938421495"/>
    <n v="0"/>
    <n v="0"/>
    <n v="57.684611255021188"/>
    <n v="57.684611255021188"/>
    <n v="19.228203751673732"/>
    <n v="71.817400704916921"/>
    <n v="0"/>
    <x v="0"/>
  </r>
  <r>
    <n v="5103"/>
    <n v="51"/>
    <n v="5"/>
    <s v="שמואל הנביא"/>
    <m/>
    <s v="U. Orthodox"/>
    <s v="yes"/>
    <x v="0"/>
    <s v="yes"/>
    <s v="ירושלים"/>
    <n v="862.37500000000011"/>
    <n v="12.375"/>
    <n v="27.375"/>
    <n v="27.375"/>
    <n v="49.775000000000006"/>
    <n v="27.375"/>
    <n v="144.27500000000001"/>
    <n v="874.75000000000011"/>
    <n v="902.12500000000011"/>
    <n v="929.50000000000011"/>
    <n v="979.27500000000009"/>
    <n v="1006.6500000000001"/>
    <n v="4357.9050953960068"/>
    <n v="4520.5281064308538"/>
    <n v="4796.495345096112"/>
    <n v="4988.5506631638491"/>
    <n v="5253.4069841983037"/>
    <n v="5370.1248777433811"/>
    <n v="5.0533759621927885"/>
    <n v="5.1677943485920013"/>
    <n v="5.3168855148633627"/>
    <n v="5.3669184111499177"/>
    <n v="5.3645880719903021"/>
    <n v="5.3346494588420805"/>
    <m/>
    <m/>
    <m/>
    <m/>
    <m/>
    <m/>
    <m/>
    <m/>
    <m/>
    <m/>
    <m/>
    <m/>
    <m/>
    <m/>
    <m/>
    <m/>
    <m/>
    <m/>
    <m/>
    <n v="300.47739999999999"/>
    <n v="340.67782331916743"/>
    <n v="354.12236238861544"/>
    <n v="360.00612284075402"/>
    <n v="366.7459631018674"/>
    <n v="372.03840307657265"/>
    <n v="5103"/>
    <n v="200"/>
    <n v="286.00122253770769"/>
    <n v="378.29246810050341"/>
    <n v="473.27894279755191"/>
    <n v="584.21427147630402"/>
    <n v="686.17327924037568"/>
    <n v="37"/>
    <n v="333.25106663314244"/>
    <n v="386.34861307399956"/>
    <n v="391.59869205932199"/>
    <n v="396.40505452332985"/>
    <n v="396.6635360374662"/>
    <m/>
    <m/>
    <m/>
    <m/>
    <m/>
    <m/>
    <n v="18.495518116379621"/>
    <n v="12.804589541028465"/>
    <n v="36.991036561410382"/>
    <n v="125.20043095828348"/>
    <n v="166.51454766365208"/>
    <n v="0"/>
    <n v="19.113683316812558"/>
    <n v="13.232550066939957"/>
    <n v="38.22736697326058"/>
    <n v="129.38493387464553"/>
    <n v="172.07986884491405"/>
    <n v="0"/>
    <x v="0"/>
  </r>
  <r>
    <n v="5104"/>
    <n v="51"/>
    <n v="5"/>
    <s v="סנהדריה"/>
    <m/>
    <s v="U. Orthodox"/>
    <s v="yes"/>
    <x v="0"/>
    <s v="yes"/>
    <s v="ירושלים"/>
    <n v="852.96057030229724"/>
    <n v="64.5"/>
    <n v="26"/>
    <n v="20.5"/>
    <n v="20.5"/>
    <n v="71.5"/>
    <n v="203"/>
    <n v="917.46057030229724"/>
    <n v="943.46057030229724"/>
    <n v="963.96057030229724"/>
    <n v="984.46057030229724"/>
    <n v="1055.9605703022971"/>
    <n v="5277.8631121676326"/>
    <n v="5785.6949209123068"/>
    <n v="6029.4013342494363"/>
    <n v="6216.4953567193943"/>
    <n v="6373.3788181610216"/>
    <n v="6626.3197668041057"/>
    <n v="6.1876988174226017"/>
    <n v="6.3062055288173946"/>
    <n v="6.3907295376610564"/>
    <n v="6.4489104100698915"/>
    <n v="6.4739807874722244"/>
    <n v="6.2751583280303196"/>
    <m/>
    <m/>
    <m/>
    <m/>
    <m/>
    <m/>
    <m/>
    <m/>
    <m/>
    <m/>
    <m/>
    <m/>
    <m/>
    <m/>
    <m/>
    <m/>
    <m/>
    <m/>
    <m/>
    <n v="428.36679600000008"/>
    <n v="488.71958016457666"/>
    <n v="565.83791108404762"/>
    <n v="582.51719333423102"/>
    <n v="598.23152271006461"/>
    <n v="818.31702269747746"/>
    <n v="5104"/>
    <n v="194"/>
    <n v="496.68941831612801"/>
    <n v="558.01569724294404"/>
    <n v="549.0286871659805"/>
    <n v="548.3495470534267"/>
    <n v="557.13535037242377"/>
    <n v="1012"/>
    <n v="1415.1445820113604"/>
    <n v="1409.9085914931525"/>
    <n v="1397.8429791631215"/>
    <n v="1430.02014209599"/>
    <n v="1459.4562314769375"/>
    <m/>
    <m/>
    <m/>
    <m/>
    <m/>
    <m/>
    <n v="0"/>
    <n v="229.87392344118427"/>
    <n v="73.30116864705461"/>
    <n v="151.89748791317987"/>
    <n v="127.44461333281232"/>
    <n v="0"/>
    <n v="0"/>
    <n v="322.92565228756433"/>
    <n v="102.9730877884777"/>
    <n v="213.38477471002233"/>
    <n v="179.03350791141312"/>
    <n v="0"/>
    <x v="0"/>
  </r>
  <r>
    <n v="5105"/>
    <n v="51"/>
    <n v="5"/>
    <s v="סנהדריה המורחבת"/>
    <m/>
    <s v="U. Orthodox"/>
    <s v="yes"/>
    <x v="0"/>
    <s v="yes"/>
    <s v="ירושלים"/>
    <n v="722.20466686902216"/>
    <n v="76.100000000000009"/>
    <n v="179.8"/>
    <n v="10.5"/>
    <n v="10.5"/>
    <n v="10.5"/>
    <n v="287.40000000000003"/>
    <n v="798.30466686902218"/>
    <n v="978.10466686902214"/>
    <n v="988.60466686902214"/>
    <n v="999.10466686902214"/>
    <n v="1009.6046668690221"/>
    <n v="4487.6224523935771"/>
    <n v="4807.1456771906323"/>
    <n v="5611.4911027582129"/>
    <n v="5804.9719070282417"/>
    <n v="5949.825667035052"/>
    <n v="6009.76511900474"/>
    <n v="6.2137821288926185"/>
    <n v="6.0216930661879005"/>
    <n v="5.737106971098469"/>
    <n v="5.8718839810993213"/>
    <n v="5.9551575168600888"/>
    <n v="5.9525924515010171"/>
    <m/>
    <m/>
    <m/>
    <m/>
    <m/>
    <m/>
    <m/>
    <m/>
    <m/>
    <m/>
    <m/>
    <m/>
    <m/>
    <m/>
    <m/>
    <m/>
    <m/>
    <m/>
    <m/>
    <n v="548.15030000000002"/>
    <n v="635.92636060983739"/>
    <n v="743.28036357476958"/>
    <n v="756.52160256436264"/>
    <n v="767.53589611803454"/>
    <n v="775.41609633009307"/>
    <n v="5105"/>
    <n v="5155"/>
    <n v="5217.0844450558152"/>
    <n v="5458.0039899546064"/>
    <n v="5516.5959217137843"/>
    <n v="5575.1878534729622"/>
    <n v="5633.7797852321401"/>
    <n v="831"/>
    <n v="1195.1112843862056"/>
    <n v="1203.2230177785809"/>
    <n v="1174.6339362931574"/>
    <n v="1232.6443275895326"/>
    <n v="1252.8412875826073"/>
    <m/>
    <m/>
    <m/>
    <m/>
    <m/>
    <m/>
    <n v="0"/>
    <n v="69.416788771788404"/>
    <n v="118.72197121671357"/>
    <n v="212.21692892571988"/>
    <n v="356.16591365014068"/>
    <n v="0"/>
    <n v="0"/>
    <n v="71.150506722789004"/>
    <n v="121.68711000112599"/>
    <n v="217.51714960280009"/>
    <n v="365.06133000337792"/>
    <n v="0"/>
    <x v="0"/>
  </r>
  <r>
    <n v="5106"/>
    <n v="51"/>
    <n v="5"/>
    <s v="רמת אשכול - צפון"/>
    <m/>
    <s v="U. Orthodox"/>
    <s v="yes"/>
    <x v="0"/>
    <s v="yes"/>
    <s v="ירושלים"/>
    <n v="417.7227196843196"/>
    <n v="54.5"/>
    <n v="61"/>
    <n v="6"/>
    <n v="6"/>
    <n v="6"/>
    <n v="133.5"/>
    <n v="472.2227196843196"/>
    <n v="533.2227196843196"/>
    <n v="539.2227196843196"/>
    <n v="545.2227196843196"/>
    <n v="551.2227196843196"/>
    <n v="1630.7118988038146"/>
    <n v="1984.044503924084"/>
    <n v="2370.4047740437463"/>
    <n v="2297.8646130241509"/>
    <n v="2380.5353543927999"/>
    <n v="2453.4311684393679"/>
    <n v="3.9038142336049431"/>
    <n v="4.2015015822415656"/>
    <n v="4.4454309363394753"/>
    <n v="4.2614387879824571"/>
    <n v="4.3661704995916431"/>
    <n v="4.4508890523315623"/>
    <m/>
    <m/>
    <m/>
    <m/>
    <m/>
    <m/>
    <m/>
    <m/>
    <m/>
    <m/>
    <m/>
    <m/>
    <m/>
    <m/>
    <m/>
    <m/>
    <m/>
    <m/>
    <m/>
    <n v="133.05449999999999"/>
    <n v="140.12993500580956"/>
    <n v="146.2599989119866"/>
    <n v="173.51561172235307"/>
    <n v="179.06613503268264"/>
    <n v="182.65247635241693"/>
    <n v="5106"/>
    <n v="152"/>
    <n v="193.53782730168695"/>
    <n v="236.40136291474013"/>
    <n v="199.70527987710409"/>
    <n v="222.335077284818"/>
    <n v="226.22808511444887"/>
    <n v="109"/>
    <n v="208.55183027924241"/>
    <n v="250.32137556637207"/>
    <n v="324.86510913760037"/>
    <n v="284.80175284161214"/>
    <n v="291.13244267745665"/>
    <m/>
    <m/>
    <m/>
    <m/>
    <m/>
    <m/>
    <n v="0"/>
    <n v="21.111775594275677"/>
    <n v="31.667663556789087"/>
    <n v="24.630404915113481"/>
    <n v="96.10576765617482"/>
    <n v="0"/>
    <n v="0"/>
    <n v="22.223464818031751"/>
    <n v="33.335197401131431"/>
    <n v="25.927375679064976"/>
    <n v="101.16643845418876"/>
    <n v="0"/>
    <x v="0"/>
  </r>
  <r>
    <n v="5107"/>
    <n v="51"/>
    <n v="5"/>
    <s v="רמת אשכול - מרכז מסחרי"/>
    <m/>
    <s v="U. Orthodox"/>
    <s v="yes"/>
    <x v="0"/>
    <s v="yes"/>
    <s v="ירושלים"/>
    <n v="465.20482169152694"/>
    <n v="10"/>
    <n v="10"/>
    <n v="10"/>
    <n v="10"/>
    <n v="39.400000000000006"/>
    <n v="79.400000000000006"/>
    <n v="475.20482169152694"/>
    <n v="485.20482169152694"/>
    <n v="495.20482169152694"/>
    <n v="505.20482169152694"/>
    <n v="544.60482169152692"/>
    <n v="1900"/>
    <n v="2111.1478764489725"/>
    <n v="2263.406130422848"/>
    <n v="2408.2157905141398"/>
    <n v="2374.0632478657762"/>
    <n v="2441.3732455773024"/>
    <n v="4.0842225002987451"/>
    <n v="4.4426061775513652"/>
    <n v="4.6648467394287927"/>
    <n v="4.8630701580976652"/>
    <n v="4.699209401677793"/>
    <n v="4.4828344302837193"/>
    <m/>
    <m/>
    <m/>
    <m/>
    <m/>
    <m/>
    <m/>
    <m/>
    <m/>
    <m/>
    <m/>
    <m/>
    <m/>
    <m/>
    <m/>
    <m/>
    <m/>
    <m/>
    <m/>
    <n v="1484.3280750000001"/>
    <n v="1509.0178066094379"/>
    <n v="1539.6787081342188"/>
    <n v="1565.2811340996975"/>
    <n v="1585.2789298923035"/>
    <n v="2002.5734157575334"/>
    <n v="5107"/>
    <n v="886"/>
    <n v="846.19647779711579"/>
    <n v="906.22400014865298"/>
    <n v="878.36511216127417"/>
    <n v="878.05135923090734"/>
    <n v="918.31334713185811"/>
    <n v="0"/>
    <n v="120.78352566500001"/>
    <n v="164.67930989474999"/>
    <n v="219.99285329849999"/>
    <n v="210.66207175062502"/>
    <n v="208.329519076"/>
    <m/>
    <m/>
    <m/>
    <m/>
    <m/>
    <m/>
    <n v="0"/>
    <n v="618.8265187355604"/>
    <n v="306.68822804250522"/>
    <n v="323.86525086817227"/>
    <n v="315.90113645345969"/>
    <n v="0"/>
    <n v="0"/>
    <n v="791.70796120173713"/>
    <n v="392.36765781180554"/>
    <n v="414.34342211584925"/>
    <n v="404.15437462814157"/>
    <n v="0"/>
    <x v="0"/>
  </r>
  <r>
    <n v="5108"/>
    <n v="51"/>
    <n v="5"/>
    <s v="גבעת המיבתר"/>
    <m/>
    <s v="Jewish"/>
    <s v="yes"/>
    <x v="0"/>
    <s v="yes"/>
    <s v="ירושלים"/>
    <n v="479.09166666666664"/>
    <n v="8"/>
    <n v="8"/>
    <n v="8"/>
    <n v="8"/>
    <n v="8"/>
    <n v="40"/>
    <n v="487.09166666666664"/>
    <n v="495.09166666666664"/>
    <n v="503.09166666666664"/>
    <n v="511.09166666666664"/>
    <n v="519.0916666666667"/>
    <n v="1700.2814856741254"/>
    <n v="1857.7236900587454"/>
    <n v="2015.4906122486157"/>
    <n v="2165.0376343843404"/>
    <n v="2299.9818652025242"/>
    <n v="2418.120302417155"/>
    <n v="3.5795399698402641"/>
    <n v="3.8139098186010414"/>
    <n v="4.0709443279836037"/>
    <n v="4.3034655070500882"/>
    <n v="4.5001357196899274"/>
    <n v="4.658368565122708"/>
    <m/>
    <m/>
    <m/>
    <m/>
    <m/>
    <m/>
    <m/>
    <m/>
    <m/>
    <m/>
    <m/>
    <m/>
    <m/>
    <m/>
    <m/>
    <m/>
    <m/>
    <m/>
    <m/>
    <n v="219.89570000000001"/>
    <n v="227.58426709752806"/>
    <n v="235.34703937825449"/>
    <n v="243.08776873500383"/>
    <n v="250.03194676087006"/>
    <n v="256.14542999095528"/>
    <n v="5108"/>
    <n v="85"/>
    <n v="85.687540960987889"/>
    <n v="86.363535306893809"/>
    <n v="87.028271487687405"/>
    <n v="87.682028424859141"/>
    <n v="88.325075901644837"/>
    <n v="0"/>
    <n v="0"/>
    <n v="0"/>
    <n v="0"/>
    <n v="0"/>
    <n v="0"/>
    <m/>
    <m/>
    <m/>
    <m/>
    <m/>
    <m/>
    <n v="0"/>
    <n v="57.02058784174568"/>
    <n v="124.5449679905601"/>
    <n v="33.011919106370179"/>
    <n v="28.510293796327868"/>
    <n v="0"/>
    <n v="0"/>
    <n v="60.083496043698027"/>
    <n v="131.23500431619226"/>
    <n v="34.785181740450959"/>
    <n v="30.041747890614005"/>
    <n v="0"/>
    <x v="0"/>
  </r>
  <r>
    <n v="5109"/>
    <n v="51"/>
    <n v="5"/>
    <s v="חנה וסע גבעת התחמושת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5109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5110"/>
    <n v="51"/>
    <n v="5"/>
    <s v="גבעת התחמושת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5.520129840438559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691.43400000000008"/>
    <n v="702.16941782850154"/>
    <n v="713.29519089183032"/>
    <n v="725.2874124679729"/>
    <n v="736.2702498527035"/>
    <n v="746.30005647241933"/>
    <n v="5110"/>
    <n v="1486"/>
    <n v="1486"/>
    <n v="1486"/>
    <n v="1486"/>
    <n v="1486"/>
    <n v="1486"/>
    <n v="0"/>
    <n v="0"/>
    <n v="0"/>
    <n v="0"/>
    <n v="0"/>
    <n v="0"/>
    <m/>
    <m/>
    <m/>
    <m/>
    <m/>
    <m/>
    <n v="0"/>
    <n v="21.758622374039184"/>
    <n v="304.62071323654862"/>
    <n v="36.264370623398648"/>
    <n v="362.64370623398645"/>
    <n v="0"/>
    <n v="0"/>
    <n v="22.389001694172578"/>
    <n v="313.44602371841609"/>
    <n v="37.315002823620965"/>
    <n v="373.15002823620966"/>
    <n v="0"/>
    <x v="0"/>
  </r>
  <r>
    <n v="5111"/>
    <n v="51"/>
    <n v="5"/>
    <s v="מעלות דפנה מזרח"/>
    <m/>
    <s v="U. Orthodox"/>
    <s v="yes"/>
    <x v="0"/>
    <s v="yes"/>
    <s v="ירושלים"/>
    <n v="297.4278625954197"/>
    <n v="15.350000000000001"/>
    <n v="16.899999999999999"/>
    <n v="10.4"/>
    <n v="10.4"/>
    <n v="10.4"/>
    <n v="63.449999999999996"/>
    <n v="312.77786259541972"/>
    <n v="329.6778625954197"/>
    <n v="340.07786259541967"/>
    <n v="350.47786259541965"/>
    <n v="360.87786259541963"/>
    <n v="1238.2189782081023"/>
    <n v="1333.3470429675401"/>
    <n v="1434.4113203571203"/>
    <n v="1493.779236400673"/>
    <n v="1545.2355231058457"/>
    <n v="1589.9204540797753"/>
    <n v="4.2277656878375032"/>
    <n v="4.2629201181422278"/>
    <n v="4.3509482531359049"/>
    <n v="4.3924624349270767"/>
    <n v="4.4089390173256557"/>
    <n v="4.4057023687879573"/>
    <m/>
    <m/>
    <m/>
    <m/>
    <m/>
    <m/>
    <m/>
    <m/>
    <m/>
    <m/>
    <m/>
    <m/>
    <m/>
    <m/>
    <m/>
    <m/>
    <m/>
    <m/>
    <m/>
    <n v="84.037800000000018"/>
    <n v="88.19579418751573"/>
    <n v="90.967519787575114"/>
    <n v="93.419680727943913"/>
    <n v="95.515402437503994"/>
    <n v="97.304109656533811"/>
    <n v="5111"/>
    <n v="22"/>
    <n v="0"/>
    <n v="0"/>
    <n v="0"/>
    <n v="0"/>
    <n v="0"/>
    <n v="137"/>
    <n v="230.16933022489403"/>
    <n v="237.18128981517714"/>
    <n v="238.32512221668395"/>
    <n v="241.30162245451405"/>
    <n v="243.42647958154546"/>
    <m/>
    <m/>
    <m/>
    <m/>
    <m/>
    <m/>
    <n v="0"/>
    <n v="9.3419680727943923"/>
    <n v="9.3419680727943923"/>
    <n v="14.012952109191586"/>
    <n v="60.722792473163544"/>
    <n v="0"/>
    <n v="0"/>
    <n v="9.7304109656533821"/>
    <n v="9.7304109656533821"/>
    <n v="14.595616448480071"/>
    <n v="63.247671276746978"/>
    <n v="0"/>
    <x v="0"/>
  </r>
  <r>
    <n v="5112"/>
    <n v="51"/>
    <n v="5"/>
    <s v="חנה וסע נחל צופ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5112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5201"/>
    <n v="52"/>
    <n v="5"/>
    <s v="קרית בעלז"/>
    <m/>
    <s v="U. Orthodox"/>
    <s v="yes"/>
    <x v="0"/>
    <s v="yes"/>
    <s v="ירושלים"/>
    <n v="682.61542057958559"/>
    <n v="6.291666666666667"/>
    <n v="60.291666666666664"/>
    <n v="37.791666666666664"/>
    <n v="37.791666666666664"/>
    <n v="37.791666666666664"/>
    <n v="179.95833333333331"/>
    <n v="688.90708724625222"/>
    <n v="749.19875391291885"/>
    <n v="786.99042057958548"/>
    <n v="824.7820872462521"/>
    <n v="862.57375391291873"/>
    <n v="3999.8961918039736"/>
    <n v="4124.7761631251105"/>
    <n v="4572.1623636477834"/>
    <n v="4894.931120389434"/>
    <n v="5199.3404262363874"/>
    <n v="5411.6329529645236"/>
    <n v="5.9141737498680049"/>
    <n v="5.9874201318104525"/>
    <n v="6.1027362095415558"/>
    <n v="6.2198102955109951"/>
    <n v="6.3038959097617253"/>
    <n v="6.2738205613323768"/>
    <m/>
    <m/>
    <m/>
    <m/>
    <m/>
    <m/>
    <m/>
    <m/>
    <m/>
    <m/>
    <m/>
    <m/>
    <m/>
    <m/>
    <m/>
    <m/>
    <m/>
    <m/>
    <m/>
    <n v="604.25040000000001"/>
    <n v="652.8617356586542"/>
    <n v="727.37492843757343"/>
    <n v="769.91711937032221"/>
    <n v="811.05284675402118"/>
    <n v="849.09659367571942"/>
    <n v="5201"/>
    <n v="545"/>
    <n v="663.29210681343909"/>
    <n v="842.29425848570156"/>
    <n v="1003.9745695880671"/>
    <n v="1179.975013629949"/>
    <n v="1365.3438216950713"/>
    <n v="330"/>
    <n v="661.79237387409466"/>
    <n v="625.99185851434027"/>
    <n v="612.68483761218977"/>
    <n v="663.97689784107024"/>
    <n v="679.63145314453629"/>
    <m/>
    <m/>
    <m/>
    <m/>
    <m/>
    <m/>
    <n v="0"/>
    <n v="72.275343443342692"/>
    <n v="144.55068688668538"/>
    <n v="72.275343443342692"/>
    <n v="480.81574559695144"/>
    <n v="0"/>
    <n v="0"/>
    <n v="79.708252200802519"/>
    <n v="159.41650440160504"/>
    <n v="79.708252200802519"/>
    <n v="530.26358487250934"/>
    <n v="0"/>
    <x v="0"/>
  </r>
  <r>
    <n v="5202"/>
    <n v="52"/>
    <n v="5"/>
    <s v="רוממה - רח' פתח תקווה"/>
    <m/>
    <s v="U. Orthodox"/>
    <s v="yes"/>
    <x v="0"/>
    <s v="yes"/>
    <s v="ירושלים"/>
    <n v="648.15051220365444"/>
    <n v="22.2"/>
    <n v="16.5"/>
    <n v="41.95"/>
    <n v="13.45"/>
    <n v="6.25"/>
    <n v="100.35000000000001"/>
    <n v="670.35051220365449"/>
    <n v="686.85051220365449"/>
    <n v="728.80051220365453"/>
    <n v="742.25051220365458"/>
    <n v="748.50051220365458"/>
    <n v="3761.702918937805"/>
    <n v="2976.0235519612897"/>
    <n v="3320.8614237381607"/>
    <n v="3740.0391377088699"/>
    <n v="4032.5640625581218"/>
    <n v="4089.130794545013"/>
    <n v="5.8037490491959156"/>
    <n v="4.4395036593291435"/>
    <n v="4.8349114759828691"/>
    <n v="5.1317734758448701"/>
    <n v="5.4328882180032627"/>
    <n v="5.4630968554800781"/>
    <m/>
    <m/>
    <m/>
    <m/>
    <m/>
    <m/>
    <m/>
    <m/>
    <m/>
    <m/>
    <m/>
    <m/>
    <m/>
    <m/>
    <m/>
    <m/>
    <m/>
    <m/>
    <m/>
    <n v="641.3152"/>
    <n v="827.92387101941199"/>
    <n v="845.82926805301884"/>
    <n v="870.59053294669366"/>
    <n v="892.35522160187384"/>
    <n v="901.56765758695019"/>
    <n v="5202"/>
    <n v="1617"/>
    <n v="1642.7308279466179"/>
    <n v="1679.4483401920847"/>
    <n v="1726.1870128183866"/>
    <n v="1805.3333791249231"/>
    <n v="1808.9176266852201"/>
    <n v="350"/>
    <n v="550.85171358745902"/>
    <n v="571.03055138032596"/>
    <n v="610.2061817295006"/>
    <n v="639.4563339139479"/>
    <n v="630.63534748542656"/>
    <m/>
    <m/>
    <m/>
    <m/>
    <m/>
    <m/>
    <n v="0"/>
    <n v="265.50188958100108"/>
    <n v="187.78049446194001"/>
    <n v="68.584674310367575"/>
    <n v="348.72347459338499"/>
    <n v="0"/>
    <n v="0"/>
    <n v="274.94890837402289"/>
    <n v="194.46205090187513"/>
    <n v="71.025036253349725"/>
    <n v="361.1316620577025"/>
    <n v="0"/>
    <x v="0"/>
  </r>
  <r>
    <n v="5203"/>
    <n v="52"/>
    <n v="5"/>
    <s v="תנובה"/>
    <m/>
    <s v="U. Orthodox"/>
    <s v="yes"/>
    <x v="0"/>
    <s v="yes"/>
    <s v="ירושלים"/>
    <n v="674.8858672589887"/>
    <n v="350"/>
    <n v="27.7"/>
    <n v="40"/>
    <n v="40"/>
    <n v="30"/>
    <n v="487.7"/>
    <n v="1024.8858672589886"/>
    <n v="1052.5858672589886"/>
    <n v="1092.5858672589886"/>
    <n v="1132.5858672589886"/>
    <n v="1162.5858672589886"/>
    <n v="4236.0490998602054"/>
    <n v="4891"/>
    <n v="5200"/>
    <n v="5400"/>
    <n v="5458.6703035760029"/>
    <n v="5612.3599250741381"/>
    <n v="6.2766895935525842"/>
    <n v="4.7722387011548522"/>
    <n v="4.9402145342699537"/>
    <n v="4.9424033037761905"/>
    <n v="4.8196524973304893"/>
    <n v="4.8274799162201374"/>
    <m/>
    <m/>
    <m/>
    <m/>
    <m/>
    <m/>
    <m/>
    <m/>
    <m/>
    <m/>
    <m/>
    <m/>
    <m/>
    <m/>
    <m/>
    <m/>
    <m/>
    <m/>
    <m/>
    <n v="801.64400000000012"/>
    <n v="1020.9268384421944"/>
    <n v="1048.2385595492644"/>
    <n v="1066.7535949159846"/>
    <n v="1079.9718402685637"/>
    <n v="1096.0872091482238"/>
    <n v="5203"/>
    <n v="325"/>
    <n v="458.00231200287607"/>
    <n v="535.20065616160002"/>
    <n v="514.39480578720008"/>
    <n v="495.27549128192038"/>
    <n v="493.41991360331059"/>
    <n v="1063"/>
    <n v="1434.26095818504"/>
    <n v="1401.8753542459999"/>
    <n v="1431.5986384345001"/>
    <n v="1468.7006940282615"/>
    <n v="1489.9522869422906"/>
    <m/>
    <m/>
    <m/>
    <m/>
    <m/>
    <m/>
    <n v="90.450458521260572"/>
    <n v="359.85369049907632"/>
    <n v="271.35137556378169"/>
    <n v="106.30324282730803"/>
    <n v="238.79482750455799"/>
    <n v="0"/>
    <n v="92.937667254408339"/>
    <n v="369.74895533573135"/>
    <n v="278.81300176322497"/>
    <n v="109.22637177816748"/>
    <n v="245.36121301669164"/>
    <n v="0"/>
    <x v="0"/>
  </r>
  <r>
    <n v="5204"/>
    <n v="52"/>
    <n v="5"/>
    <s v="ישיבת רוז'ין"/>
    <m/>
    <s v="U. Orthodox"/>
    <s v="yes"/>
    <x v="0"/>
    <s v="yes"/>
    <s v="ירושלים"/>
    <n v="16.561276723878354"/>
    <n v="284"/>
    <n v="0"/>
    <n v="0"/>
    <n v="0"/>
    <n v="39.299999999999997"/>
    <n v="323.3"/>
    <n v="300.56127672387834"/>
    <n v="300.56127672387834"/>
    <n v="300.56127672387834"/>
    <n v="300.56127672387834"/>
    <n v="339.86127672387835"/>
    <n v="72.530404573735481"/>
    <n v="1165.108561798753"/>
    <n v="1339.9714341072468"/>
    <n v="1624.2323713950923"/>
    <n v="1886.4394120584868"/>
    <n v="2060.0619396063839"/>
    <n v="4.3795177016250086"/>
    <n v="3.8764426824987268"/>
    <n v="4.4582304437649194"/>
    <n v="5.4039974447115924"/>
    <n v="6.2763887371676752"/>
    <n v="6.0614788465003313"/>
    <m/>
    <m/>
    <m/>
    <m/>
    <m/>
    <m/>
    <m/>
    <m/>
    <m/>
    <m/>
    <m/>
    <m/>
    <m/>
    <m/>
    <m/>
    <m/>
    <m/>
    <m/>
    <m/>
    <n v="360.7398"/>
    <n v="643.50533529211521"/>
    <n v="654.55404563478987"/>
    <n v="669.33781517968123"/>
    <n v="682.93376714512601"/>
    <n v="693.37521640754358"/>
    <n v="5204"/>
    <m/>
    <n v="0"/>
    <n v="0"/>
    <n v="0"/>
    <n v="0"/>
    <n v="0"/>
    <n v="278"/>
    <n v="391.23889297334142"/>
    <n v="357.99091934089427"/>
    <n v="381.19676008070286"/>
    <n v="411.44485445323801"/>
    <n v="436.73061579566246"/>
    <m/>
    <m/>
    <m/>
    <m/>
    <m/>
    <m/>
    <n v="60.30592177268246"/>
    <n v="362.23577601491951"/>
    <n v="140.71381746959239"/>
    <n v="65.878352074031937"/>
    <n v="40.203947848454973"/>
    <n v="0"/>
    <n v="62.471640794066168"/>
    <n v="375.24446383994444"/>
    <n v="145.76716185282103"/>
    <n v="68.244189391334544"/>
    <n v="41.647760529377443"/>
    <n v="0"/>
    <x v="0"/>
  </r>
  <r>
    <n v="5205"/>
    <n v="52"/>
    <n v="5"/>
    <s v="רוממה דרום"/>
    <m/>
    <s v="U. Orthodox"/>
    <s v="yes"/>
    <x v="0"/>
    <s v="yes"/>
    <s v="ירושלים"/>
    <n v="24.013851249623595"/>
    <n v="86"/>
    <n v="127.3"/>
    <n v="115.8"/>
    <n v="274.7"/>
    <n v="0"/>
    <n v="603.79999999999995"/>
    <n v="110.0138512496236"/>
    <n v="237.31385124962361"/>
    <n v="353.11385124962362"/>
    <n v="627.81385124962367"/>
    <n v="627.81385124962367"/>
    <n v="103.38791063659062"/>
    <n v="387.72887355775293"/>
    <n v="838.70319718031601"/>
    <n v="1524.0000000000002"/>
    <n v="2700"/>
    <n v="2800"/>
    <n v="4.3053448429356438"/>
    <n v="3.5243641519101852"/>
    <n v="3.5341518953232454"/>
    <n v="4.3158884722498536"/>
    <n v="4.3006378317805849"/>
    <n v="4.4599207144391251"/>
    <m/>
    <m/>
    <m/>
    <m/>
    <m/>
    <m/>
    <m/>
    <m/>
    <m/>
    <m/>
    <m/>
    <m/>
    <m/>
    <m/>
    <m/>
    <m/>
    <m/>
    <m/>
    <m/>
    <n v="740.71905600000014"/>
    <n v="929.99423620238372"/>
    <n v="955.43859821381602"/>
    <n v="988.83517726052696"/>
    <n v="1070.5760291205006"/>
    <n v="1091.1532074989138"/>
    <n v="5205"/>
    <n v="720"/>
    <n v="720"/>
    <n v="720"/>
    <n v="719.88212850311993"/>
    <n v="1240.31889144"/>
    <n v="1342.8071452879999"/>
    <n v="25"/>
    <n v="60.29412869737812"/>
    <n v="91.658379790737953"/>
    <n v="133.89627821157998"/>
    <n v="232.86329569375002"/>
    <n v="206.042265418"/>
    <m/>
    <m/>
    <m/>
    <m/>
    <m/>
    <m/>
    <n v="153.95840608546661"/>
    <n v="546.26649706400883"/>
    <n v="153.95840608546661"/>
    <n v="53.01212538549602"/>
    <n v="81.639742640088855"/>
    <n v="0"/>
    <n v="169.88898906993123"/>
    <n v="602.79048938359722"/>
    <n v="169.88898906993123"/>
    <n v="58.497464472259978"/>
    <n v="90.087275503194022"/>
    <n v="0"/>
    <x v="0"/>
  </r>
  <r>
    <n v="5206"/>
    <n v="52"/>
    <n v="5"/>
    <s v="רוממה - משרד הבריאות"/>
    <m/>
    <s v="U. Orthodox"/>
    <s v="yes"/>
    <x v="0"/>
    <s v="yes"/>
    <s v="ירושלים"/>
    <n v="89.430894308943209"/>
    <n v="0"/>
    <n v="0"/>
    <n v="22.2"/>
    <n v="0"/>
    <n v="0"/>
    <n v="22.2"/>
    <n v="89.430894308943209"/>
    <n v="89.430894308943209"/>
    <n v="111.63089430894321"/>
    <n v="120"/>
    <n v="130"/>
    <n v="400.59194883323454"/>
    <n v="420"/>
    <n v="430"/>
    <n v="450"/>
    <n v="480"/>
    <n v="520"/>
    <n v="4.4793463369534345"/>
    <n v="4.6963636363636301"/>
    <n v="4.8081818181818115"/>
    <n v="4.031142120519128"/>
    <n v="4"/>
    <n v="4"/>
    <m/>
    <m/>
    <m/>
    <m/>
    <m/>
    <m/>
    <m/>
    <m/>
    <m/>
    <m/>
    <m/>
    <m/>
    <m/>
    <m/>
    <m/>
    <m/>
    <m/>
    <m/>
    <m/>
    <n v="1728.585"/>
    <n v="1747.764097012531"/>
    <n v="1767.3407331080366"/>
    <n v="1788.7225977147782"/>
    <n v="1808.656455018149"/>
    <n v="1827.2394165350031"/>
    <n v="5206"/>
    <m/>
    <n v="0"/>
    <n v="0"/>
    <n v="0"/>
    <n v="0"/>
    <n v="0"/>
    <n v="73"/>
    <n v="104.79990702489999"/>
    <n v="104.95040623975"/>
    <n v="107.692378525"/>
    <n v="107.85667156720001"/>
    <n v="108.60334242920001"/>
    <m/>
    <m/>
    <m/>
    <m/>
    <m/>
    <m/>
    <n v="89.436129885738922"/>
    <n v="53.66167793144335"/>
    <n v="1252.1058184003446"/>
    <n v="393.51897149725124"/>
    <n v="0"/>
    <n v="0"/>
    <n v="91.361970826750166"/>
    <n v="54.817182496050094"/>
    <n v="1279.0675915745021"/>
    <n v="401.99267163770071"/>
    <n v="0"/>
    <n v="0"/>
    <x v="0"/>
  </r>
  <r>
    <n v="5207"/>
    <n v="52"/>
    <n v="5"/>
    <s v="רוממה צפון"/>
    <m/>
    <s v="U. Orthodox"/>
    <s v="yes"/>
    <x v="0"/>
    <s v="yes"/>
    <s v="ירושלים"/>
    <n v="101.99848572412424"/>
    <n v="316"/>
    <n v="59.5"/>
    <n v="299.60000000000002"/>
    <n v="121.4"/>
    <n v="0"/>
    <n v="796.5"/>
    <n v="417.99848572412424"/>
    <n v="477.49848572412424"/>
    <n v="777.0984857241242"/>
    <n v="898.49848572412418"/>
    <n v="898.49848572412418"/>
    <n v="437.57392259255909"/>
    <n v="1602.7136050757886"/>
    <n v="1976.3174918822099"/>
    <n v="3363.3495412773773"/>
    <n v="4040.616791085763"/>
    <n v="4140.0107686435085"/>
    <n v="4.2900041062969034"/>
    <n v="3.8342569645899798"/>
    <n v="4.1388979252680427"/>
    <n v="4.3280865978567764"/>
    <n v="4.4970769069569672"/>
    <n v="4.6076992164399275"/>
    <m/>
    <m/>
    <m/>
    <m/>
    <m/>
    <m/>
    <m/>
    <m/>
    <m/>
    <m/>
    <m/>
    <m/>
    <m/>
    <m/>
    <m/>
    <m/>
    <m/>
    <m/>
    <m/>
    <n v="1094.7705000000001"/>
    <n v="1660.3686763218111"/>
    <n v="1705.0310792917512"/>
    <n v="1792.0023902985495"/>
    <n v="1842.3420533438748"/>
    <n v="1856.8451139667286"/>
    <n v="5207"/>
    <n v="358"/>
    <n v="685.59912215747318"/>
    <n v="1050.7103080559782"/>
    <n v="1599.5629495476692"/>
    <n v="1892.070440760458"/>
    <n v="1913.4599811547805"/>
    <n v="111"/>
    <n v="239.59026793474237"/>
    <n v="222.78512270717104"/>
    <n v="292.10036839747011"/>
    <n v="337.43420798005718"/>
    <n v="342.22167811014879"/>
    <m/>
    <m/>
    <m/>
    <m/>
    <m/>
    <m/>
    <n v="172.51641795866777"/>
    <n v="239.33129944704837"/>
    <n v="887.09172658516923"/>
    <n v="239.39433235411281"/>
    <n v="253.6686139535515"/>
    <n v="0"/>
    <n v="178.75883955278982"/>
    <n v="247.99138461167013"/>
    <n v="919.19070368849043"/>
    <n v="248.05669833342372"/>
    <n v="262.8474877803547"/>
    <n v="0"/>
    <x v="0"/>
  </r>
  <r>
    <n v="5208"/>
    <n v="52"/>
    <n v="5"/>
    <s v="רוממה עלית"/>
    <m/>
    <s v="U. Orthodox"/>
    <s v="yes"/>
    <x v="0"/>
    <s v="yes"/>
    <s v="ירושלים"/>
    <n v="820.49387332772449"/>
    <n v="257.7"/>
    <n v="56.400000000000006"/>
    <n v="124.19999999999999"/>
    <n v="10"/>
    <n v="10"/>
    <n v="458.3"/>
    <n v="1078.1938733277245"/>
    <n v="1134.5938733277246"/>
    <n v="1258.7938733277247"/>
    <n v="1268.7938733277247"/>
    <n v="1278.7938733277247"/>
    <n v="4589.1088248899905"/>
    <n v="5840.3666668566766"/>
    <n v="6389.9109728975927"/>
    <n v="7173.6031322590989"/>
    <n v="7650.1625564627375"/>
    <n v="7860.6137518497098"/>
    <n v="5.5931055356668002"/>
    <n v="5.4168056518732008"/>
    <n v="5.631892717837621"/>
    <n v="5.6987909492243487"/>
    <n v="6.0294762745017838"/>
    <n v="6.1468966311157951"/>
    <m/>
    <m/>
    <m/>
    <m/>
    <m/>
    <m/>
    <m/>
    <m/>
    <m/>
    <m/>
    <m/>
    <m/>
    <m/>
    <m/>
    <m/>
    <m/>
    <m/>
    <m/>
    <m/>
    <n v="864.29250000000002"/>
    <n v="946.64290671256686"/>
    <n v="1001.5096779541987"/>
    <n v="1044.5448426908592"/>
    <n v="1078.942897049119"/>
    <n v="1093.1976900182322"/>
    <n v="5208"/>
    <n v="2690"/>
    <n v="2736.8459539133146"/>
    <n v="3253.7860942568109"/>
    <n v="3367.1864827073464"/>
    <n v="3531.4358018353219"/>
    <n v="3519.0275117490123"/>
    <n v="247"/>
    <n v="680.07070392643345"/>
    <n v="690.18596831742911"/>
    <n v="726.99851854177746"/>
    <n v="761.06239086306778"/>
    <n v="789.96880777999684"/>
    <m/>
    <m/>
    <m/>
    <m/>
    <m/>
    <m/>
    <n v="48.021782391921185"/>
    <n v="144.06534717576355"/>
    <n v="336.15247674344823"/>
    <n v="181.68079180744857"/>
    <n v="334.6244445722777"/>
    <n v="0"/>
    <n v="50.258542702836756"/>
    <n v="150.77562810851029"/>
    <n v="351.80979891985726"/>
    <n v="190.14312627587893"/>
    <n v="350.21059401114894"/>
    <n v="0"/>
    <x v="0"/>
  </r>
  <r>
    <n v="5209"/>
    <n v="52"/>
    <n v="5"/>
    <s v="קרית מטרסדוף"/>
    <m/>
    <s v="U. Orthodox"/>
    <s v="yes"/>
    <x v="0"/>
    <s v="yes"/>
    <s v="ירושלים"/>
    <n v="753.95477068001719"/>
    <n v="14.7"/>
    <n v="23.099999999999998"/>
    <n v="8.75"/>
    <n v="108.75"/>
    <n v="8.75"/>
    <n v="164.05"/>
    <n v="768.65477068001724"/>
    <n v="791.75477068001726"/>
    <n v="800.50477068001726"/>
    <n v="909.25477068001726"/>
    <n v="918.00477068001726"/>
    <n v="3962.0444335813854"/>
    <n v="4130.0376906151359"/>
    <n v="4338.6051436906537"/>
    <n v="4459.9321502741395"/>
    <n v="4915.9194904993856"/>
    <n v="5006.0917433324967"/>
    <n v="5.2550160668230594"/>
    <n v="5.3730723442480608"/>
    <n v="5.4797335038023709"/>
    <n v="5.5713998387361157"/>
    <n v="5.4065369234442917"/>
    <n v="5.4532306402113857"/>
    <m/>
    <m/>
    <m/>
    <m/>
    <m/>
    <m/>
    <m/>
    <m/>
    <m/>
    <m/>
    <m/>
    <m/>
    <m/>
    <m/>
    <m/>
    <m/>
    <m/>
    <m/>
    <m/>
    <n v="230.47800000000001"/>
    <n v="236.72497758839847"/>
    <n v="247.25234537543574"/>
    <n v="249.26320413495347"/>
    <n v="275.42374475418535"/>
    <n v="281.76337047922271"/>
    <n v="5209"/>
    <n v="1833"/>
    <n v="1868.7383506913782"/>
    <n v="1994.323993300821"/>
    <n v="1951.7127375672374"/>
    <n v="2117.1173945110199"/>
    <n v="2166.5186264700747"/>
    <n v="1084"/>
    <n v="1369.6777018783939"/>
    <n v="1375.5223356592251"/>
    <n v="1371.5074545192674"/>
    <n v="1424.9910424964223"/>
    <n v="1416.5792229419694"/>
    <m/>
    <m/>
    <m/>
    <m/>
    <m/>
    <m/>
    <n v="0"/>
    <n v="23.677386234463064"/>
    <n v="23.677386234463064"/>
    <n v="71.032158703389186"/>
    <n v="130.87627296263815"/>
    <n v="0"/>
    <n v="0"/>
    <n v="26.764560668764787"/>
    <n v="26.764560668764787"/>
    <n v="80.293682006294361"/>
    <n v="147.94056713539879"/>
    <n v="0"/>
    <x v="0"/>
  </r>
  <r>
    <n v="5210"/>
    <n v="52"/>
    <n v="5"/>
    <s v="קרית צאנז"/>
    <m/>
    <s v="U. Orthodox"/>
    <s v="yes"/>
    <x v="0"/>
    <s v="yes"/>
    <s v="ירושלים"/>
    <n v="754.84852647860566"/>
    <n v="0"/>
    <n v="0"/>
    <n v="0"/>
    <n v="70"/>
    <n v="0"/>
    <n v="70"/>
    <n v="754.84852647860566"/>
    <n v="754.84852647860566"/>
    <n v="754.84852647860566"/>
    <n v="824.84852647860566"/>
    <n v="824.84852647860566"/>
    <n v="3852.5085315407518"/>
    <n v="3807.2317348535275"/>
    <n v="3848.0284836077853"/>
    <n v="3964.9636314322247"/>
    <n v="4261.2887242302386"/>
    <n v="4247.0678630540451"/>
    <n v="5.1036842444574102"/>
    <n v="5.0437029434426988"/>
    <n v="5.0977492154074548"/>
    <n v="5.2526612854752681"/>
    <n v="5.1661469802489428"/>
    <n v="5.1489064073198687"/>
    <m/>
    <m/>
    <m/>
    <m/>
    <m/>
    <m/>
    <m/>
    <m/>
    <m/>
    <m/>
    <m/>
    <m/>
    <m/>
    <m/>
    <m/>
    <m/>
    <m/>
    <m/>
    <m/>
    <n v="756.75750000000005"/>
    <n v="796.34971371525239"/>
    <n v="823.77779623900756"/>
    <n v="843.37831701054074"/>
    <n v="865.57810655441824"/>
    <n v="875.46156559470569"/>
    <n v="5210"/>
    <n v="1077"/>
    <n v="1217.4886659025399"/>
    <n v="1357.9773318050795"/>
    <n v="1498.4659977076194"/>
    <n v="1638.9546636101591"/>
    <n v="1779.4433295126989"/>
    <n v="844"/>
    <n v="1128.7738420174551"/>
    <n v="1082.1394161354601"/>
    <n v="1088.2482021574692"/>
    <n v="1171.2179859154587"/>
    <n v="1168.2799021478368"/>
    <m/>
    <m/>
    <m/>
    <m/>
    <m/>
    <m/>
    <n v="0"/>
    <n v="79.422990020186788"/>
    <n v="79.422990020186788"/>
    <n v="158.84598004037358"/>
    <n v="525.68635692979353"/>
    <n v="0"/>
    <n v="0"/>
    <n v="82.444347672761424"/>
    <n v="82.444347672761424"/>
    <n v="164.88869534552285"/>
    <n v="545.68417490366005"/>
    <n v="0"/>
    <x v="0"/>
  </r>
  <r>
    <n v="5211"/>
    <n v="52"/>
    <n v="5"/>
    <s v="עזרת תורה"/>
    <m/>
    <s v="U. Orthodox"/>
    <s v="yes"/>
    <x v="0"/>
    <s v="yes"/>
    <s v="ירושלים"/>
    <n v="400.14285714285398"/>
    <n v="66.599999999999994"/>
    <n v="7.5900000000000007"/>
    <n v="15.989999999999998"/>
    <n v="45.99"/>
    <n v="7.5900000000000007"/>
    <n v="143.76"/>
    <n v="466.74285714285395"/>
    <n v="474.33285714285392"/>
    <n v="490.32285714285393"/>
    <n v="536.31285714285389"/>
    <n v="543.90285714285392"/>
    <n v="2900"/>
    <n v="3100"/>
    <n v="2969.6958184746336"/>
    <n v="2885.6601215014089"/>
    <n v="2991.4242891834451"/>
    <n v="2929.9956024626194"/>
    <n v="7.2474116387005214"/>
    <n v="6.6417727717924055"/>
    <n v="6.2607845392845221"/>
    <n v="5.8852245606422571"/>
    <n v="5.5777597895376214"/>
    <n v="5.386983289357989"/>
    <m/>
    <m/>
    <m/>
    <m/>
    <m/>
    <m/>
    <m/>
    <m/>
    <m/>
    <m/>
    <m/>
    <m/>
    <m/>
    <m/>
    <m/>
    <m/>
    <m/>
    <m/>
    <m/>
    <n v="465.56770000000006"/>
    <n v="478.79267686790928"/>
    <n v="486.58175210696925"/>
    <n v="494.3556165964344"/>
    <n v="503.25037098865482"/>
    <n v="510.00374362236636"/>
    <n v="5211"/>
    <n v="1793"/>
    <n v="1793"/>
    <n v="1712.1108046704239"/>
    <n v="1669.0285799522665"/>
    <n v="1702.7376985733069"/>
    <n v="1667.7721000684053"/>
    <n v="982"/>
    <n v="1216.051539863"/>
    <n v="1185.40455924305"/>
    <n v="1179.8532578049999"/>
    <n v="1218.7248601060001"/>
    <n v="1226.3726630799999"/>
    <m/>
    <m/>
    <m/>
    <m/>
    <m/>
    <m/>
    <n v="0"/>
    <n v="148.30668497893032"/>
    <n v="49.43556165964344"/>
    <n v="98.87112331928688"/>
    <n v="197.74224663857376"/>
    <n v="0"/>
    <n v="0"/>
    <n v="153.0011230867099"/>
    <n v="51.000374362236641"/>
    <n v="102.00074872447328"/>
    <n v="204.00149744894657"/>
    <n v="0"/>
    <x v="0"/>
  </r>
  <r>
    <n v="5212"/>
    <n v="52"/>
    <n v="5"/>
    <s v="מחניים"/>
    <m/>
    <s v="U. Orthodox"/>
    <s v="yes"/>
    <x v="0"/>
    <s v="yes"/>
    <s v="ירושלים"/>
    <n v="638.05458071011697"/>
    <n v="0"/>
    <n v="25.290000000000003"/>
    <n v="36.590000000000003"/>
    <n v="7.5900000000000007"/>
    <n v="7.5900000000000007"/>
    <n v="77.060000000000016"/>
    <n v="638.05458071011697"/>
    <n v="663.34458071011693"/>
    <n v="699.93458071011696"/>
    <n v="707.52458071011699"/>
    <n v="715.11458071011702"/>
    <n v="4200"/>
    <n v="4400"/>
    <n v="4501.5063119550368"/>
    <n v="4701.975221440046"/>
    <n v="4685.2329237670947"/>
    <n v="4671.6959342956543"/>
    <n v="6.5825089686303144"/>
    <n v="6.8959617766603296"/>
    <n v="6.7860753563949068"/>
    <n v="6.7177352727302999"/>
    <n v="6.6220072793297087"/>
    <n v="6.5327935694677155"/>
    <m/>
    <m/>
    <m/>
    <m/>
    <m/>
    <m/>
    <m/>
    <m/>
    <m/>
    <m/>
    <m/>
    <m/>
    <m/>
    <m/>
    <m/>
    <m/>
    <m/>
    <m/>
    <m/>
    <n v="1117.8183000000001"/>
    <n v="1135.8442665421351"/>
    <n v="1149.8098245505619"/>
    <n v="1167.7487636629214"/>
    <n v="1183.0573247191012"/>
    <n v="1197.2983065000001"/>
    <n v="5212"/>
    <n v="4143"/>
    <n v="4143"/>
    <n v="4190.9529551527457"/>
    <n v="4234.8442048752413"/>
    <n v="4129.9829793972494"/>
    <n v="4032.2575532889368"/>
    <n v="1730"/>
    <n v="2045.770671282"/>
    <n v="2038.026958462375"/>
    <n v="2048.7406823394999"/>
    <n v="2077.6867639809998"/>
    <n v="2087.0561408240001"/>
    <m/>
    <m/>
    <m/>
    <m/>
    <m/>
    <m/>
    <n v="58.387438183146074"/>
    <n v="291.93719091573035"/>
    <n v="233.5497527325843"/>
    <n v="58.387438183146074"/>
    <n v="525.48694364831465"/>
    <n v="0"/>
    <n v="59.864915325000005"/>
    <n v="299.32457662500002"/>
    <n v="239.45966130000002"/>
    <n v="59.864915325000005"/>
    <n v="538.78423792500007"/>
    <n v="0"/>
    <x v="0"/>
  </r>
  <r>
    <n v="5213"/>
    <n v="52"/>
    <n v="5"/>
    <s v="שיכון חבד&quot;"/>
    <m/>
    <s v="U. Orthodox"/>
    <s v="yes"/>
    <x v="0"/>
    <s v="yes"/>
    <s v="ירושלים"/>
    <n v="793.7350455173231"/>
    <n v="0"/>
    <n v="37.290000000000006"/>
    <n v="7.5900000000000007"/>
    <n v="7.5900000000000007"/>
    <n v="53.49"/>
    <n v="105.96000000000001"/>
    <n v="793.7350455173231"/>
    <n v="831.02504551732306"/>
    <n v="838.6150455173231"/>
    <n v="846.20504551732313"/>
    <n v="899.69504551732314"/>
    <n v="4264.984374541963"/>
    <n v="4434.9793442751461"/>
    <n v="4720.0030255298789"/>
    <n v="4865.5991914937058"/>
    <n v="4968.353710565887"/>
    <n v="5201.5027412723439"/>
    <n v="5.3733098955738132"/>
    <n v="5.587480821619276"/>
    <n v="5.6797361896495193"/>
    <n v="5.8019459792689805"/>
    <n v="5.8713354840947671"/>
    <n v="5.7814064523179507"/>
    <m/>
    <m/>
    <m/>
    <m/>
    <m/>
    <m/>
    <m/>
    <m/>
    <m/>
    <m/>
    <m/>
    <m/>
    <m/>
    <m/>
    <m/>
    <m/>
    <m/>
    <m/>
    <m/>
    <n v="427.53990000000005"/>
    <n v="473.18480844396498"/>
    <n v="501.63571998697927"/>
    <n v="510.57049926839591"/>
    <n v="514.07284938280884"/>
    <n v="534.50470635184195"/>
    <n v="5213"/>
    <n v="1447"/>
    <n v="1595.8195336849753"/>
    <n v="1778.2122433514473"/>
    <n v="1947.5219170805369"/>
    <n v="2119.6023297025004"/>
    <n v="2333.654471881378"/>
    <n v="513"/>
    <n v="847.05575356624774"/>
    <n v="849.49090932654212"/>
    <n v="824.09753660754131"/>
    <n v="863.67907405916571"/>
    <n v="893.08456358598698"/>
    <m/>
    <m/>
    <m/>
    <m/>
    <m/>
    <m/>
    <n v="0"/>
    <n v="50.26447921041062"/>
    <n v="90.57223814128605"/>
    <n v="55.27461611702779"/>
    <n v="314.45916579967144"/>
    <n v="0"/>
    <n v="0"/>
    <n v="52.620746280457539"/>
    <n v="94.818027325719868"/>
    <n v="57.865745276465333"/>
    <n v="329.20018746919919"/>
    <n v="0"/>
    <x v="0"/>
  </r>
  <r>
    <n v="5214"/>
    <n v="52"/>
    <n v="5"/>
    <s v="רב שפע"/>
    <m/>
    <s v="U. Orthodox"/>
    <s v="yes"/>
    <x v="0"/>
    <s v="yes"/>
    <s v="ירושלים"/>
    <n v="265.909090909089"/>
    <n v="0"/>
    <n v="31.5"/>
    <n v="31.5"/>
    <n v="31.5"/>
    <n v="31.5"/>
    <n v="126"/>
    <n v="265.909090909089"/>
    <n v="297.409090909089"/>
    <n v="328.909090909089"/>
    <n v="360.409090909089"/>
    <n v="391.909090909089"/>
    <n v="1520.2397952806134"/>
    <n v="1578.2842107823424"/>
    <n v="1828.7764147428882"/>
    <n v="2113.8303453877697"/>
    <n v="2398.3110960683712"/>
    <n v="2608.865784871371"/>
    <n v="5.7171411104570486"/>
    <n v="5.935427801232783"/>
    <n v="6.1490266123099184"/>
    <n v="6.4267920948771708"/>
    <n v="6.6544134334095659"/>
    <n v="6.6568136473173789"/>
    <m/>
    <m/>
    <m/>
    <m/>
    <m/>
    <m/>
    <m/>
    <m/>
    <m/>
    <m/>
    <m/>
    <m/>
    <m/>
    <m/>
    <m/>
    <m/>
    <m/>
    <m/>
    <m/>
    <n v="906.36490000000015"/>
    <n v="922.17178176407958"/>
    <n v="938.45541243847697"/>
    <n v="956.3893829771223"/>
    <n v="972.60125181836088"/>
    <n v="985.76783148335915"/>
    <n v="5214"/>
    <n v="2927"/>
    <n v="2927"/>
    <n v="3273.7369230769255"/>
    <n v="3620.4738461538509"/>
    <n v="3967.2107692307764"/>
    <n v="4313.9476923077018"/>
    <n v="1942"/>
    <n v="2066.806694855632"/>
    <n v="2054.9226040453145"/>
    <n v="2052.8296167734602"/>
    <n v="2074.4848921895223"/>
    <n v="2078.5308034119685"/>
    <m/>
    <m/>
    <m/>
    <m/>
    <m/>
    <m/>
    <n v="0"/>
    <n v="573.83362978627338"/>
    <n v="47.819469148856108"/>
    <n v="143.45840744656834"/>
    <n v="191.27787659542443"/>
    <n v="0"/>
    <n v="0"/>
    <n v="591.46069889001546"/>
    <n v="49.288391574167953"/>
    <n v="147.86517472250387"/>
    <n v="197.15356629667181"/>
    <n v="0"/>
    <x v="0"/>
  </r>
  <r>
    <n v="5301"/>
    <n v="53"/>
    <n v="5"/>
    <s v="גבעת שאול - ישיבת נזר התורה"/>
    <m/>
    <s v="U. Orthodox"/>
    <s v="yes"/>
    <x v="0"/>
    <s v="yes"/>
    <s v="ירושלים"/>
    <n v="313.79310344827462"/>
    <n v="11.5"/>
    <n v="15"/>
    <n v="13.7"/>
    <n v="13.7"/>
    <n v="73.7"/>
    <n v="127.60000000000001"/>
    <n v="325.29310344827462"/>
    <n v="340.29310344827462"/>
    <n v="353.99310344827461"/>
    <n v="367.6931034482746"/>
    <n v="441.39310344827459"/>
    <n v="1242.6221092144378"/>
    <n v="1298.5964848345393"/>
    <n v="1360.1295222006593"/>
    <n v="1410.456906741045"/>
    <n v="1454.971397864394"/>
    <n v="1697.5706144889907"/>
    <n v="3.960004523870202"/>
    <n v="3.9920812063605009"/>
    <n v="3.9969353137578421"/>
    <n v="3.9844191680619585"/>
    <n v="3.9570266187194689"/>
    <n v="3.8459382378816969"/>
    <m/>
    <m/>
    <m/>
    <m/>
    <m/>
    <m/>
    <m/>
    <m/>
    <m/>
    <m/>
    <m/>
    <m/>
    <m/>
    <m/>
    <m/>
    <m/>
    <m/>
    <m/>
    <m/>
    <n v="345.11994000000004"/>
    <n v="357.32128650427831"/>
    <n v="366.2539703681756"/>
    <n v="370.82750739210576"/>
    <n v="376.79854768685971"/>
    <n v="394.00977141455405"/>
    <n v="5301"/>
    <n v="460"/>
    <n v="556.78935422176096"/>
    <n v="612.70953100064958"/>
    <n v="593.74127005949322"/>
    <n v="606.57839602434115"/>
    <n v="702.86329948171863"/>
    <n v="18"/>
    <n v="107.05877814143611"/>
    <n v="111.53801300913153"/>
    <n v="114.48059925063981"/>
    <n v="115.89311497796754"/>
    <n v="136.35226164969563"/>
    <m/>
    <m/>
    <m/>
    <m/>
    <m/>
    <m/>
    <n v="0"/>
    <n v="35.816698559602123"/>
    <n v="89.541746399005305"/>
    <n v="71.633397119204247"/>
    <n v="173.83566531429409"/>
    <n v="0"/>
    <n v="0"/>
    <n v="38.055777769934771"/>
    <n v="95.139444424836924"/>
    <n v="76.111555539869542"/>
    <n v="184.70299367991282"/>
    <n v="0"/>
    <x v="0"/>
  </r>
  <r>
    <n v="5302"/>
    <n v="53"/>
    <n v="5"/>
    <s v="גבעת שאול מזרח"/>
    <m/>
    <s v="U. Orthodox"/>
    <s v="yes"/>
    <x v="0"/>
    <s v="yes"/>
    <s v="ירושלים"/>
    <n v="750.00000000000011"/>
    <n v="42.4"/>
    <n v="37.799999999999997"/>
    <n v="17.399999999999999"/>
    <n v="14.399999999999999"/>
    <n v="14.399999999999999"/>
    <n v="126.4"/>
    <n v="792.40000000000009"/>
    <n v="830.2"/>
    <n v="847.6"/>
    <n v="862"/>
    <n v="876.4"/>
    <n v="3426"/>
    <n v="3612.4333333333334"/>
    <n v="3835.6447364072055"/>
    <n v="3955.8437434279699"/>
    <n v="4048.6383655298509"/>
    <n v="4118.2923016803434"/>
    <n v="4.5679999999999996"/>
    <n v="4.5588507487800767"/>
    <n v="4.6201454305073542"/>
    <n v="4.6671115425058636"/>
    <n v="4.6967962477144445"/>
    <n v="4.6991012114107074"/>
    <m/>
    <m/>
    <m/>
    <m/>
    <m/>
    <m/>
    <m/>
    <m/>
    <m/>
    <m/>
    <m/>
    <m/>
    <m/>
    <m/>
    <m/>
    <m/>
    <m/>
    <m/>
    <m/>
    <n v="772.73260000000005"/>
    <n v="818.27523690530836"/>
    <n v="835.98073951380206"/>
    <n v="847.12671492027584"/>
    <n v="864.15308037723048"/>
    <n v="930.24467273602318"/>
    <n v="5302"/>
    <n v="1092"/>
    <n v="1175.5108497964"/>
    <n v="1295.5376983167357"/>
    <n v="1380.6486154601864"/>
    <n v="1465.8352135678354"/>
    <n v="1550.9652330689614"/>
    <n v="1014"/>
    <n v="1243.3319600463303"/>
    <n v="1289.6797530912186"/>
    <n v="1321.2356614060109"/>
    <n v="1319.8686867501688"/>
    <n v="1302.5789922247916"/>
    <m/>
    <m/>
    <m/>
    <m/>
    <m/>
    <m/>
    <n v="0"/>
    <n v="76.879135490162724"/>
    <n v="115.3187032352441"/>
    <n v="165.95909289201904"/>
    <n v="488.96978330284992"/>
    <n v="0"/>
    <n v="0"/>
    <n v="84.422324281208986"/>
    <n v="126.6334864218135"/>
    <n v="182.24258465208794"/>
    <n v="536.94627738091276"/>
    <n v="0"/>
    <x v="0"/>
  </r>
  <r>
    <n v="5303"/>
    <n v="53"/>
    <n v="5"/>
    <s v="קרית משה"/>
    <m/>
    <s v="Jewish"/>
    <s v="yes"/>
    <x v="0"/>
    <s v="yes"/>
    <s v="ירושלים"/>
    <n v="1566.7857142857602"/>
    <n v="46"/>
    <n v="244"/>
    <n v="30"/>
    <n v="98.6"/>
    <n v="30"/>
    <n v="448.6"/>
    <n v="1612.7857142857602"/>
    <n v="1856.7857142857602"/>
    <n v="1886.7857142857602"/>
    <n v="1985.3857142857601"/>
    <n v="2015.3857142857601"/>
    <n v="4806"/>
    <n v="5130.327604285385"/>
    <n v="5977.4143401775882"/>
    <n v="6211.2206974272003"/>
    <n v="6666.8794328508347"/>
    <n v="6831.8896952452305"/>
    <n v="3.0674264873488957"/>
    <n v="3.1810348757692255"/>
    <n v="3.2192268037116434"/>
    <n v="3.2919587266317882"/>
    <n v="3.3579769335900735"/>
    <n v="3.3898670844089063"/>
    <m/>
    <m/>
    <m/>
    <m/>
    <m/>
    <m/>
    <m/>
    <m/>
    <m/>
    <m/>
    <m/>
    <m/>
    <m/>
    <m/>
    <m/>
    <m/>
    <m/>
    <m/>
    <m/>
    <n v="532.40418"/>
    <n v="588.79987739573312"/>
    <n v="684.68313678900302"/>
    <n v="680.46978181581585"/>
    <n v="691.47061323765479"/>
    <n v="697.11270342460966"/>
    <n v="5303"/>
    <n v="1023"/>
    <n v="1254.4162643968659"/>
    <n v="1469.188412653875"/>
    <n v="1699.4435207497172"/>
    <n v="2005.5630870539865"/>
    <n v="2256.4613450985912"/>
    <n v="369"/>
    <n v="369"/>
    <n v="369"/>
    <n v="369"/>
    <n v="369"/>
    <n v="369"/>
    <m/>
    <m/>
    <m/>
    <m/>
    <m/>
    <m/>
    <n v="0"/>
    <n v="117.38028701678797"/>
    <n v="117.38028701678797"/>
    <n v="104.76882002537528"/>
    <n v="340.94038775686465"/>
    <n v="0"/>
    <n v="0"/>
    <n v="120.25117264234085"/>
    <n v="120.25117264234085"/>
    <n v="107.33125454535535"/>
    <n v="349.27910359457269"/>
    <n v="0"/>
    <x v="0"/>
  </r>
  <r>
    <n v="5304"/>
    <n v="53"/>
    <n v="5"/>
    <s v="גבעת שאול - בית יתומים"/>
    <m/>
    <s v="U. Orthodox"/>
    <s v="yes"/>
    <x v="0"/>
    <s v="yes"/>
    <s v="ירושלים"/>
    <n v="434.48275862068948"/>
    <n v="10.35"/>
    <n v="15.6"/>
    <n v="13.649999999999999"/>
    <n v="13.649999999999999"/>
    <n v="13.649999999999999"/>
    <n v="66.899999999999991"/>
    <n v="444.8327586206895"/>
    <n v="460.43275862068953"/>
    <n v="474.0827586206895"/>
    <n v="487.73275862068948"/>
    <n v="501.38275862068946"/>
    <n v="1914"/>
    <n v="2017.787758738885"/>
    <n v="2150.2950138765832"/>
    <n v="2282.6579926504364"/>
    <n v="2420.2316537701886"/>
    <n v="2565.6423900392056"/>
    <n v="4.4052380952380972"/>
    <n v="4.536059270894345"/>
    <n v="4.6701607859488208"/>
    <n v="4.8148934993790311"/>
    <n v="4.962208527093023"/>
    <n v="5.1171332598219399"/>
    <m/>
    <m/>
    <m/>
    <m/>
    <m/>
    <m/>
    <m/>
    <m/>
    <m/>
    <m/>
    <m/>
    <m/>
    <m/>
    <m/>
    <m/>
    <m/>
    <m/>
    <m/>
    <m/>
    <n v="348.60600000000005"/>
    <n v="357.02746194721004"/>
    <n v="365.76667446168102"/>
    <n v="375.16876323222971"/>
    <n v="384.18235054410752"/>
    <n v="392.91068647835152"/>
    <n v="5304"/>
    <n v="2776"/>
    <n v="2780.6883153186736"/>
    <n v="2817.3019883254287"/>
    <n v="2840.7138263665593"/>
    <n v="2863.1750962548122"/>
    <n v="2884.7425385934812"/>
    <n v="316"/>
    <n v="455.77357013364724"/>
    <n v="467.23606411122097"/>
    <n v="478.59127832057305"/>
    <n v="488.59014206262117"/>
    <n v="495.34996647724017"/>
    <m/>
    <m/>
    <m/>
    <m/>
    <m/>
    <m/>
    <n v="0"/>
    <n v="18.758438161611487"/>
    <n v="37.516876323222974"/>
    <n v="93.792190808057427"/>
    <n v="225.10125793933781"/>
    <n v="0"/>
    <n v="0"/>
    <n v="19.645534323917577"/>
    <n v="39.291068647835154"/>
    <n v="98.227671619587881"/>
    <n v="235.74641188701091"/>
    <n v="0"/>
    <x v="0"/>
  </r>
  <r>
    <n v="5305"/>
    <n v="53"/>
    <n v="5"/>
    <s v="גבעת שאול מערב"/>
    <m/>
    <s v="U. Orthodox"/>
    <s v="yes"/>
    <x v="0"/>
    <s v="yes"/>
    <s v="ירושלים"/>
    <n v="960.05298987637582"/>
    <n v="153.1"/>
    <n v="341"/>
    <n v="130.5"/>
    <n v="187.79999999999998"/>
    <n v="51.400000000000006"/>
    <n v="863.8"/>
    <n v="1113.1529898763758"/>
    <n v="1454.1529898763758"/>
    <n v="1584.6529898763758"/>
    <n v="1772.4529898763758"/>
    <n v="1823.8529898763759"/>
    <n v="4607"/>
    <n v="5353.1125029174982"/>
    <n v="7004.7892362828834"/>
    <n v="7757.4841511426048"/>
    <n v="8782.7257762509835"/>
    <n v="9338.2123503560433"/>
    <n v="4.7986934560697891"/>
    <n v="4.8089638635494323"/>
    <n v="4.8170923451997938"/>
    <n v="4.8953835323579531"/>
    <n v="4.9551248052359105"/>
    <n v="5.1200466277652152"/>
    <m/>
    <m/>
    <m/>
    <m/>
    <m/>
    <m/>
    <m/>
    <m/>
    <m/>
    <m/>
    <m/>
    <m/>
    <m/>
    <m/>
    <m/>
    <m/>
    <m/>
    <m/>
    <m/>
    <n v="797.44960000000003"/>
    <n v="831.78623135620444"/>
    <n v="975.97492212840666"/>
    <n v="1033.6578854807867"/>
    <n v="1107.7537386824547"/>
    <n v="1152.0399716111308"/>
    <n v="5305"/>
    <n v="2229"/>
    <n v="2227.599186774034"/>
    <n v="2591.5286837112571"/>
    <n v="2720.2902811633376"/>
    <n v="3023.7278763872905"/>
    <n v="3179.1173218551403"/>
    <n v="430"/>
    <n v="844.45294302480568"/>
    <n v="893.57459930545542"/>
    <n v="910.09358163296974"/>
    <n v="991.34733156900347"/>
    <n v="1017.7400225001874"/>
    <m/>
    <m/>
    <m/>
    <m/>
    <m/>
    <m/>
    <n v="98.93572336871523"/>
    <n v="296.80717010614563"/>
    <n v="296.80717010614563"/>
    <n v="98.93572336871523"/>
    <n v="242.17209853106513"/>
    <n v="0"/>
    <n v="110.26656840914698"/>
    <n v="330.79970522744088"/>
    <n v="330.79970522744088"/>
    <n v="110.26656840914698"/>
    <n v="269.90742433795526"/>
    <n v="0"/>
    <x v="0"/>
  </r>
  <r>
    <n v="5306"/>
    <n v="53"/>
    <n v="5"/>
    <s v="גבעת שאול צפון"/>
    <m/>
    <s v="U. Orthodox"/>
    <s v="yes"/>
    <x v="0"/>
    <s v="yes"/>
    <s v="ירושלים"/>
    <n v="740"/>
    <n v="6.75"/>
    <n v="34.200000000000003"/>
    <n v="10.050000000000001"/>
    <n v="43.65"/>
    <n v="10.050000000000001"/>
    <n v="104.7"/>
    <n v="746.75"/>
    <n v="780.95"/>
    <n v="791"/>
    <n v="834.65"/>
    <n v="844.69999999999993"/>
    <n v="3308"/>
    <n v="3498.2837792551263"/>
    <n v="3806.6930026286946"/>
    <n v="4049.3490148056285"/>
    <n v="4420.4935238818962"/>
    <n v="4674.7106155865231"/>
    <n v="4.4702702702702704"/>
    <n v="4.6846786464748931"/>
    <n v="4.8744388278746325"/>
    <n v="5.1192781476683038"/>
    <n v="5.2962241944310744"/>
    <n v="5.534166704849679"/>
    <m/>
    <m/>
    <m/>
    <m/>
    <m/>
    <m/>
    <m/>
    <m/>
    <m/>
    <m/>
    <m/>
    <m/>
    <m/>
    <m/>
    <m/>
    <m/>
    <m/>
    <m/>
    <m/>
    <n v="385.64137500000004"/>
    <n v="406.15111720774985"/>
    <n v="423.51415345520104"/>
    <n v="436.54033262827153"/>
    <n v="454.85903186602155"/>
    <n v="468.22425945897299"/>
    <n v="5306"/>
    <n v="179"/>
    <n v="313.14458217680948"/>
    <n v="357.75788626823157"/>
    <n v="355.47347072987441"/>
    <n v="383.8482469292511"/>
    <n v="399.81154737293781"/>
    <n v="0"/>
    <n v="237.77138917252472"/>
    <n v="277.2838537259654"/>
    <n v="286.05398581601213"/>
    <n v="315.14988981782477"/>
    <n v="333.19180531231547"/>
    <m/>
    <m/>
    <m/>
    <m/>
    <m/>
    <m/>
    <n v="0"/>
    <n v="168.44665462815829"/>
    <n v="126.33499097111869"/>
    <n v="42.111663657039571"/>
    <n v="99.647023371954944"/>
    <n v="0"/>
    <n v="0"/>
    <n v="180.672447026268"/>
    <n v="135.50433526970099"/>
    <n v="45.168111756567001"/>
    <n v="106.87936540643699"/>
    <n v="0"/>
    <x v="0"/>
  </r>
  <r>
    <n v="5307"/>
    <n v="53"/>
    <n v="5"/>
    <s v="ליפתא"/>
    <n v="404"/>
    <s v="Jewish"/>
    <s v="yes"/>
    <x v="0"/>
    <s v="yes"/>
    <s v="ירושלים"/>
    <n v="0"/>
    <n v="0"/>
    <n v="192"/>
    <n v="0"/>
    <n v="0"/>
    <n v="0"/>
    <n v="192"/>
    <n v="0"/>
    <n v="192"/>
    <n v="192"/>
    <n v="192"/>
    <n v="192"/>
    <n v="0"/>
    <n v="0"/>
    <n v="664.14550419072748"/>
    <n v="692.79092545437481"/>
    <n v="731.00917716252275"/>
    <n v="750.49194980409186"/>
    <m/>
    <m/>
    <n v="3.4590911676600391"/>
    <n v="3.6082860700748687"/>
    <n v="3.8073394643881393"/>
    <n v="3.9088122385629784"/>
    <m/>
    <m/>
    <m/>
    <m/>
    <m/>
    <m/>
    <m/>
    <m/>
    <m/>
    <m/>
    <m/>
    <m/>
    <m/>
    <m/>
    <m/>
    <m/>
    <m/>
    <m/>
    <m/>
    <n v="14.519900000000002"/>
    <n v="14.745229080226906"/>
    <n v="94.903159858298821"/>
    <n v="96.014326272545347"/>
    <n v="97.391497843238739"/>
    <n v="98.186601938207048"/>
    <n v="5307"/>
    <m/>
    <n v="0"/>
    <n v="0"/>
    <n v="0"/>
    <n v="0"/>
    <n v="0"/>
    <n v="0"/>
    <n v="0"/>
    <n v="0"/>
    <n v="0"/>
    <n v="0"/>
    <n v="0"/>
    <m/>
    <m/>
    <m/>
    <m/>
    <m/>
    <m/>
    <n v="0"/>
    <n v="77.306324570386167"/>
    <n v="0"/>
    <n v="0"/>
    <n v="18.708001702159169"/>
    <n v="0"/>
    <n v="0"/>
    <n v="79.055341140989484"/>
    <n v="0"/>
    <n v="0"/>
    <n v="19.131260797217557"/>
    <n v="0"/>
    <x v="0"/>
  </r>
  <r>
    <n v="5401"/>
    <n v="54"/>
    <n v="5"/>
    <s v="גבעת שאול - משרד החינוך"/>
    <m/>
    <s v="Jewish"/>
    <s v="yes"/>
    <x v="0"/>
    <s v="yes"/>
    <s v="ירושלים"/>
    <n v="0"/>
    <n v="0"/>
    <n v="0"/>
    <n v="0"/>
    <n v="13.799999999999999"/>
    <n v="0"/>
    <n v="13.799999999999999"/>
    <n v="0"/>
    <n v="0"/>
    <n v="0"/>
    <n v="13.799999999999999"/>
    <n v="13.799999999999999"/>
    <n v="0"/>
    <n v="0"/>
    <n v="0"/>
    <n v="0"/>
    <n v="47.440318697354634"/>
    <n v="48.211572819893647"/>
    <m/>
    <m/>
    <m/>
    <m/>
    <n v="3.4377042534314954"/>
    <n v="3.4935922333256269"/>
    <m/>
    <m/>
    <m/>
    <m/>
    <m/>
    <m/>
    <m/>
    <m/>
    <m/>
    <m/>
    <m/>
    <m/>
    <m/>
    <m/>
    <m/>
    <m/>
    <m/>
    <m/>
    <m/>
    <n v="3517.09"/>
    <n v="3554.9283558988764"/>
    <n v="3594.1498370786517"/>
    <n v="5423.2659528089889"/>
    <n v="7491.5396702350781"/>
    <n v="8385.0542971845971"/>
    <n v="5401"/>
    <m/>
    <n v="0"/>
    <n v="0"/>
    <n v="0"/>
    <n v="0"/>
    <n v="0"/>
    <n v="0"/>
    <n v="0"/>
    <n v="0"/>
    <n v="0"/>
    <n v="0"/>
    <n v="0"/>
    <m/>
    <m/>
    <m/>
    <m/>
    <m/>
    <m/>
    <n v="114.2083485117136"/>
    <n v="783.94020499878491"/>
    <n v="4062.796169882487"/>
    <n v="393.79622030897508"/>
    <n v="68.52500910702814"/>
    <n v="0"/>
    <n v="176.58053501257621"/>
    <n v="1212.0705939667484"/>
    <n v="6281.5961413829127"/>
    <n v="608.85870581481367"/>
    <n v="105.9483210075457"/>
    <n v="0"/>
    <x v="0"/>
  </r>
  <r>
    <n v="5402"/>
    <n v="54"/>
    <n v="5"/>
    <s v="מאפיית אנג'ל"/>
    <m/>
    <s v="Jewish"/>
    <s v="yes"/>
    <x v="0"/>
    <s v="yes"/>
    <s v="ירושלים"/>
    <n v="0"/>
    <n v="0"/>
    <n v="0"/>
    <n v="0"/>
    <n v="0"/>
    <n v="66"/>
    <n v="66"/>
    <n v="0"/>
    <n v="0"/>
    <n v="0"/>
    <n v="0"/>
    <n v="66"/>
    <n v="0"/>
    <n v="0"/>
    <n v="0"/>
    <n v="0"/>
    <n v="0"/>
    <n v="226.17542102829131"/>
    <m/>
    <m/>
    <m/>
    <m/>
    <m/>
    <n v="3.4269003186104743"/>
    <m/>
    <m/>
    <m/>
    <m/>
    <m/>
    <m/>
    <m/>
    <m/>
    <m/>
    <m/>
    <m/>
    <m/>
    <m/>
    <m/>
    <m/>
    <m/>
    <m/>
    <m/>
    <m/>
    <n v="1210.2128"/>
    <n v="1223.2327860224718"/>
    <n v="1236.7286984269663"/>
    <n v="1251.2784478202248"/>
    <n v="1648.604386516854"/>
    <n v="2051.5597666308486"/>
    <n v="5402"/>
    <n v="144"/>
    <n v="144"/>
    <n v="144"/>
    <n v="144"/>
    <n v="144"/>
    <n v="144"/>
    <n v="0"/>
    <n v="0"/>
    <n v="0"/>
    <n v="0"/>
    <n v="0"/>
    <n v="0"/>
    <m/>
    <m/>
    <m/>
    <m/>
    <m/>
    <m/>
    <n v="267.92345993851563"/>
    <n v="153.09911996486611"/>
    <n v="753.70630793441001"/>
    <n v="0"/>
    <n v="76.549559982433053"/>
    <n v="0"/>
    <n v="439.27951600534738"/>
    <n v="251.01686628876999"/>
    <n v="1235.7549511923464"/>
    <n v="0"/>
    <n v="125.50843314438499"/>
    <n v="0"/>
    <x v="0"/>
  </r>
  <r>
    <n v="5403"/>
    <n v="54"/>
    <n v="5"/>
    <s v="גבעת שאול - בית המשפט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4077.8663000000006"/>
    <n v="4121.7377267668544"/>
    <n v="4167.2128088202253"/>
    <n v="4269.5588418651696"/>
    <n v="6864.1411898876413"/>
    <n v="7391.1489465000004"/>
    <n v="5403"/>
    <n v="140"/>
    <n v="140"/>
    <n v="140"/>
    <n v="140"/>
    <n v="140"/>
    <n v="140"/>
    <n v="0"/>
    <n v="0"/>
    <n v="0"/>
    <n v="0"/>
    <n v="0"/>
    <n v="0"/>
    <m/>
    <m/>
    <m/>
    <m/>
    <m/>
    <m/>
    <n v="364.39964250014691"/>
    <n v="902.49994760511868"/>
    <n v="2628.7278364304188"/>
    <n v="373.93141532948556"/>
    <n v="0"/>
    <n v="0"/>
    <n v="630.82209041375984"/>
    <n v="1562.3421023151529"/>
    <n v="4550.6619532570157"/>
    <n v="647.32280051407247"/>
    <n v="0"/>
    <n v="0"/>
    <x v="0"/>
  </r>
  <r>
    <n v="5404"/>
    <n v="54"/>
    <n v="5"/>
    <s v="גבעת שאול - מרכז ספיר"/>
    <m/>
    <s v="Jewish"/>
    <s v="yes"/>
    <x v="0"/>
    <s v="yes"/>
    <s v="ירושלים"/>
    <n v="0"/>
    <n v="0"/>
    <n v="54"/>
    <n v="0"/>
    <n v="24"/>
    <n v="0"/>
    <n v="78"/>
    <n v="0"/>
    <n v="54"/>
    <n v="54"/>
    <n v="78"/>
    <n v="78"/>
    <n v="0"/>
    <n v="0"/>
    <n v="186.7909230536423"/>
    <n v="194.84744778404294"/>
    <n v="289.44727575622255"/>
    <n v="296.70646153938861"/>
    <m/>
    <m/>
    <n v="3.4590911676600427"/>
    <n v="3.6082860700748691"/>
    <n v="3.7108625096951608"/>
    <n v="3.8039289940947256"/>
    <m/>
    <m/>
    <m/>
    <m/>
    <m/>
    <m/>
    <m/>
    <m/>
    <m/>
    <m/>
    <m/>
    <m/>
    <m/>
    <m/>
    <m/>
    <m/>
    <m/>
    <m/>
    <m/>
    <n v="2953.4247"/>
    <n v="2985.1989039353934"/>
    <n v="3823.7382947140813"/>
    <n v="4299.4874559503751"/>
    <n v="4644.8463070367316"/>
    <n v="5515.1575856795153"/>
    <n v="5404"/>
    <n v="211"/>
    <n v="211"/>
    <n v="211"/>
    <n v="211"/>
    <n v="211"/>
    <n v="211"/>
    <n v="0"/>
    <n v="0"/>
    <n v="0"/>
    <n v="0"/>
    <n v="0"/>
    <n v="0"/>
    <m/>
    <m/>
    <m/>
    <m/>
    <m/>
    <m/>
    <n v="475.24868438767515"/>
    <n v="712.8730265815127"/>
    <n v="2873.7414027873501"/>
    <n v="166.3370395356863"/>
    <n v="71.287302658151262"/>
    <n v="0"/>
    <n v="609.6241502361878"/>
    <n v="914.43622535428165"/>
    <n v="3686.2851349709526"/>
    <n v="213.36845258266575"/>
    <n v="91.443622535428162"/>
    <n v="0"/>
    <x v="0"/>
  </r>
  <r>
    <n v="5405"/>
    <n v="54"/>
    <n v="5"/>
    <s v="גבעת שאול - למס&quot;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938.5945000000002"/>
    <n v="2970.2091543117981"/>
    <n v="3403.4794356741577"/>
    <n v="3470.8086055056183"/>
    <n v="3503.1661629213486"/>
    <n v="3532.7171975000001"/>
    <n v="5405"/>
    <m/>
    <n v="0"/>
    <n v="0"/>
    <n v="0"/>
    <n v="0"/>
    <n v="0"/>
    <n v="56"/>
    <n v="56"/>
    <n v="56"/>
    <n v="56"/>
    <n v="56"/>
    <n v="56"/>
    <m/>
    <m/>
    <m/>
    <m/>
    <m/>
    <m/>
    <n v="242.04124989534355"/>
    <n v="467.2842261615765"/>
    <n v="2549.6970357902724"/>
    <n v="151.27578118458973"/>
    <n v="60.510312473835889"/>
    <n v="0"/>
    <n v="246.35852425089627"/>
    <n v="475.61914513606519"/>
    <n v="2595.1758193935043"/>
    <n v="153.97407765681018"/>
    <n v="61.589631062724067"/>
    <n v="0"/>
    <x v="0"/>
  </r>
  <r>
    <n v="5406"/>
    <n v="54"/>
    <n v="5"/>
    <s v="הר המנוחות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32.2328"/>
    <n v="235.83673688816856"/>
    <n v="239.57241037277146"/>
    <n v="243.59978632090761"/>
    <n v="247.28841102106969"/>
    <n v="250.65710398703402"/>
    <n v="5406"/>
    <m/>
    <n v="0"/>
    <n v="0"/>
    <n v="0"/>
    <n v="0"/>
    <n v="0"/>
    <n v="0"/>
    <n v="0"/>
    <n v="0"/>
    <n v="0"/>
    <n v="0"/>
    <n v="0"/>
    <m/>
    <m/>
    <m/>
    <m/>
    <m/>
    <m/>
    <n v="85.259925212317654"/>
    <n v="0"/>
    <n v="12.179989316045384"/>
    <n v="146.15987179254455"/>
    <n v="0"/>
    <n v="0"/>
    <n v="87.729986395461907"/>
    <n v="0"/>
    <n v="12.532855199351705"/>
    <n v="150.39426239222041"/>
    <n v="0"/>
    <n v="0"/>
    <x v="0"/>
  </r>
  <r>
    <n v="5407"/>
    <n v="54"/>
    <n v="5"/>
    <s v="חניון תפעולי - עיריית ירושל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460.95600000000002"/>
    <n v="468.1094095623987"/>
    <n v="475.524301458671"/>
    <n v="483.51818995137768"/>
    <n v="490.83969529983796"/>
    <n v="980.77617212317671"/>
    <n v="5407"/>
    <m/>
    <n v="0"/>
    <n v="0"/>
    <n v="0"/>
    <n v="0"/>
    <n v="0"/>
    <n v="0"/>
    <n v="0"/>
    <n v="0"/>
    <n v="0"/>
    <n v="0"/>
    <n v="0"/>
    <m/>
    <m/>
    <m/>
    <m/>
    <m/>
    <m/>
    <n v="99.209337345297172"/>
    <n v="11.023259705033022"/>
    <n v="329.19255408091539"/>
    <n v="44.093038820132087"/>
    <n v="0"/>
    <n v="0"/>
    <n v="201.23783580961481"/>
    <n v="22.359759534401647"/>
    <n v="667.73953864155362"/>
    <n v="89.439038137606587"/>
    <n v="0"/>
    <n v="0"/>
    <x v="0"/>
  </r>
  <r>
    <n v="5408"/>
    <n v="54"/>
    <n v="5"/>
    <s v="השוק הסיטונאי"/>
    <m/>
    <s v="Jewish"/>
    <s v="yes"/>
    <x v="0"/>
    <s v="yes"/>
    <s v="ירושלים"/>
    <n v="0"/>
    <n v="0"/>
    <n v="0"/>
    <n v="322.8"/>
    <n v="0"/>
    <n v="0"/>
    <n v="322.8"/>
    <n v="0"/>
    <n v="0"/>
    <n v="322.8"/>
    <n v="322.8"/>
    <n v="322.8"/>
    <n v="0"/>
    <n v="0"/>
    <n v="0"/>
    <n v="1113.1558851001744"/>
    <n v="1149.5108740364135"/>
    <n v="1199.7750500891768"/>
    <m/>
    <m/>
    <m/>
    <n v="3.4484383057626218"/>
    <n v="3.5610621872255686"/>
    <n v="3.716775248107735"/>
    <m/>
    <m/>
    <m/>
    <m/>
    <m/>
    <m/>
    <m/>
    <m/>
    <m/>
    <m/>
    <m/>
    <m/>
    <m/>
    <m/>
    <m/>
    <m/>
    <m/>
    <m/>
    <m/>
    <n v="1229.3979000000002"/>
    <n v="1242.6242875196631"/>
    <n v="1256.3341461235957"/>
    <n v="1296.8743819867436"/>
    <n v="1311.2528727408223"/>
    <n v="2044.779095603365"/>
    <n v="5408"/>
    <n v="1202"/>
    <n v="1202"/>
    <n v="1202"/>
    <n v="1558.255421686747"/>
    <n v="1558.255421686747"/>
    <n v="1558.255421686747"/>
    <n v="983"/>
    <n v="983"/>
    <n v="983"/>
    <n v="983"/>
    <n v="983"/>
    <n v="983"/>
    <m/>
    <m/>
    <m/>
    <m/>
    <m/>
    <m/>
    <n v="384.40386215446381"/>
    <n v="163.57611155509099"/>
    <n v="642.56993576637967"/>
    <n v="40.894027888772747"/>
    <n v="65.43044462203639"/>
    <n v="0"/>
    <n v="606.08875656754208"/>
    <n v="257.9101091776775"/>
    <n v="1013.138658892655"/>
    <n v="64.477527294419374"/>
    <n v="103.164043671071"/>
    <n v="0"/>
    <x v="0"/>
  </r>
  <r>
    <n v="5409"/>
    <n v="54"/>
    <n v="5"/>
    <s v="מעלה רומאים"/>
    <m/>
    <s v="Jewish"/>
    <s v="yes"/>
    <x v="0"/>
    <s v="yes"/>
    <s v="ירושלים"/>
    <n v="0"/>
    <n v="0"/>
    <n v="0"/>
    <n v="5.7"/>
    <n v="0"/>
    <n v="0"/>
    <n v="5.7"/>
    <n v="0"/>
    <n v="0"/>
    <n v="5.7"/>
    <n v="5.7"/>
    <n v="5.7"/>
    <n v="0"/>
    <n v="0"/>
    <n v="0"/>
    <n v="19.656098342846946"/>
    <n v="20.298054467185761"/>
    <n v="21.185618914214121"/>
    <m/>
    <m/>
    <m/>
    <n v="3.4484383057626218"/>
    <n v="3.5610621872255721"/>
    <n v="3.7167752481077403"/>
    <m/>
    <m/>
    <m/>
    <m/>
    <m/>
    <m/>
    <m/>
    <m/>
    <m/>
    <m/>
    <m/>
    <m/>
    <m/>
    <m/>
    <m/>
    <m/>
    <m/>
    <m/>
    <m/>
    <n v="95.508200000000016"/>
    <n v="96.990357236628867"/>
    <n v="98.526692544570523"/>
    <n v="100.77267653213308"/>
    <n v="102.30892121262175"/>
    <n v="103.72095882674573"/>
    <n v="5409"/>
    <m/>
    <n v="0"/>
    <n v="0"/>
    <n v="0"/>
    <n v="0"/>
    <n v="0"/>
    <n v="0"/>
    <n v="0"/>
    <n v="0"/>
    <n v="0"/>
    <n v="0"/>
    <n v="0"/>
    <m/>
    <m/>
    <m/>
    <m/>
    <m/>
    <m/>
    <n v="55.424972092673187"/>
    <n v="30.231802959639918"/>
    <n v="15.115901479819959"/>
    <n v="0"/>
    <n v="0"/>
    <n v="0"/>
    <n v="57.046527354710143"/>
    <n v="31.116287648023711"/>
    <n v="15.558143824011855"/>
    <n v="0"/>
    <n v="0"/>
    <n v="0"/>
    <x v="0"/>
  </r>
  <r>
    <n v="5501"/>
    <n v="55"/>
    <n v="5"/>
    <s v="כפר שאול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460.95600000000002"/>
    <n v="468.1094095623987"/>
    <n v="475.524301458671"/>
    <n v="483.51818995137768"/>
    <n v="490.83969529983796"/>
    <n v="497.52617212317671"/>
    <n v="5501"/>
    <n v="975"/>
    <n v="975"/>
    <n v="975"/>
    <n v="975"/>
    <n v="975"/>
    <n v="975"/>
    <n v="19"/>
    <n v="19"/>
    <n v="19"/>
    <n v="19"/>
    <n v="19"/>
    <n v="19"/>
    <m/>
    <m/>
    <m/>
    <m/>
    <m/>
    <m/>
    <n v="0"/>
    <n v="0"/>
    <n v="145.05545698541329"/>
    <n v="217.58318547811996"/>
    <n v="120.87954748784442"/>
    <n v="0"/>
    <n v="0"/>
    <n v="0"/>
    <n v="149.25785163695301"/>
    <n v="223.88677745542952"/>
    <n v="124.38154303079418"/>
    <n v="0"/>
    <x v="0"/>
  </r>
  <r>
    <n v="5502"/>
    <n v="55"/>
    <n v="5"/>
    <s v="הר נוף - דרום"/>
    <m/>
    <s v="U. Orthodox"/>
    <s v="yes"/>
    <x v="0"/>
    <s v="yes"/>
    <s v="ירושלים"/>
    <n v="801.45582608696725"/>
    <n v="0"/>
    <n v="54.9"/>
    <n v="0"/>
    <n v="0"/>
    <n v="0"/>
    <n v="54.9"/>
    <n v="801.45582608696725"/>
    <n v="856.35582608696723"/>
    <n v="856.35582608696723"/>
    <n v="856.35582608696723"/>
    <n v="856.35582608696723"/>
    <n v="4608.1865329184457"/>
    <n v="4488.1917958999429"/>
    <n v="4616.4332760567895"/>
    <n v="4607.1831595978674"/>
    <n v="4624.160326242446"/>
    <n v="4616.8962147477296"/>
    <n v="5.7497698349982471"/>
    <n v="5.600048873327327"/>
    <n v="5.3907886598391261"/>
    <n v="5.3799869391324542"/>
    <n v="5.3998118368296586"/>
    <n v="5.391329251351249"/>
    <m/>
    <m/>
    <m/>
    <m/>
    <m/>
    <m/>
    <m/>
    <m/>
    <m/>
    <m/>
    <m/>
    <m/>
    <m/>
    <m/>
    <m/>
    <m/>
    <m/>
    <m/>
    <m/>
    <n v="580.80669999999998"/>
    <n v="599.34758859780391"/>
    <n v="621.00226846211524"/>
    <n v="629.37818674603147"/>
    <n v="637.09529246382999"/>
    <n v="644.4216841952333"/>
    <n v="5502"/>
    <n v="864"/>
    <n v="1060.9110217477519"/>
    <n v="1187.8805804449205"/>
    <n v="1166.5968579205514"/>
    <n v="1136.3367577574363"/>
    <n v="1123.1266063079158"/>
    <n v="384"/>
    <n v="742.99389169776077"/>
    <n v="721.42865665156774"/>
    <n v="681.58993836722539"/>
    <n v="716.50117859327906"/>
    <n v="721.81175107484842"/>
    <m/>
    <m/>
    <m/>
    <m/>
    <m/>
    <m/>
    <n v="0"/>
    <n v="30.559955457954029"/>
    <n v="61.119910915908058"/>
    <n v="30.559955457954029"/>
    <n v="507.1383649142154"/>
    <n v="0"/>
    <n v="0"/>
    <n v="31.290404370326272"/>
    <n v="62.580808740652543"/>
    <n v="31.290404370326272"/>
    <n v="519.26006671392827"/>
    <n v="0"/>
    <x v="0"/>
  </r>
  <r>
    <n v="5503"/>
    <n v="55"/>
    <n v="5"/>
    <s v="פי גלילות"/>
    <n v="5901"/>
    <s v="U. Orthodox"/>
    <s v="yes"/>
    <x v="0"/>
    <s v="yes"/>
    <s v="ירושלים"/>
    <n v="0"/>
    <n v="0"/>
    <n v="0"/>
    <n v="0"/>
    <n v="768"/>
    <n v="0"/>
    <n v="768"/>
    <n v="0"/>
    <n v="0"/>
    <n v="0"/>
    <n v="768"/>
    <n v="768"/>
    <n v="0"/>
    <n v="0"/>
    <n v="0"/>
    <n v="0"/>
    <n v="3840"/>
    <n v="3840"/>
    <m/>
    <m/>
    <m/>
    <m/>
    <n v="5"/>
    <n v="5"/>
    <m/>
    <m/>
    <m/>
    <m/>
    <m/>
    <m/>
    <m/>
    <m/>
    <m/>
    <m/>
    <m/>
    <m/>
    <m/>
    <m/>
    <m/>
    <m/>
    <m/>
    <m/>
    <m/>
    <n v="0"/>
    <n v="0"/>
    <n v="0"/>
    <n v="0"/>
    <n v="574.8123990370666"/>
    <n v="592.89239831119994"/>
    <n v="5503"/>
    <m/>
    <n v="0"/>
    <n v="0"/>
    <n v="0"/>
    <n v="1572.3512307456001"/>
    <n v="1878.6476890368001"/>
    <n v="0"/>
    <n v="0"/>
    <n v="0"/>
    <n v="0"/>
    <n v="343.79544790549994"/>
    <n v="199.17325738800002"/>
    <m/>
    <m/>
    <m/>
    <m/>
    <m/>
    <m/>
    <n v="0"/>
    <n v="0"/>
    <n v="0"/>
    <n v="0"/>
    <n v="0"/>
    <n v="0"/>
    <n v="0"/>
    <n v="59.300000000000004"/>
    <n v="59.300000000000004"/>
    <n v="177.9"/>
    <n v="296.5"/>
    <n v="0"/>
    <x v="0"/>
  </r>
  <r>
    <n v="5504"/>
    <n v="55"/>
    <n v="5"/>
    <s v="הר נוף - דרום מערב"/>
    <m/>
    <s v="U. Orthodox"/>
    <s v="yes"/>
    <x v="0"/>
    <s v="yes"/>
    <s v="ירושלים"/>
    <n v="639.75"/>
    <n v="9.7500000000000018"/>
    <n v="9.7500000000000018"/>
    <n v="9.7500000000000018"/>
    <n v="9.7500000000000018"/>
    <n v="9.7500000000000018"/>
    <n v="48.750000000000007"/>
    <n v="649.5"/>
    <n v="659.25"/>
    <n v="669"/>
    <n v="678.75"/>
    <n v="688.5"/>
    <n v="2316.243721993068"/>
    <n v="2201.8930102540221"/>
    <n v="2151.0300642032566"/>
    <n v="2110.3971296528489"/>
    <n v="2036.8371136316402"/>
    <n v="1936.3342502679595"/>
    <n v="3.620545091040356"/>
    <n v="3.3901355046251305"/>
    <n v="3.2628442384577272"/>
    <n v="3.1545547528443181"/>
    <n v="3.0008649924591384"/>
    <n v="2.8123954252257946"/>
    <m/>
    <m/>
    <m/>
    <m/>
    <m/>
    <m/>
    <m/>
    <m/>
    <m/>
    <m/>
    <m/>
    <m/>
    <m/>
    <m/>
    <m/>
    <m/>
    <m/>
    <m/>
    <m/>
    <n v="402.63992999999999"/>
    <n v="406.51684163598549"/>
    <n v="411.46777870867646"/>
    <n v="457.23136320214803"/>
    <n v="461.41981606673056"/>
    <n v="464.24529316987201"/>
    <n v="5504"/>
    <n v="1513"/>
    <n v="1513"/>
    <n v="1513"/>
    <n v="1513"/>
    <n v="1513"/>
    <n v="1513"/>
    <n v="563"/>
    <n v="718.54835900309467"/>
    <n v="707.03575584362352"/>
    <n v="708.74351294732332"/>
    <n v="718.23720289256573"/>
    <n v="711.15350306256209"/>
    <m/>
    <m/>
    <m/>
    <m/>
    <m/>
    <m/>
    <n v="0"/>
    <n v="20.795639028037694"/>
    <n v="41.591278056075389"/>
    <n v="82.90986069746954"/>
    <n v="311.93458542056544"/>
    <n v="0"/>
    <n v="0"/>
    <n v="21.114644169669322"/>
    <n v="42.229288339338645"/>
    <n v="84.18169811582419"/>
    <n v="316.71966254503985"/>
    <n v="0"/>
    <x v="0"/>
  </r>
  <r>
    <n v="5505"/>
    <n v="55"/>
    <n v="5"/>
    <s v="הר נוף - צפון מערב"/>
    <m/>
    <s v="U. Orthodox"/>
    <s v="yes"/>
    <x v="0"/>
    <s v="yes"/>
    <s v="ירושלים"/>
    <n v="790.65653333334001"/>
    <n v="5"/>
    <n v="5"/>
    <n v="5"/>
    <n v="5"/>
    <n v="36.200000000000003"/>
    <n v="56.2"/>
    <n v="795.65653333334001"/>
    <n v="800.65653333334001"/>
    <n v="805.65653333334001"/>
    <n v="810.65653333334001"/>
    <n v="846.85653333334005"/>
    <n v="3213"/>
    <n v="3252.9999999999995"/>
    <n v="3284"/>
    <n v="3324.9999999999995"/>
    <n v="3346.9999999999995"/>
    <n v="3444"/>
    <n v="4.063711440483857"/>
    <n v="4.0884475445350947"/>
    <n v="4.1016339257582271"/>
    <n v="4.1270688716978139"/>
    <n v="4.1287522672980437"/>
    <n v="4.0668045465079636"/>
    <m/>
    <m/>
    <m/>
    <m/>
    <m/>
    <m/>
    <m/>
    <m/>
    <m/>
    <m/>
    <m/>
    <m/>
    <m/>
    <m/>
    <m/>
    <m/>
    <m/>
    <m/>
    <m/>
    <n v="296.31510000000003"/>
    <n v="308.9209185273844"/>
    <n v="315.29208418131662"/>
    <n v="321.89579929175812"/>
    <n v="326.79867801387303"/>
    <n v="334.59325257843847"/>
    <n v="5505"/>
    <n v="125"/>
    <n v="227.11117379812404"/>
    <n v="237.23123476188803"/>
    <n v="240.75661530830001"/>
    <n v="233.80284362786799"/>
    <n v="242.597714649024"/>
    <n v="455"/>
    <n v="689.08320557857996"/>
    <n v="680.54480134527"/>
    <n v="680.71359207425007"/>
    <n v="712.21270832179744"/>
    <n v="716.67677751970996"/>
    <m/>
    <m/>
    <m/>
    <m/>
    <m/>
    <m/>
    <n v="0"/>
    <n v="62.719733277913242"/>
    <n v="109.75953323634815"/>
    <n v="47.039799958434919"/>
    <n v="102.37673281906184"/>
    <n v="0"/>
    <n v="0"/>
    <n v="65.193766443930215"/>
    <n v="114.08909127687785"/>
    <n v="48.895324832947651"/>
    <n v="106.41507002468276"/>
    <n v="0"/>
    <x v="0"/>
  </r>
  <r>
    <n v="5506"/>
    <n v="55"/>
    <n v="5"/>
    <s v="הר נוף"/>
    <m/>
    <s v="U. Orthodox"/>
    <s v="yes"/>
    <x v="0"/>
    <s v="yes"/>
    <s v="ירושלים"/>
    <n v="1197.4426229508158"/>
    <n v="79"/>
    <n v="107.10000000000001"/>
    <n v="0"/>
    <n v="0"/>
    <n v="0"/>
    <n v="186.10000000000002"/>
    <n v="1276.4426229508158"/>
    <n v="1383.5426229508157"/>
    <n v="1383.5426229508157"/>
    <n v="1383.5426229508157"/>
    <n v="1383.5426229508157"/>
    <n v="6182.0921430577282"/>
    <n v="6095.8544613086078"/>
    <n v="6298.574950530714"/>
    <n v="6231.2004113554376"/>
    <n v="6196.7024773799158"/>
    <n v="6160.7679300254367"/>
    <n v="5.1627460260462552"/>
    <n v="4.7756588127843287"/>
    <n v="4.552497946971183"/>
    <n v="4.5038008283876003"/>
    <n v="4.4788663352948292"/>
    <n v="4.4528934836035399"/>
    <m/>
    <m/>
    <m/>
    <m/>
    <m/>
    <m/>
    <m/>
    <m/>
    <m/>
    <m/>
    <m/>
    <m/>
    <m/>
    <m/>
    <m/>
    <m/>
    <m/>
    <m/>
    <m/>
    <n v="777.16240000000005"/>
    <n v="827.87440136010639"/>
    <n v="866.25735631307452"/>
    <n v="877.56444117244314"/>
    <n v="880.6113148877439"/>
    <n v="888.9376242394527"/>
    <n v="5506"/>
    <n v="2147"/>
    <n v="2297.1294412081484"/>
    <n v="2594.1292012684439"/>
    <n v="2594.1292012684439"/>
    <n v="2594.1292012684439"/>
    <n v="2594.1292012684439"/>
    <n v="1228"/>
    <n v="1721.1771704470152"/>
    <n v="1687.6357925181323"/>
    <n v="1615.4195513413342"/>
    <n v="1682.7286811944534"/>
    <n v="1682.2117172978324"/>
    <m/>
    <m/>
    <m/>
    <m/>
    <m/>
    <m/>
    <n v="0"/>
    <n v="103.57548553986713"/>
    <n v="247.12874622476798"/>
    <n v="176.65586894541167"/>
    <n v="350.20434046239626"/>
    <n v="0"/>
    <n v="0"/>
    <n v="104.91781768441655"/>
    <n v="250.33152010674041"/>
    <n v="178.94531852098194"/>
    <n v="354.74296792731371"/>
    <n v="0"/>
    <x v="0"/>
  </r>
  <r>
    <n v="5601"/>
    <n v="56"/>
    <n v="5"/>
    <s v="מצפה נפתוח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1.502500000000001"/>
    <n v="11.681003140194491"/>
    <n v="11.866031199351703"/>
    <n v="12.065507293354944"/>
    <n v="12.248205024311185"/>
    <n v="12.415056523500812"/>
    <n v="5601"/>
    <m/>
    <n v="0"/>
    <n v="0"/>
    <n v="0"/>
    <n v="0"/>
    <n v="0"/>
    <n v="0"/>
    <n v="0"/>
    <n v="0"/>
    <n v="0"/>
    <n v="0"/>
    <n v="0"/>
    <m/>
    <m/>
    <m/>
    <m/>
    <m/>
    <m/>
    <n v="0"/>
    <n v="0"/>
    <n v="12.065507293354944"/>
    <n v="0"/>
    <n v="0"/>
    <n v="0"/>
    <n v="0"/>
    <n v="0"/>
    <n v="12.415056523500812"/>
    <n v="0"/>
    <n v="0"/>
    <n v="0"/>
    <x v="0"/>
  </r>
  <r>
    <n v="5602"/>
    <n v="56"/>
    <n v="5"/>
    <s v="עמק ליפתא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92.03070000000001"/>
    <n v="93.458891170988664"/>
    <n v="94.939287763371155"/>
    <n v="96.535282074554303"/>
    <n v="97.997033873581856"/>
    <n v="99.332001077795795"/>
    <n v="5602"/>
    <m/>
    <n v="0"/>
    <n v="0"/>
    <n v="0"/>
    <n v="0"/>
    <n v="0"/>
    <n v="0"/>
    <n v="0"/>
    <n v="0"/>
    <n v="0"/>
    <n v="0"/>
    <n v="0"/>
    <m/>
    <m/>
    <m/>
    <m/>
    <m/>
    <m/>
    <n v="0"/>
    <n v="73.735491789755784"/>
    <n v="0"/>
    <n v="22.799790284798512"/>
    <n v="0"/>
    <n v="0"/>
    <n v="0"/>
    <n v="75.871679167781011"/>
    <n v="0"/>
    <n v="23.460321910014788"/>
    <n v="0"/>
    <n v="0"/>
    <x v="0"/>
  </r>
  <r>
    <n v="5603"/>
    <n v="56"/>
    <n v="5"/>
    <s v="עמק הארזי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5603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5604"/>
    <n v="56"/>
    <n v="5"/>
    <s v="סיבוב מוצא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1.502500000000001"/>
    <n v="11.681003140194491"/>
    <n v="11.866031199351703"/>
    <n v="12.065507293354944"/>
    <n v="12.248205024311185"/>
    <n v="12.415056523500812"/>
    <n v="5604"/>
    <m/>
    <n v="0"/>
    <n v="0"/>
    <n v="0"/>
    <n v="0"/>
    <n v="0"/>
    <n v="0"/>
    <n v="0"/>
    <n v="0"/>
    <n v="0"/>
    <n v="0"/>
    <n v="0"/>
    <m/>
    <m/>
    <m/>
    <m/>
    <m/>
    <m/>
    <n v="3.6196521880064831"/>
    <n v="2.4131014586709889"/>
    <n v="2.4131014586709889"/>
    <n v="3.6196521880064831"/>
    <n v="0"/>
    <n v="0"/>
    <n v="3.7245169570502434"/>
    <n v="2.4830113047001627"/>
    <n v="2.4830113047001627"/>
    <n v="3.7245169570502434"/>
    <n v="0"/>
    <n v="0"/>
    <x v="0"/>
  </r>
  <r>
    <n v="5605"/>
    <n v="56"/>
    <n v="5"/>
    <s v="רמת מוצא"/>
    <m/>
    <s v="Jewish"/>
    <s v="yes"/>
    <x v="0"/>
    <s v="yes"/>
    <s v="ירושלים"/>
    <n v="207.87500000000034"/>
    <n v="0"/>
    <n v="135"/>
    <n v="14.1"/>
    <n v="0"/>
    <n v="0"/>
    <n v="149.1"/>
    <n v="207.87500000000034"/>
    <n v="342.87500000000034"/>
    <n v="356.97500000000036"/>
    <n v="356.97500000000036"/>
    <n v="356.97500000000036"/>
    <n v="743.37838780619563"/>
    <n v="682.24229402220021"/>
    <n v="1050.3291652172136"/>
    <n v="1108.3272836612587"/>
    <n v="1116.889330074591"/>
    <n v="1112.6717800270628"/>
    <n v="3.5760836454898106"/>
    <n v="3.2819833747309639"/>
    <n v="3.0633005183148745"/>
    <n v="3.1047756388017578"/>
    <n v="3.1287606417104556"/>
    <n v="3.1169459486716482"/>
    <m/>
    <m/>
    <m/>
    <m/>
    <m/>
    <m/>
    <m/>
    <m/>
    <m/>
    <m/>
    <m/>
    <m/>
    <m/>
    <m/>
    <m/>
    <m/>
    <m/>
    <m/>
    <m/>
    <n v="46.095599999999997"/>
    <n v="46.156965745731647"/>
    <n v="57.941061071209276"/>
    <n v="60.480393473801286"/>
    <n v="61.46940540104729"/>
    <n v="62.011526581955316"/>
    <n v="5605"/>
    <n v="15"/>
    <n v="0"/>
    <n v="0"/>
    <n v="0"/>
    <n v="0"/>
    <n v="0"/>
    <n v="0"/>
    <n v="0"/>
    <n v="0"/>
    <n v="0"/>
    <n v="0"/>
    <n v="0"/>
    <m/>
    <m/>
    <m/>
    <m/>
    <m/>
    <m/>
    <n v="0"/>
    <n v="0"/>
    <n v="0"/>
    <n v="60.480393473801286"/>
    <n v="0"/>
    <n v="0"/>
    <n v="0"/>
    <n v="0"/>
    <n v="0"/>
    <n v="62.011526581955316"/>
    <n v="0"/>
    <n v="0"/>
    <x v="0"/>
  </r>
  <r>
    <n v="5606"/>
    <n v="56"/>
    <n v="5"/>
    <s v="בית זית"/>
    <m/>
    <s v="Jewish"/>
    <s v="yes"/>
    <x v="0"/>
    <s v="no"/>
    <s v="מטה יהודה"/>
    <n v="463"/>
    <n v="10"/>
    <n v="10"/>
    <n v="10"/>
    <n v="10"/>
    <n v="10"/>
    <n v="50"/>
    <n v="473"/>
    <n v="483"/>
    <n v="493"/>
    <n v="503"/>
    <n v="513"/>
    <n v="1637"/>
    <n v="1608.2"/>
    <n v="1545.6000000000001"/>
    <n v="1577.6000000000001"/>
    <n v="1659.8999999999999"/>
    <n v="1692.8999999999999"/>
    <n v="3.5356371490280778"/>
    <n v="3.4"/>
    <n v="3.2"/>
    <n v="3.2"/>
    <n v="3.3"/>
    <n v="3.3"/>
    <m/>
    <m/>
    <m/>
    <m/>
    <m/>
    <m/>
    <m/>
    <m/>
    <m/>
    <m/>
    <m/>
    <m/>
    <m/>
    <m/>
    <m/>
    <m/>
    <m/>
    <m/>
    <m/>
    <n v="246.6671"/>
    <n v="303.54539342801684"/>
    <n v="326.28562795271853"/>
    <n v="357.50478256626297"/>
    <n v="393.41464333996328"/>
    <n v="430.74929423365893"/>
    <n v="5606"/>
    <n v="72"/>
    <n v="198.81384301579905"/>
    <n v="182.20251364400696"/>
    <n v="162.93519812479624"/>
    <n v="152.51451773399663"/>
    <n v="144.03712749890974"/>
    <n v="0"/>
    <n v="0"/>
    <n v="0"/>
    <n v="0"/>
    <n v="0"/>
    <n v="0"/>
    <m/>
    <m/>
    <m/>
    <m/>
    <m/>
    <m/>
    <n v="35.750478256626302"/>
    <n v="89.376195641565744"/>
    <n v="125.12667389819204"/>
    <n v="17.875239128313151"/>
    <n v="17.875239128313151"/>
    <n v="71.500956513252603"/>
    <n v="43.074929423365894"/>
    <n v="107.68732355841473"/>
    <n v="150.76225298178062"/>
    <n v="21.537464711682947"/>
    <n v="21.537464711682947"/>
    <n v="86.149858846731789"/>
    <x v="0"/>
  </r>
  <r>
    <n v="5701"/>
    <n v="57"/>
    <n v="5"/>
    <s v="רמות - קויפמן"/>
    <m/>
    <s v="Jewish"/>
    <s v="yes"/>
    <x v="0"/>
    <s v="yes"/>
    <s v="ירושלים"/>
    <n v="384.55188458071825"/>
    <n v="6"/>
    <n v="6"/>
    <n v="6"/>
    <n v="6"/>
    <n v="6"/>
    <n v="30"/>
    <n v="390.55188458071825"/>
    <n v="396.55188458071825"/>
    <n v="402.55188458071825"/>
    <n v="408.55188458071825"/>
    <n v="414.55188458071825"/>
    <n v="1683.2640370286256"/>
    <n v="1799.0866384181045"/>
    <n v="1914.6773288663217"/>
    <n v="2019.3998238039446"/>
    <n v="2109.8861713035558"/>
    <n v="2196.5334772398305"/>
    <n v="4.3772091739035668"/>
    <n v="4.6065240226648401"/>
    <n v="4.82831478884723"/>
    <n v="5.016495764036156"/>
    <n v="5.1643040968195608"/>
    <n v="5.2985731314704445"/>
    <m/>
    <m/>
    <m/>
    <m/>
    <m/>
    <m/>
    <m/>
    <m/>
    <m/>
    <m/>
    <m/>
    <m/>
    <m/>
    <m/>
    <m/>
    <m/>
    <m/>
    <m/>
    <m/>
    <n v="204.13417200000004"/>
    <n v="215.84510288569243"/>
    <n v="224.97024873204612"/>
    <n v="229.4687274519799"/>
    <n v="234.24287849004156"/>
    <n v="238.40296101512183"/>
    <n v="5701"/>
    <n v="202"/>
    <n v="294.99511421257796"/>
    <n v="350.305109234067"/>
    <n v="336.56543087350718"/>
    <n v="338.8189980305479"/>
    <n v="338.13495605392183"/>
    <n v="0"/>
    <n v="0"/>
    <n v="0"/>
    <n v="0"/>
    <n v="0"/>
    <n v="0"/>
    <m/>
    <m/>
    <m/>
    <m/>
    <m/>
    <m/>
    <n v="0"/>
    <n v="22.139492843917004"/>
    <n v="22.139492843917004"/>
    <n v="22.139492843917004"/>
    <n v="163.05024892022888"/>
    <n v="0"/>
    <n v="0"/>
    <n v="23.001481325891987"/>
    <n v="23.001481325891987"/>
    <n v="23.001481325891987"/>
    <n v="169.39851703744586"/>
    <n v="0"/>
    <x v="0"/>
  </r>
  <r>
    <n v="5702"/>
    <n v="57"/>
    <n v="5"/>
    <s v="רמות - מוסדות"/>
    <m/>
    <s v="Jewish"/>
    <s v="yes"/>
    <x v="0"/>
    <s v="yes"/>
    <s v="ירושלים"/>
    <n v="130.40776699029107"/>
    <n v="0"/>
    <n v="0"/>
    <n v="0"/>
    <n v="0"/>
    <n v="0"/>
    <n v="0"/>
    <n v="130.40776699029107"/>
    <n v="130.40776699029107"/>
    <n v="130.40776699029107"/>
    <n v="130.40776699029107"/>
    <n v="130.40776699029107"/>
    <n v="844.81500403499285"/>
    <n v="843.73540788545381"/>
    <n v="843.55252144184328"/>
    <n v="849.74306486916578"/>
    <n v="860.01016909544489"/>
    <n v="862.04765385829182"/>
    <n v="6.4782568058073551"/>
    <n v="6.4699781873289064"/>
    <n v="6.4685757674590523"/>
    <n v="6.516046432513714"/>
    <n v="6.5947772049457232"/>
    <n v="6.6104011574898891"/>
    <m/>
    <m/>
    <m/>
    <m/>
    <m/>
    <m/>
    <m/>
    <m/>
    <m/>
    <m/>
    <m/>
    <m/>
    <m/>
    <m/>
    <m/>
    <m/>
    <m/>
    <m/>
    <m/>
    <n v="806.673"/>
    <n v="819.15907884971159"/>
    <n v="832.1296530748798"/>
    <n v="846.30467423993605"/>
    <n v="859.42532172652989"/>
    <n v="871.18778071025815"/>
    <n v="5702"/>
    <n v="520"/>
    <n v="520"/>
    <n v="520"/>
    <n v="520"/>
    <n v="520"/>
    <n v="520"/>
    <n v="0"/>
    <n v="0"/>
    <n v="0"/>
    <n v="0"/>
    <n v="0"/>
    <n v="0"/>
    <m/>
    <m/>
    <m/>
    <m/>
    <m/>
    <m/>
    <n v="0"/>
    <n v="253.89140227198081"/>
    <n v="84.630467423993622"/>
    <n v="84.630467423993622"/>
    <n v="423.15233711996802"/>
    <n v="0"/>
    <n v="0"/>
    <n v="261.35633421307745"/>
    <n v="87.118778071025829"/>
    <n v="87.118778071025829"/>
    <n v="435.59389035512908"/>
    <n v="0"/>
    <x v="0"/>
  </r>
  <r>
    <n v="5703"/>
    <n v="57"/>
    <n v="5"/>
    <s v="רמות - גן טכנולוגיה"/>
    <m/>
    <s v="Jewish"/>
    <s v="yes"/>
    <x v="0"/>
    <s v="yes"/>
    <s v="ירושלים"/>
    <n v="596.83334251290626"/>
    <n v="0"/>
    <n v="0"/>
    <n v="25.2"/>
    <n v="0"/>
    <n v="0"/>
    <n v="25.2"/>
    <n v="596.83334251290626"/>
    <n v="596.83334251290626"/>
    <n v="622.0333425129063"/>
    <n v="622.0333425129063"/>
    <n v="622.0333425129063"/>
    <n v="2434"/>
    <n v="2545"/>
    <n v="2630"/>
    <n v="2746.9999999999995"/>
    <n v="2784"/>
    <n v="2798.9999999999995"/>
    <n v="4.0781903868706291"/>
    <n v="4.2641719534041709"/>
    <n v="4.4065902701190449"/>
    <n v="4.4161619840225903"/>
    <n v="4.4756443259988687"/>
    <n v="4.4997587889622244"/>
    <m/>
    <m/>
    <m/>
    <m/>
    <m/>
    <m/>
    <m/>
    <m/>
    <m/>
    <m/>
    <m/>
    <m/>
    <m/>
    <m/>
    <m/>
    <m/>
    <m/>
    <m/>
    <m/>
    <n v="363.1259"/>
    <n v="392.78460633539379"/>
    <n v="402.92816741009841"/>
    <n v="409.7364266942165"/>
    <n v="472.78966020933143"/>
    <n v="479.38759482029332"/>
    <n v="5703"/>
    <n v="755"/>
    <n v="1065.402301047925"/>
    <n v="1091.68761609475"/>
    <n v="1046.701688581805"/>
    <n v="1064.3355927672001"/>
    <n v="1077.5438306107201"/>
    <n v="0"/>
    <n v="0"/>
    <n v="0"/>
    <n v="0"/>
    <n v="0"/>
    <n v="0"/>
    <m/>
    <m/>
    <m/>
    <m/>
    <m/>
    <m/>
    <n v="0"/>
    <n v="16.852901376930667"/>
    <n v="69.079030221724082"/>
    <n v="118.46329726152965"/>
    <n v="205.34119783403204"/>
    <n v="0"/>
    <n v="0"/>
    <n v="19.717729082603043"/>
    <n v="80.821786868426585"/>
    <n v="138.60089425504754"/>
    <n v="240.24718461421608"/>
    <n v="0"/>
    <x v="0"/>
  </r>
  <r>
    <n v="5704"/>
    <n v="57"/>
    <n v="5"/>
    <s v="רמות - משעולים מזרח"/>
    <m/>
    <s v="Jewish"/>
    <s v="yes"/>
    <x v="0"/>
    <s v="yes"/>
    <s v="ירושלים"/>
    <n v="351.51515151514866"/>
    <n v="0"/>
    <n v="0"/>
    <n v="0"/>
    <n v="0"/>
    <n v="0"/>
    <n v="0"/>
    <n v="351.51515151514866"/>
    <n v="351.51515151514866"/>
    <n v="351.51515151514866"/>
    <n v="351.51515151514866"/>
    <n v="351.51515151514866"/>
    <n v="1204.941638453786"/>
    <n v="1216.736580107505"/>
    <n v="1217.4761479970937"/>
    <n v="1203.4076584764196"/>
    <n v="1179.6295424339689"/>
    <n v="1154.7555092313532"/>
    <n v="3.427851212842695"/>
    <n v="3.4614057882368958"/>
    <n v="3.4635097313710705"/>
    <n v="3.4234873042863936"/>
    <n v="3.355842663820801"/>
    <n v="3.285080327985773"/>
    <m/>
    <m/>
    <m/>
    <m/>
    <m/>
    <m/>
    <m/>
    <m/>
    <m/>
    <m/>
    <m/>
    <m/>
    <m/>
    <m/>
    <m/>
    <m/>
    <m/>
    <m/>
    <m/>
    <n v="243.46780000000001"/>
    <n v="247.59993704215614"/>
    <n v="251.538522644484"/>
    <n v="255.33868102207285"/>
    <n v="258.49241118747682"/>
    <n v="261.27785438912929"/>
    <n v="5704"/>
    <m/>
    <n v="0"/>
    <n v="0"/>
    <n v="0"/>
    <n v="0"/>
    <n v="0"/>
    <n v="0"/>
    <n v="0"/>
    <n v="0"/>
    <n v="0"/>
    <n v="0"/>
    <n v="0"/>
    <m/>
    <m/>
    <m/>
    <m/>
    <m/>
    <m/>
    <n v="12.766934051103643"/>
    <n v="0"/>
    <n v="68.090315024332327"/>
    <n v="108.51893943438095"/>
    <n v="65.96249251225592"/>
    <n v="0"/>
    <n v="13.063892719456465"/>
    <n v="0"/>
    <n v="69.674094590860435"/>
    <n v="111.04308811537994"/>
    <n v="67.496778963432448"/>
    <n v="0"/>
    <x v="0"/>
  </r>
  <r>
    <n v="5705"/>
    <n v="57"/>
    <n v="5"/>
    <s v="רמות - משעולים מערב"/>
    <m/>
    <s v="Jewish"/>
    <s v="yes"/>
    <x v="0"/>
    <s v="yes"/>
    <s v="ירושלים"/>
    <n v="287.87878787878577"/>
    <n v="0"/>
    <n v="0"/>
    <n v="0"/>
    <n v="0"/>
    <n v="0"/>
    <n v="0"/>
    <n v="287.87878787878577"/>
    <n v="287.87878787878577"/>
    <n v="287.87878787878577"/>
    <n v="287.87878787878577"/>
    <n v="287.87878787878577"/>
    <n v="987.75110492925796"/>
    <n v="997.28474694348199"/>
    <n v="997.76283605949266"/>
    <n v="986.11102277675286"/>
    <n v="966.51274783583358"/>
    <n v="946.06658738839747"/>
    <n v="3.4311354171227109"/>
    <n v="3.464252278856331"/>
    <n v="3.4659130094698418"/>
    <n v="3.4254382896455877"/>
    <n v="3.3573600714297624"/>
    <n v="3.2863365667176154"/>
    <m/>
    <m/>
    <m/>
    <m/>
    <m/>
    <m/>
    <m/>
    <m/>
    <m/>
    <m/>
    <m/>
    <m/>
    <m/>
    <m/>
    <m/>
    <m/>
    <m/>
    <m/>
    <m/>
    <n v="243.46780000000001"/>
    <n v="247.53209805297129"/>
    <n v="251.46283929209181"/>
    <n v="255.3354979568187"/>
    <n v="258.61462335526858"/>
    <n v="261.53290273957646"/>
    <n v="5705"/>
    <n v="176"/>
    <n v="176"/>
    <n v="176"/>
    <n v="176"/>
    <n v="176"/>
    <n v="176"/>
    <n v="25"/>
    <n v="25"/>
    <n v="25"/>
    <n v="25"/>
    <n v="25"/>
    <n v="25"/>
    <m/>
    <m/>
    <m/>
    <m/>
    <m/>
    <m/>
    <n v="0"/>
    <n v="162.21313996856793"/>
    <n v="15.019735068792365"/>
    <n v="0"/>
    <n v="78.102622919458398"/>
    <n v="0"/>
    <n v="0"/>
    <n v="166.15031477391901"/>
    <n v="15.384288288755656"/>
    <n v="0"/>
    <n v="79.998299676901794"/>
    <n v="0"/>
    <x v="0"/>
  </r>
  <r>
    <n v="5706"/>
    <n v="57"/>
    <n v="5"/>
    <s v="רמות - גן העץ"/>
    <m/>
    <s v="Jewish"/>
    <s v="yes"/>
    <x v="0"/>
    <s v="yes"/>
    <s v="ירושלים"/>
    <n v="813.17865748709244"/>
    <n v="0"/>
    <n v="0"/>
    <n v="0"/>
    <n v="0"/>
    <n v="0"/>
    <n v="0"/>
    <n v="813.17865748709244"/>
    <n v="813.17865748709244"/>
    <n v="813.17865748709244"/>
    <n v="813.17865748709244"/>
    <n v="813.17865748709244"/>
    <n v="3285"/>
    <n v="3559"/>
    <n v="3812.0000000000005"/>
    <n v="4089.0000000000005"/>
    <n v="4418"/>
    <n v="4785"/>
    <n v="4.0397026775781342"/>
    <n v="4.3766520028921096"/>
    <n v="4.6877767448791019"/>
    <n v="5.0284152963826463"/>
    <n v="5.4330004351720538"/>
    <n v="5.8843157723626707"/>
    <m/>
    <m/>
    <m/>
    <m/>
    <m/>
    <m/>
    <m/>
    <m/>
    <m/>
    <m/>
    <m/>
    <m/>
    <m/>
    <m/>
    <m/>
    <m/>
    <m/>
    <m/>
    <m/>
    <n v="262.52449999999999"/>
    <n v="286.08770124828993"/>
    <n v="299.89218692203838"/>
    <n v="311.9573720484596"/>
    <n v="328.53613303518091"/>
    <n v="346.01142942321951"/>
    <n v="5706"/>
    <n v="309"/>
    <n v="478.03767624055649"/>
    <n v="507.91082044321803"/>
    <n v="495.94818850647295"/>
    <n v="534.03324755364599"/>
    <n v="573.89127664002751"/>
    <n v="28"/>
    <n v="28"/>
    <n v="28"/>
    <n v="28"/>
    <n v="28"/>
    <n v="28"/>
    <m/>
    <m/>
    <m/>
    <m/>
    <m/>
    <m/>
    <n v="0"/>
    <n v="58.459067582134317"/>
    <n v="58.459067582134317"/>
    <n v="87.688601373201479"/>
    <n v="107.35063551098951"/>
    <n v="0"/>
    <n v="0"/>
    <n v="64.840607561281601"/>
    <n v="64.840607561281601"/>
    <n v="97.260911341922395"/>
    <n v="119.06930295873391"/>
    <n v="0"/>
    <x v="0"/>
  </r>
  <r>
    <n v="5707"/>
    <n v="57"/>
    <n v="5"/>
    <s v="רמות - בנה ביתך"/>
    <m/>
    <s v="Jewish"/>
    <s v="yes"/>
    <x v="0"/>
    <s v="yes"/>
    <s v="ירושלים"/>
    <n v="770.00000000000011"/>
    <n v="0"/>
    <n v="0"/>
    <n v="0"/>
    <n v="0"/>
    <n v="0"/>
    <n v="0"/>
    <n v="770.00000000000011"/>
    <n v="770.00000000000011"/>
    <n v="770.00000000000011"/>
    <n v="770.00000000000011"/>
    <n v="770.00000000000011"/>
    <n v="3397.8938053427041"/>
    <n v="3573.3096630169152"/>
    <n v="3743.5104726012428"/>
    <n v="3887.9659640588175"/>
    <n v="4001.0140466622684"/>
    <n v="4103.9835935526462"/>
    <n v="4.4128490978476673"/>
    <n v="4.6406619000219669"/>
    <n v="4.8617019124691456"/>
    <n v="5.0493064468296325"/>
    <n v="5.1961221385224254"/>
    <n v="5.3298488227956433"/>
    <m/>
    <m/>
    <m/>
    <m/>
    <m/>
    <m/>
    <m/>
    <m/>
    <m/>
    <m/>
    <m/>
    <m/>
    <m/>
    <m/>
    <m/>
    <m/>
    <m/>
    <m/>
    <m/>
    <n v="103.0945"/>
    <n v="121.36617487446736"/>
    <n v="134.76071021191842"/>
    <n v="138.50482569998226"/>
    <n v="143.21158685216204"/>
    <n v="147.06384489828582"/>
    <n v="5707"/>
    <n v="412"/>
    <n v="583.1396928970031"/>
    <n v="682.59184213447634"/>
    <n v="646.93066610341475"/>
    <n v="642.09822336204661"/>
    <n v="631.11397198078589"/>
    <n v="122"/>
    <n v="122"/>
    <n v="122"/>
    <n v="122"/>
    <n v="122"/>
    <n v="122"/>
    <m/>
    <m/>
    <m/>
    <m/>
    <m/>
    <m/>
    <n v="0"/>
    <n v="42.855092779009127"/>
    <n v="25.208878112565579"/>
    <n v="12.604438994521038"/>
    <n v="57.836415813886525"/>
    <n v="0"/>
    <n v="0"/>
    <n v="45.503358353777948"/>
    <n v="26.766681392290373"/>
    <n v="13.383340630566815"/>
    <n v="61.410464521650688"/>
    <n v="0"/>
    <x v="0"/>
  </r>
  <r>
    <n v="5708"/>
    <n v="57"/>
    <n v="5"/>
    <s v="רמות ג'"/>
    <m/>
    <s v="U. Orthodox"/>
    <s v="yes"/>
    <x v="0"/>
    <s v="yes"/>
    <s v="ירושלים"/>
    <n v="674.64284789644933"/>
    <n v="6"/>
    <n v="6"/>
    <n v="6"/>
    <n v="6"/>
    <n v="6"/>
    <n v="30"/>
    <n v="680.64284789644933"/>
    <n v="686.64284789644933"/>
    <n v="692.64284789644933"/>
    <n v="698.64284789644933"/>
    <n v="704.64284789644933"/>
    <n v="4794"/>
    <n v="4836.6358925907043"/>
    <n v="5025.6499387368503"/>
    <n v="5221.6518553484348"/>
    <n v="5424.8908020118506"/>
    <n v="5635.6245988052588"/>
    <n v="7.105982098450748"/>
    <n v="7.105982098450748"/>
    <n v="7.31916156140427"/>
    <n v="7.5387364082463986"/>
    <n v="7.7648985004937909"/>
    <n v="7.9978454555086049"/>
    <m/>
    <m/>
    <m/>
    <m/>
    <m/>
    <m/>
    <m/>
    <m/>
    <m/>
    <m/>
    <m/>
    <m/>
    <m/>
    <m/>
    <m/>
    <m/>
    <m/>
    <m/>
    <m/>
    <n v="291.84250000000003"/>
    <n v="304.53843669468108"/>
    <n v="324.90250920444225"/>
    <n v="334.09855978146101"/>
    <n v="342.34599472006943"/>
    <n v="353.21621613665718"/>
    <n v="5708"/>
    <n v="1491"/>
    <n v="1627.8539274168249"/>
    <n v="1815.5572118599619"/>
    <n v="1826.6614419369312"/>
    <n v="1827.4895022049338"/>
    <n v="1873.2987975432752"/>
    <n v="213"/>
    <n v="599.41402594399506"/>
    <n v="573.65959958903443"/>
    <n v="548.87183093384897"/>
    <n v="597.02137300572736"/>
    <n v="612.17596968618955"/>
    <m/>
    <m/>
    <m/>
    <m/>
    <m/>
    <m/>
    <n v="0"/>
    <n v="78.125310110812407"/>
    <n v="62.50024808864994"/>
    <n v="46.875186066487444"/>
    <n v="146.59781551551123"/>
    <n v="0"/>
    <n v="0"/>
    <n v="82.59576587188667"/>
    <n v="66.076612697509347"/>
    <n v="49.557459523131996"/>
    <n v="154.9863780441292"/>
    <n v="0"/>
    <x v="0"/>
  </r>
  <r>
    <n v="5801"/>
    <n v="58"/>
    <n v="5"/>
    <s v="רמות - סולם יעקב"/>
    <m/>
    <s v="U. Orthodox"/>
    <s v="yes"/>
    <x v="0"/>
    <s v="yes"/>
    <s v="ירושלים"/>
    <n v="830"/>
    <n v="0"/>
    <n v="0"/>
    <n v="130.39999999999998"/>
    <n v="45"/>
    <n v="105"/>
    <n v="280.39999999999998"/>
    <n v="830"/>
    <n v="830"/>
    <n v="960.4"/>
    <n v="1005.4"/>
    <n v="1110.4000000000001"/>
    <n v="5009.2537288765234"/>
    <n v="5325.2950617615543"/>
    <n v="5560.6664830435575"/>
    <n v="6168.3480667869362"/>
    <n v="6431.0783716777032"/>
    <n v="6878.6114469165395"/>
    <n v="6.0352454564777389"/>
    <n v="6.4160181467006678"/>
    <n v="6.6995981723416351"/>
    <n v="6.422686450215469"/>
    <n v="6.3965370714916485"/>
    <n v="6.1947149197735403"/>
    <m/>
    <m/>
    <m/>
    <m/>
    <m/>
    <m/>
    <m/>
    <m/>
    <m/>
    <m/>
    <m/>
    <m/>
    <m/>
    <m/>
    <m/>
    <m/>
    <m/>
    <m/>
    <m/>
    <n v="342.87080000000003"/>
    <n v="393.59230303006109"/>
    <n v="413.12919010082163"/>
    <n v="434.43596685654688"/>
    <n v="454.19554200863649"/>
    <n v="478.27661207080553"/>
    <n v="5801"/>
    <n v="1005"/>
    <n v="1166.8335069227719"/>
    <n v="1328.6670138455436"/>
    <n v="1505.8665055185043"/>
    <n v="1668.5984646852341"/>
    <n v="1830.3213069555054"/>
    <n v="0"/>
    <n v="357.80452577326747"/>
    <n v="442.20109812532894"/>
    <n v="465.40284571419363"/>
    <n v="450.02319548609427"/>
    <n v="489.07480190841335"/>
    <m/>
    <m/>
    <m/>
    <m/>
    <m/>
    <m/>
    <n v="0"/>
    <n v="12.267228132560172"/>
    <n v="255.15834170378159"/>
    <n v="30.668069768334671"/>
    <n v="136.34232725187047"/>
    <n v="0"/>
    <n v="0"/>
    <n v="13.50516245971391"/>
    <n v="280.90737536007606"/>
    <n v="33.762905529397834"/>
    <n v="150.10116872161774"/>
    <n v="0"/>
    <x v="0"/>
  </r>
  <r>
    <n v="5802"/>
    <n v="58"/>
    <n v="5"/>
    <s v="רמות - הדף היומי"/>
    <m/>
    <s v="Jewish"/>
    <s v="yes"/>
    <x v="0"/>
    <s v="yes"/>
    <s v="ירושלים"/>
    <n v="604.50000000000398"/>
    <n v="0"/>
    <n v="75.600000000000009"/>
    <n v="0"/>
    <n v="6"/>
    <n v="14"/>
    <n v="95.600000000000009"/>
    <n v="604.50000000000398"/>
    <n v="680.100000000004"/>
    <n v="680.100000000004"/>
    <n v="686.100000000004"/>
    <n v="700.100000000004"/>
    <n v="3472"/>
    <n v="3472"/>
    <n v="3906.2153846153815"/>
    <n v="3906.2153846153815"/>
    <n v="3934.9825598961306"/>
    <n v="4002.3596923780829"/>
    <n v="5.7435897435897054"/>
    <n v="5.7435897435897054"/>
    <n v="5.7435897435897054"/>
    <n v="5.7435897435897054"/>
    <n v="5.7352901324823025"/>
    <n v="5.7168400119669478"/>
    <m/>
    <m/>
    <m/>
    <m/>
    <m/>
    <m/>
    <m/>
    <m/>
    <m/>
    <m/>
    <m/>
    <m/>
    <m/>
    <m/>
    <m/>
    <m/>
    <m/>
    <m/>
    <m/>
    <n v="350.79950000000002"/>
    <n v="367.86263922339225"/>
    <n v="373.10021216484057"/>
    <n v="377.25771522466397"/>
    <n v="384.00845561610032"/>
    <n v="392.70745902549567"/>
    <n v="5802"/>
    <n v="143"/>
    <n v="317.28812856563201"/>
    <n v="350.12812579865181"/>
    <n v="317.62417384403716"/>
    <n v="312.04977120768342"/>
    <n v="313.6446508561238"/>
    <n v="0"/>
    <n v="0"/>
    <n v="0"/>
    <n v="0"/>
    <n v="0"/>
    <n v="0"/>
    <m/>
    <m/>
    <m/>
    <m/>
    <m/>
    <m/>
    <n v="0"/>
    <n v="4.4078200292595966"/>
    <n v="76.4022130999859"/>
    <n v="139.58096648244992"/>
    <n v="156.86671561296853"/>
    <n v="0"/>
    <n v="0"/>
    <n v="4.5883324148888223"/>
    <n v="79.531094420566404"/>
    <n v="145.29719198188627"/>
    <n v="163.29084020815412"/>
    <n v="0"/>
    <x v="0"/>
  </r>
  <r>
    <n v="5803"/>
    <n v="58"/>
    <n v="5"/>
    <s v="יער רמות - מערב"/>
    <n v="8641"/>
    <s v="Jewish"/>
    <s v="yes"/>
    <x v="0"/>
    <s v="yes"/>
    <s v="ירושלים"/>
    <n v="0"/>
    <n v="732.6"/>
    <n v="175"/>
    <n v="0"/>
    <n v="0"/>
    <n v="0"/>
    <n v="907.6"/>
    <n v="732.6"/>
    <n v="907.6"/>
    <n v="907.6"/>
    <n v="907.6"/>
    <n v="907.6"/>
    <n v="0"/>
    <n v="2564.1"/>
    <n v="3335.4300000000003"/>
    <n v="3502.2015000000006"/>
    <n v="3677.3115750000006"/>
    <n v="3861.1771537500008"/>
    <m/>
    <n v="3.5"/>
    <n v="3.6750000000000003"/>
    <n v="3.8587500000000006"/>
    <n v="4.0516875000000008"/>
    <n v="4.2542718750000006"/>
    <m/>
    <m/>
    <m/>
    <m/>
    <m/>
    <m/>
    <m/>
    <m/>
    <m/>
    <m/>
    <m/>
    <m/>
    <m/>
    <m/>
    <m/>
    <m/>
    <m/>
    <m/>
    <m/>
    <n v="0"/>
    <n v="313.01290812541788"/>
    <n v="321.13060801095349"/>
    <n v="322.63315267834798"/>
    <n v="322.32428232846672"/>
    <n v="324.52607245700005"/>
    <n v="5803"/>
    <m/>
    <n v="622.01211258213721"/>
    <n v="838.30876380493817"/>
    <n v="789.02436349248046"/>
    <n v="704.92890915899977"/>
    <n v="659.94150301602474"/>
    <n v="0"/>
    <n v="0"/>
    <n v="0"/>
    <n v="0"/>
    <n v="0"/>
    <n v="0"/>
    <m/>
    <m/>
    <m/>
    <m/>
    <m/>
    <m/>
    <n v="0"/>
    <n v="27.885674460918541"/>
    <n v="51.260430994335557"/>
    <n v="161.470357632157"/>
    <n v="82.016689590936892"/>
    <n v="0"/>
    <n v="0"/>
    <n v="28.049282398571339"/>
    <n v="51.561180879726734"/>
    <n v="162.41771977113919"/>
    <n v="82.497889407562766"/>
    <n v="0"/>
    <x v="0"/>
  </r>
  <r>
    <n v="5804"/>
    <n v="58"/>
    <n v="5"/>
    <s v="רמות - מינהל קהילתי"/>
    <m/>
    <s v="Jewish"/>
    <s v="yes"/>
    <x v="0"/>
    <s v="yes"/>
    <s v="ירושלים"/>
    <n v="1176.083333333343"/>
    <n v="0"/>
    <n v="224.1"/>
    <n v="0"/>
    <n v="0"/>
    <n v="0"/>
    <n v="224.1"/>
    <n v="1176.083333333343"/>
    <n v="1400.1833333333429"/>
    <n v="1400.1833333333429"/>
    <n v="1400.1833333333429"/>
    <n v="1400.1833333333429"/>
    <n v="4693.6248702934236"/>
    <n v="5124.961519247413"/>
    <n v="6160.8653635047795"/>
    <n v="6578.5887065465386"/>
    <n v="6905.0692315320666"/>
    <n v="7158.9315054010976"/>
    <n v="3.9908948092907686"/>
    <n v="4.3576516850399241"/>
    <n v="4.4000419208232762"/>
    <n v="4.6983766696359952"/>
    <n v="4.9315465104798317"/>
    <n v="5.1128529635888507"/>
    <m/>
    <m/>
    <m/>
    <m/>
    <m/>
    <m/>
    <m/>
    <m/>
    <m/>
    <m/>
    <m/>
    <m/>
    <m/>
    <m/>
    <m/>
    <m/>
    <m/>
    <m/>
    <m/>
    <n v="312.29020000000003"/>
    <n v="348.76444091295872"/>
    <n v="490.25852792866465"/>
    <n v="498.20399429260578"/>
    <n v="514.81077451946635"/>
    <n v="524.94098151714536"/>
    <n v="5804"/>
    <n v="1064"/>
    <n v="1344.3173405062521"/>
    <n v="1728.9698841809688"/>
    <n v="1728.9698841809688"/>
    <n v="1728.9698841809688"/>
    <n v="1728.9698841809688"/>
    <n v="0"/>
    <n v="0"/>
    <n v="0"/>
    <n v="0"/>
    <n v="0"/>
    <n v="0"/>
    <m/>
    <m/>
    <m/>
    <m/>
    <m/>
    <m/>
    <n v="0"/>
    <n v="111.0669048525363"/>
    <n v="40.273019620545981"/>
    <n v="50.526301404588501"/>
    <n v="296.337768414935"/>
    <n v="0"/>
    <n v="0"/>
    <n v="117.02750422574668"/>
    <n v="42.434341535712633"/>
    <n v="53.237883589062712"/>
    <n v="312.24125216662333"/>
    <n v="0"/>
    <x v="0"/>
  </r>
  <r>
    <n v="5805"/>
    <n v="58"/>
    <n v="5"/>
    <s v="רמות - מרכז מסחרי"/>
    <m/>
    <s v="U. Orthodox"/>
    <s v="yes"/>
    <x v="0"/>
    <s v="yes"/>
    <s v="ירושלים"/>
    <n v="446.16330569078679"/>
    <n v="0"/>
    <n v="200"/>
    <n v="0"/>
    <n v="0"/>
    <n v="0"/>
    <n v="200"/>
    <n v="446.16330569078679"/>
    <n v="646.16330569078673"/>
    <n v="646.16330569078673"/>
    <n v="646.16330569078673"/>
    <n v="646.16330569078673"/>
    <n v="2571.5229515440269"/>
    <n v="2720.1955277395377"/>
    <n v="3541.3821124555398"/>
    <n v="3643.9005335193929"/>
    <n v="3733.9585831850104"/>
    <n v="3779.1593950354891"/>
    <n v="5.7636361366889712"/>
    <n v="6.0968607078251473"/>
    <n v="5.4806301770255947"/>
    <n v="5.6392873154934851"/>
    <n v="5.7786608281527041"/>
    <n v="5.8486134414509108"/>
    <m/>
    <m/>
    <m/>
    <m/>
    <m/>
    <m/>
    <m/>
    <m/>
    <m/>
    <m/>
    <m/>
    <m/>
    <m/>
    <m/>
    <m/>
    <m/>
    <m/>
    <m/>
    <m/>
    <n v="630.24070000000006"/>
    <n v="644.48135492362871"/>
    <n v="843.99494103480083"/>
    <n v="858.00011358567917"/>
    <n v="870.71216116965093"/>
    <n v="881.21025078448451"/>
    <n v="5805"/>
    <n v="2941"/>
    <n v="2941"/>
    <n v="2941"/>
    <n v="2941"/>
    <n v="2941"/>
    <n v="2941"/>
    <n v="280"/>
    <n v="460.23913598232673"/>
    <n v="564.94487004197686"/>
    <n v="542.45790372483305"/>
    <n v="537.25086035498975"/>
    <n v="547.02135283612722"/>
    <m/>
    <m/>
    <m/>
    <m/>
    <m/>
    <m/>
    <n v="0"/>
    <n v="182.66471543795333"/>
    <n v="216.43292833150502"/>
    <n v="84.791971658875809"/>
    <n v="374.11049815734503"/>
    <n v="0"/>
    <n v="0"/>
    <n v="187.60605873099504"/>
    <n v="222.28775035468627"/>
    <n v="87.085716454940098"/>
    <n v="384.23072524386316"/>
    <n v="0"/>
    <x v="0"/>
  </r>
  <r>
    <n v="5806"/>
    <n v="58"/>
    <n v="5"/>
    <s v="רמות פולין"/>
    <m/>
    <s v="U. Orthodox"/>
    <s v="yes"/>
    <x v="0"/>
    <s v="yes"/>
    <s v="ירושלים"/>
    <n v="897.62711864406776"/>
    <n v="0"/>
    <n v="72.900000000000006"/>
    <n v="0"/>
    <n v="0"/>
    <n v="0"/>
    <n v="72.900000000000006"/>
    <n v="897.62711864406776"/>
    <n v="970.52711864406774"/>
    <n v="970.52711864406774"/>
    <n v="970.52711864406774"/>
    <n v="970.52711864406774"/>
    <n v="5291.890420295219"/>
    <n v="5167.8439674151377"/>
    <n v="5554.5092661424906"/>
    <n v="5760.8889504305253"/>
    <n v="5909.9744031868977"/>
    <n v="5954.0622219175275"/>
    <n v="5.8954217295584961"/>
    <n v="5.7572279848469252"/>
    <n v="5.7231881102948945"/>
    <n v="5.9358351145088202"/>
    <n v="6.089447981055673"/>
    <n v="6.1348746547505053"/>
    <m/>
    <m/>
    <m/>
    <m/>
    <m/>
    <m/>
    <m/>
    <m/>
    <m/>
    <m/>
    <m/>
    <m/>
    <m/>
    <m/>
    <m/>
    <m/>
    <m/>
    <m/>
    <m/>
    <n v="525.56260000000009"/>
    <n v="537.07172852634494"/>
    <n v="613.98583465996455"/>
    <n v="629.29151987256023"/>
    <n v="642.11175522186409"/>
    <n v="651.05802879512817"/>
    <n v="5806"/>
    <n v="2534.5"/>
    <n v="2534.5"/>
    <n v="2534.5"/>
    <n v="2534.5"/>
    <n v="2534.5"/>
    <n v="2534.5"/>
    <n v="2040"/>
    <n v="2444.1468810309148"/>
    <n v="2437.366766807178"/>
    <n v="2400.3748354431095"/>
    <n v="2467.5544657038827"/>
    <n v="2498.2347647645292"/>
    <m/>
    <m/>
    <m/>
    <m/>
    <m/>
    <m/>
    <n v="0"/>
    <n v="56.785586160663136"/>
    <n v="56.785586160663136"/>
    <n v="118.22124442659199"/>
    <n v="397.49910312464198"/>
    <n v="0"/>
    <n v="0"/>
    <n v="58.749737795965068"/>
    <n v="58.749737795965068"/>
    <n v="122.31038863144258"/>
    <n v="411.24816457175547"/>
    <n v="0"/>
    <x v="0"/>
  </r>
  <r>
    <n v="5807"/>
    <n v="58"/>
    <n v="5"/>
    <s v="רמות - בריכת מים"/>
    <m/>
    <s v="U. Orthodox"/>
    <s v="yes"/>
    <x v="0"/>
    <s v="yes"/>
    <s v="ירושלים"/>
    <n v="894.37499999998943"/>
    <n v="153.9"/>
    <n v="0"/>
    <n v="70"/>
    <n v="29.8"/>
    <n v="30"/>
    <n v="283.70000000000005"/>
    <n v="1048.2749999999894"/>
    <n v="1048.2749999999894"/>
    <n v="1118.2749999999894"/>
    <n v="1148.0749999999894"/>
    <n v="1178.0749999999894"/>
    <n v="6236.4736702091441"/>
    <n v="6039.6087820137063"/>
    <n v="6052.6169779342772"/>
    <n v="6459.6619555973593"/>
    <n v="6657.7882472063111"/>
    <n v="6735.543541454027"/>
    <n v="6.9729964167258895"/>
    <n v="5.7614736419486938"/>
    <n v="5.7738827864199171"/>
    <n v="5.7764520852182342"/>
    <n v="5.7990882539959259"/>
    <n v="5.7174148856856206"/>
    <m/>
    <m/>
    <m/>
    <m/>
    <m/>
    <m/>
    <m/>
    <m/>
    <m/>
    <m/>
    <m/>
    <m/>
    <m/>
    <m/>
    <m/>
    <m/>
    <m/>
    <m/>
    <m/>
    <n v="896.56370000000004"/>
    <n v="1070.7205864356124"/>
    <n v="1086.8042006290707"/>
    <n v="1112.8435197044266"/>
    <n v="1134.0028257589172"/>
    <n v="1151.5215486226903"/>
    <n v="5807"/>
    <n v="4345"/>
    <n v="3775.8843340034355"/>
    <n v="3754.0993385670959"/>
    <n v="3816.068700791262"/>
    <n v="3813.5320031343722"/>
    <n v="3783.0392808972119"/>
    <n v="762"/>
    <n v="1354.379603745909"/>
    <n v="1263.1196450111911"/>
    <n v="1228.9326457721818"/>
    <n v="1324.7991420261083"/>
    <n v="1364.6580255467379"/>
    <m/>
    <m/>
    <m/>
    <m/>
    <m/>
    <m/>
    <n v="0"/>
    <n v="104.78830967013646"/>
    <n v="0"/>
    <n v="188.97871067936214"/>
    <n v="819.07649935492805"/>
    <n v="0"/>
    <n v="0"/>
    <n v="108.4303358849218"/>
    <n v="0"/>
    <n v="195.54686146352083"/>
    <n v="847.54435127424767"/>
    <n v="0"/>
    <x v="0"/>
  </r>
  <r>
    <n v="5901"/>
    <n v="59"/>
    <n v="5"/>
    <s v="רמת שלמה - פסגה"/>
    <m/>
    <s v="U. Orthodox"/>
    <s v="yes"/>
    <x v="0"/>
    <s v="yes"/>
    <s v="ירושלים"/>
    <n v="802.86817381090975"/>
    <m/>
    <m/>
    <n v="0"/>
    <n v="0"/>
    <n v="0"/>
    <n v="0"/>
    <n v="802.86817381090975"/>
    <n v="802.86817381090975"/>
    <n v="802.86817381090975"/>
    <n v="802.86817381090975"/>
    <n v="802.86817381090975"/>
    <n v="5861"/>
    <n v="5700.3640340574593"/>
    <n v="5218.6431297709132"/>
    <n v="5058.0694950087309"/>
    <n v="5218.6431297709132"/>
    <n v="5218.6431297709132"/>
    <n v="7.3"/>
    <n v="7.1"/>
    <n v="6.5"/>
    <n v="6.3"/>
    <n v="6.5"/>
    <n v="6.5"/>
    <m/>
    <m/>
    <m/>
    <m/>
    <m/>
    <m/>
    <m/>
    <m/>
    <m/>
    <m/>
    <m/>
    <m/>
    <m/>
    <m/>
    <m/>
    <m/>
    <m/>
    <m/>
    <m/>
    <n v="288.45"/>
    <n v="541.65858266236148"/>
    <n v="457.18633784718548"/>
    <n v="500.9355312002304"/>
    <n v="541.77780140689356"/>
    <n v="587.56184096240577"/>
    <n v="5901"/>
    <n v="1641"/>
    <n v="1641"/>
    <n v="1868.5823410207797"/>
    <n v="1989.7881456018722"/>
    <n v="2065.6801260887396"/>
    <n v="2091.5319689510397"/>
    <n v="367"/>
    <n v="367"/>
    <n v="367"/>
    <n v="367"/>
    <n v="367"/>
    <n v="367"/>
    <m/>
    <m/>
    <m/>
    <m/>
    <m/>
    <m/>
    <n v="0"/>
    <n v="75.140329680034554"/>
    <n v="50.093553120023046"/>
    <n v="75.140329680034554"/>
    <n v="300.56131872013822"/>
    <n v="0"/>
    <n v="0"/>
    <n v="88.134276144360868"/>
    <n v="58.756184096240581"/>
    <n v="88.134276144360868"/>
    <n v="352.53710457744347"/>
    <n v="0"/>
    <x v="0"/>
  </r>
  <r>
    <n v="5902"/>
    <n v="59"/>
    <n v="5"/>
    <s v="רמת שלמה - דרום מזרח"/>
    <m/>
    <s v="U. Orthodox"/>
    <s v="yes"/>
    <x v="0"/>
    <s v="yes"/>
    <s v="ירושלים"/>
    <n v="813.86213388138572"/>
    <n v="774"/>
    <n v="0"/>
    <n v="0"/>
    <n v="0"/>
    <n v="0"/>
    <n v="774"/>
    <n v="1587.8621338813857"/>
    <n v="1587.8621338813857"/>
    <n v="1587.8621338813857"/>
    <n v="1587.8621338813857"/>
    <n v="1587.8621338813857"/>
    <n v="5757.0682188204119"/>
    <n v="11058.762082980753"/>
    <n v="10927.903543305711"/>
    <n v="11057.288205215087"/>
    <n v="11201.444941866825"/>
    <n v="11165.498305455991"/>
    <n v="7.0737634534787945"/>
    <n v="6.964560617078642"/>
    <n v="6.8821488403363054"/>
    <n v="6.9636324018802211"/>
    <n v="7.0544190851669866"/>
    <n v="7.0317806988462772"/>
    <m/>
    <m/>
    <m/>
    <m/>
    <m/>
    <m/>
    <m/>
    <m/>
    <m/>
    <m/>
    <m/>
    <m/>
    <m/>
    <m/>
    <m/>
    <m/>
    <m/>
    <m/>
    <m/>
    <n v="465.20105238518886"/>
    <n v="1202.6403765241569"/>
    <n v="1188.409510334496"/>
    <n v="1202.4800923171406"/>
    <n v="1218.1571374280172"/>
    <n v="1214.2479407183391"/>
    <n v="5902"/>
    <n v="3612"/>
    <n v="3612"/>
    <n v="4300"/>
    <n v="4900"/>
    <n v="4900"/>
    <n v="4900"/>
    <n v="230"/>
    <n v="685.64324914480665"/>
    <n v="677.53001968495403"/>
    <n v="685.55186872333536"/>
    <n v="694.48958639574312"/>
    <n v="692.26089493827146"/>
    <m/>
    <m/>
    <m/>
    <m/>
    <m/>
    <m/>
    <n v="0"/>
    <n v="180.37201384757108"/>
    <n v="120.24800923171406"/>
    <n v="180.37201384757108"/>
    <n v="721.48805539028433"/>
    <n v="0"/>
    <n v="0"/>
    <n v="182.13719110775085"/>
    <n v="121.42479407183392"/>
    <n v="182.13719110775085"/>
    <n v="728.54876443100341"/>
    <n v="0"/>
    <x v="0"/>
  </r>
  <r>
    <n v="5903"/>
    <n v="59"/>
    <n v="5"/>
    <s v="רמת שלמה - דרום מערב"/>
    <m/>
    <s v="U. Orthodox"/>
    <s v="yes"/>
    <x v="0"/>
    <s v="yes"/>
    <s v="ירושלים"/>
    <n v="550"/>
    <n v="0"/>
    <n v="0"/>
    <n v="0"/>
    <n v="0"/>
    <n v="0"/>
    <n v="0"/>
    <n v="550"/>
    <n v="550"/>
    <n v="550"/>
    <n v="550"/>
    <n v="550"/>
    <n v="3575"/>
    <n v="3490"/>
    <n v="3460"/>
    <n v="3480"/>
    <n v="3510"/>
    <n v="3490"/>
    <n v="6.5"/>
    <n v="6.3454545454545457"/>
    <n v="6.290909090909091"/>
    <n v="6.3272727272727272"/>
    <n v="6.3818181818181818"/>
    <n v="6.3454545454545457"/>
    <m/>
    <m/>
    <m/>
    <m/>
    <m/>
    <m/>
    <m/>
    <m/>
    <m/>
    <m/>
    <m/>
    <m/>
    <m/>
    <m/>
    <m/>
    <m/>
    <m/>
    <m/>
    <m/>
    <n v="217.25625000000002"/>
    <n v="379.53750000000002"/>
    <n v="376.27499999999998"/>
    <n v="378.45"/>
    <n v="381.71250000000003"/>
    <n v="379.53750000000002"/>
    <n v="5903"/>
    <n v="1288"/>
    <n v="1288"/>
    <n v="1288"/>
    <n v="1288"/>
    <n v="1288"/>
    <n v="1288"/>
    <n v="580"/>
    <n v="580"/>
    <n v="580"/>
    <n v="580"/>
    <n v="580"/>
    <n v="580"/>
    <m/>
    <m/>
    <m/>
    <m/>
    <m/>
    <m/>
    <n v="0"/>
    <n v="56.767499999999998"/>
    <n v="37.844999999999999"/>
    <n v="56.767499999999998"/>
    <n v="227.07"/>
    <n v="0"/>
    <n v="0"/>
    <n v="56.930624999999999"/>
    <n v="37.953750000000007"/>
    <n v="56.930624999999999"/>
    <n v="227.7225"/>
    <n v="0"/>
    <x v="0"/>
  </r>
  <r>
    <n v="5904"/>
    <n v="59"/>
    <n v="5"/>
    <s v="יער רמות - דרום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5904"/>
    <m/>
    <n v="0"/>
    <n v="1000"/>
    <n v="1760"/>
    <n v="1760"/>
    <n v="176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5905"/>
    <n v="59"/>
    <n v="5"/>
    <s v="יער רמות - צפון"/>
    <m/>
    <s v="Jewish"/>
    <s v="yes"/>
    <x v="0"/>
    <s v="yes"/>
    <s v="ירושלים"/>
    <n v="0"/>
    <n v="0"/>
    <n v="757"/>
    <n v="0"/>
    <n v="0"/>
    <n v="0"/>
    <n v="757"/>
    <n v="0"/>
    <n v="757"/>
    <n v="757"/>
    <n v="757"/>
    <n v="757"/>
    <n v="0"/>
    <n v="0"/>
    <n v="3785"/>
    <n v="4542"/>
    <n v="4920.5"/>
    <n v="5071.9000000000005"/>
    <m/>
    <m/>
    <n v="5"/>
    <n v="6"/>
    <n v="6.5"/>
    <n v="6.7"/>
    <m/>
    <m/>
    <m/>
    <m/>
    <m/>
    <m/>
    <m/>
    <m/>
    <m/>
    <m/>
    <m/>
    <m/>
    <m/>
    <m/>
    <m/>
    <m/>
    <m/>
    <m/>
    <m/>
    <n v="0"/>
    <n v="0"/>
    <n v="411.61874999999998"/>
    <n v="493.9425"/>
    <n v="535.104375"/>
    <n v="551.56912499999999"/>
    <n v="5905"/>
    <m/>
    <n v="0"/>
    <n v="750"/>
    <n v="750"/>
    <n v="750"/>
    <n v="750"/>
    <n v="0"/>
    <n v="0"/>
    <n v="234.67"/>
    <n v="281.60399999999998"/>
    <n v="305.07099999999997"/>
    <n v="314.45780000000002"/>
    <m/>
    <m/>
    <m/>
    <m/>
    <m/>
    <m/>
    <n v="0"/>
    <n v="74.091374999999999"/>
    <n v="49.39425"/>
    <n v="74.091374999999999"/>
    <n v="296.3655"/>
    <n v="0"/>
    <n v="0"/>
    <n v="82.735368749999992"/>
    <n v="55.156912500000004"/>
    <n v="82.735368749999992"/>
    <n v="330.94147499999997"/>
    <n v="0"/>
    <x v="0"/>
  </r>
  <r>
    <n v="5906"/>
    <n v="59"/>
    <n v="5"/>
    <s v="רמת שלמה - צפון"/>
    <m/>
    <s v="U. Orthodox"/>
    <s v="yes"/>
    <x v="0"/>
    <s v="yes"/>
    <s v="ירושלים"/>
    <n v="290"/>
    <n v="0"/>
    <n v="0"/>
    <m/>
    <n v="0"/>
    <n v="0"/>
    <n v="0"/>
    <n v="290"/>
    <n v="290"/>
    <n v="290"/>
    <n v="290"/>
    <n v="290"/>
    <n v="1752"/>
    <n v="1907"/>
    <n v="2048"/>
    <n v="1948.4375"/>
    <n v="2016.40625"/>
    <n v="1948.4375"/>
    <n v="6.0413793103448272"/>
    <n v="6.5758620689655176"/>
    <n v="7.0620689655172413"/>
    <n v="6.71875"/>
    <n v="6.953125"/>
    <n v="6.71875"/>
    <m/>
    <m/>
    <m/>
    <m/>
    <m/>
    <m/>
    <m/>
    <m/>
    <m/>
    <m/>
    <m/>
    <m/>
    <m/>
    <m/>
    <m/>
    <m/>
    <m/>
    <m/>
    <m/>
    <n v="59.129999999999995"/>
    <n v="207.38624999999999"/>
    <n v="222.72"/>
    <n v="211.892578125"/>
    <n v="219.2841796875"/>
    <n v="211.892578125"/>
    <n v="5906"/>
    <m/>
    <n v="0"/>
    <n v="0"/>
    <n v="0"/>
    <n v="0"/>
    <n v="0"/>
    <n v="181"/>
    <n v="347.29614755497505"/>
    <n v="347.29614755497505"/>
    <n v="347.29614755497505"/>
    <n v="347.29614755497505"/>
    <n v="347.29614755497505"/>
    <m/>
    <m/>
    <m/>
    <m/>
    <m/>
    <m/>
    <n v="0"/>
    <n v="31.783886718749997"/>
    <n v="21.189257812500003"/>
    <n v="31.783886718749997"/>
    <n v="127.13554687499999"/>
    <n v="0"/>
    <n v="0"/>
    <n v="31.783886718749997"/>
    <n v="21.189257812500003"/>
    <n v="31.783886718749997"/>
    <n v="127.13554687499999"/>
    <n v="0"/>
    <x v="0"/>
  </r>
  <r>
    <n v="5907"/>
    <n v="59"/>
    <n v="5"/>
    <s v="רמת שלמה - הרחבה"/>
    <m/>
    <s v="U. Orthodox"/>
    <s v="yes"/>
    <x v="0"/>
    <s v="yes"/>
    <s v="ירושלים"/>
    <n v="0"/>
    <n v="0"/>
    <n v="0"/>
    <n v="650"/>
    <n v="0"/>
    <n v="0"/>
    <n v="650"/>
    <n v="0"/>
    <n v="0"/>
    <n v="650"/>
    <n v="650"/>
    <n v="650"/>
    <n v="0"/>
    <n v="0"/>
    <n v="0"/>
    <n v="3250"/>
    <n v="3900"/>
    <n v="4225"/>
    <m/>
    <m/>
    <m/>
    <n v="5"/>
    <n v="6"/>
    <n v="6.5"/>
    <m/>
    <m/>
    <m/>
    <m/>
    <m/>
    <m/>
    <m/>
    <m/>
    <m/>
    <m/>
    <m/>
    <m/>
    <m/>
    <m/>
    <m/>
    <m/>
    <m/>
    <m/>
    <m/>
    <n v="0"/>
    <n v="0"/>
    <n v="0"/>
    <n v="353.43749999999994"/>
    <n v="424.125"/>
    <n v="459.46875"/>
    <n v="5907"/>
    <m/>
    <n v="0"/>
    <n v="0"/>
    <n v="500"/>
    <n v="800"/>
    <n v="1050"/>
    <n v="0"/>
    <n v="0"/>
    <n v="0"/>
    <n v="201.5"/>
    <n v="241.8"/>
    <n v="261.95"/>
    <m/>
    <m/>
    <m/>
    <m/>
    <m/>
    <m/>
    <n v="0"/>
    <n v="53.015624999999993"/>
    <n v="35.343749999999993"/>
    <n v="53.015624999999993"/>
    <n v="212.06249999999997"/>
    <n v="0"/>
    <n v="0"/>
    <n v="68.920312499999994"/>
    <n v="45.946875000000006"/>
    <n v="68.920312499999994"/>
    <n v="275.68124999999998"/>
    <n v="0"/>
    <x v="0"/>
  </r>
  <r>
    <n v="6001"/>
    <n v="60"/>
    <n v="6"/>
    <s v="נוה יעקב - מוסדות חינוך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30.47800000000001"/>
    <n v="234.05470478119935"/>
    <n v="237.7621507293355"/>
    <n v="241.75909497568884"/>
    <n v="245.41984764991898"/>
    <n v="248.76308606158835"/>
    <n v="6001"/>
    <n v="969"/>
    <n v="969"/>
    <n v="969"/>
    <n v="969"/>
    <n v="969"/>
    <n v="969"/>
    <n v="0"/>
    <n v="0"/>
    <n v="0"/>
    <n v="0"/>
    <n v="0"/>
    <n v="0"/>
    <m/>
    <m/>
    <m/>
    <m/>
    <m/>
    <m/>
    <n v="0"/>
    <n v="0"/>
    <n v="8.336520599768269"/>
    <n v="104.20650640918744"/>
    <n v="129.21606796673314"/>
    <n v="0"/>
    <n v="0"/>
    <n v="0"/>
    <n v="8.5780375361799734"/>
    <n v="107.22546808281578"/>
    <n v="132.9595804425926"/>
    <n v="0"/>
    <x v="0"/>
  </r>
  <r>
    <n v="6002"/>
    <n v="60"/>
    <n v="6"/>
    <s v="נוה יעקב דרום"/>
    <m/>
    <s v="Jewish"/>
    <s v="yes"/>
    <x v="0"/>
    <s v="yes"/>
    <s v="ירושלים"/>
    <n v="229.77687626774801"/>
    <n v="393"/>
    <n v="0"/>
    <n v="0"/>
    <n v="0"/>
    <n v="0"/>
    <n v="393"/>
    <n v="622.77687626774798"/>
    <n v="622.77687626774798"/>
    <n v="622.77687626774798"/>
    <n v="622.77687626774798"/>
    <n v="622.77687626774798"/>
    <n v="1179"/>
    <n v="2425"/>
    <n v="2659"/>
    <n v="2831.0000000000005"/>
    <n v="2984"/>
    <n v="3170"/>
    <n v="5.1310646186440785"/>
    <n v="3.8938504180386899"/>
    <n v="4.2695869119855159"/>
    <n v="4.5457692921515598"/>
    <n v="4.7914431535783306"/>
    <n v="5.090105494920679"/>
    <m/>
    <m/>
    <m/>
    <m/>
    <m/>
    <m/>
    <m/>
    <m/>
    <m/>
    <m/>
    <m/>
    <m/>
    <m/>
    <m/>
    <m/>
    <m/>
    <m/>
    <m/>
    <m/>
    <n v="227.02189999999999"/>
    <n v="298.19880968989963"/>
    <n v="324.25679228206184"/>
    <n v="335.9134596091676"/>
    <n v="345.21668192034076"/>
    <n v="356.05110136540338"/>
    <n v="6002"/>
    <n v="977"/>
    <n v="1072.157583132125"/>
    <n v="1280.4495499521599"/>
    <n v="1281.3444302801399"/>
    <n v="1260.45488925892"/>
    <n v="1252.3746005864"/>
    <n v="0"/>
    <n v="0"/>
    <n v="0"/>
    <n v="0"/>
    <n v="0"/>
    <n v="0"/>
    <m/>
    <m/>
    <m/>
    <m/>
    <m/>
    <m/>
    <n v="0"/>
    <n v="13.36117447436334"/>
    <n v="32.636397806801867"/>
    <n v="55.621285036095493"/>
    <n v="234.29460229190693"/>
    <n v="0"/>
    <n v="0"/>
    <n v="14.162162161252525"/>
    <n v="34.592913892855833"/>
    <n v="58.955719784204646"/>
    <n v="248.34030552709041"/>
    <n v="0"/>
    <x v="0"/>
  </r>
  <r>
    <n v="6003"/>
    <n v="60"/>
    <n v="6"/>
    <s v="נוה יעקב - דרום מערב"/>
    <m/>
    <s v="Jewish"/>
    <s v="yes"/>
    <x v="0"/>
    <s v="yes"/>
    <s v="ירושלים"/>
    <n v="770"/>
    <n v="0"/>
    <n v="40.5"/>
    <n v="0"/>
    <n v="0"/>
    <n v="0"/>
    <n v="40.5"/>
    <n v="770"/>
    <n v="810.5"/>
    <n v="810.5"/>
    <n v="810.5"/>
    <n v="810.5"/>
    <n v="2837.1094116639752"/>
    <n v="3048.5618341145218"/>
    <n v="3368.4841006017909"/>
    <n v="3565.0445014887673"/>
    <n v="3743.239298382884"/>
    <n v="3877.3293035993302"/>
    <n v="3.6845576774856821"/>
    <n v="3.9591712131357428"/>
    <n v="4.1560568792125734"/>
    <n v="4.3985743386659681"/>
    <n v="4.6184322003490239"/>
    <n v="4.7838732925346452"/>
    <m/>
    <m/>
    <m/>
    <m/>
    <m/>
    <m/>
    <m/>
    <m/>
    <m/>
    <m/>
    <m/>
    <m/>
    <m/>
    <m/>
    <m/>
    <m/>
    <m/>
    <m/>
    <m/>
    <n v="53.157600000000002"/>
    <n v="91.183737482738138"/>
    <n v="114.82665601834071"/>
    <n v="117.15394661231447"/>
    <n v="127.16361617519449"/>
    <n v="134.85479846486672"/>
    <n v="6003"/>
    <n v="518"/>
    <n v="642.64338186909526"/>
    <n v="767.28676373819053"/>
    <n v="891.93014560728579"/>
    <n v="1016.5735274763811"/>
    <n v="1141.2169093454763"/>
    <n v="0"/>
    <n v="0"/>
    <n v="0"/>
    <n v="0"/>
    <n v="0"/>
    <n v="0"/>
    <m/>
    <m/>
    <m/>
    <m/>
    <m/>
    <m/>
    <n v="0"/>
    <n v="49.310384865723051"/>
    <n v="3.1474713838614292"/>
    <n v="11.940720811579617"/>
    <n v="52.755369551150366"/>
    <n v="0"/>
    <n v="0"/>
    <n v="56.760717035828115"/>
    <n v="3.6230245025305239"/>
    <n v="13.744850644250924"/>
    <n v="60.726206282257138"/>
    <n v="0"/>
    <x v="0"/>
  </r>
  <r>
    <n v="6004"/>
    <n v="60"/>
    <n v="6"/>
    <s v="פיקוד מרכז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921.91200000000003"/>
    <n v="931.8303229213484"/>
    <n v="942.11119550561796"/>
    <n v="953.19485662921352"/>
    <n v="963.34624719101123"/>
    <n v="972.61716000000001"/>
    <n v="6004"/>
    <m/>
    <n v="0"/>
    <n v="0"/>
    <n v="0"/>
    <n v="0"/>
    <n v="0"/>
    <n v="0"/>
    <n v="0"/>
    <n v="0"/>
    <n v="0"/>
    <n v="0"/>
    <n v="0"/>
    <m/>
    <m/>
    <m/>
    <m/>
    <m/>
    <m/>
    <n v="0"/>
    <n v="0"/>
    <n v="953.19485662921352"/>
    <n v="0"/>
    <n v="0"/>
    <n v="0"/>
    <n v="0"/>
    <n v="0"/>
    <n v="972.61716000000001"/>
    <n v="0"/>
    <n v="0"/>
    <n v="0"/>
    <x v="0"/>
  </r>
  <r>
    <n v="6005"/>
    <n v="60"/>
    <n v="6"/>
    <s v="נוה יעקב - צפון מערב"/>
    <m/>
    <s v="Jewish"/>
    <s v="yes"/>
    <x v="0"/>
    <s v="yes"/>
    <s v="ירושלים"/>
    <n v="288.85000000000002"/>
    <n v="3.85"/>
    <n v="3.85"/>
    <n v="3.85"/>
    <n v="3.85"/>
    <n v="3.85"/>
    <n v="19.25"/>
    <n v="292.70000000000005"/>
    <n v="296.55000000000007"/>
    <n v="300.40000000000009"/>
    <n v="304.25000000000011"/>
    <n v="308.10000000000014"/>
    <n v="1026.390527961724"/>
    <n v="1120.0397834806251"/>
    <n v="1210.0835906128868"/>
    <n v="1293.1050045704312"/>
    <n v="1370.7065560127287"/>
    <n v="1432.805485642255"/>
    <n v="3.6013702735499091"/>
    <n v="3.8265793764285103"/>
    <n v="4.080538157521115"/>
    <n v="4.3046105345220731"/>
    <n v="4.5051982120385476"/>
    <n v="4.6504559741715497"/>
    <m/>
    <m/>
    <m/>
    <m/>
    <m/>
    <m/>
    <m/>
    <m/>
    <m/>
    <m/>
    <m/>
    <m/>
    <m/>
    <m/>
    <m/>
    <m/>
    <m/>
    <m/>
    <m/>
    <n v="187.83850000000001"/>
    <n v="193.56297545730123"/>
    <n v="199.28584090708756"/>
    <n v="205.03397433067613"/>
    <n v="210.34551730830486"/>
    <n v="214.93320898163151"/>
    <n v="6005"/>
    <n v="29"/>
    <n v="0"/>
    <n v="0"/>
    <n v="0"/>
    <n v="0"/>
    <n v="0"/>
    <n v="0"/>
    <n v="0"/>
    <n v="0"/>
    <n v="0"/>
    <n v="0"/>
    <n v="0"/>
    <m/>
    <m/>
    <m/>
    <m/>
    <m/>
    <m/>
    <n v="0"/>
    <n v="7.3886116802033213"/>
    <n v="68.34465804188072"/>
    <n v="24.012987960660794"/>
    <n v="105.2877166479313"/>
    <n v="0"/>
    <n v="0"/>
    <n v="7.7453408564575961"/>
    <n v="71.644402922232771"/>
    <n v="25.17235778348719"/>
    <n v="110.37110741945396"/>
    <n v="0"/>
    <x v="0"/>
  </r>
  <r>
    <n v="6006"/>
    <n v="60"/>
    <n v="6"/>
    <s v="נוה יעקב - מרכז מסחרי"/>
    <m/>
    <s v="Jewish"/>
    <s v="yes"/>
    <x v="0"/>
    <s v="yes"/>
    <s v="ירושלים"/>
    <n v="855.19166666666672"/>
    <n v="5.1916666666666673"/>
    <n v="5.1916666666666673"/>
    <n v="5.1916666666666673"/>
    <n v="5.1916666666666673"/>
    <n v="5.1916666666666673"/>
    <n v="25.958333333333336"/>
    <n v="860.38333333333344"/>
    <n v="865.57500000000016"/>
    <n v="870.76666666666688"/>
    <n v="875.9583333333336"/>
    <n v="881.15000000000032"/>
    <n v="3208.617906618229"/>
    <n v="3600.6195137982063"/>
    <n v="3945.7588021256747"/>
    <n v="4256.6395021371773"/>
    <n v="4526.6422546232152"/>
    <n v="4717.8231326868545"/>
    <n v="3.7748445960214458"/>
    <n v="4.184901513431849"/>
    <n v="4.5585406257408936"/>
    <n v="4.8883813139423227"/>
    <n v="5.1676456314967956"/>
    <n v="5.3541657296565317"/>
    <m/>
    <m/>
    <m/>
    <m/>
    <m/>
    <m/>
    <m/>
    <m/>
    <m/>
    <m/>
    <m/>
    <m/>
    <m/>
    <m/>
    <m/>
    <m/>
    <m/>
    <m/>
    <m/>
    <n v="449.43209999999999"/>
    <n v="509.64074631182785"/>
    <n v="538.45552001737167"/>
    <n v="549.02645116252734"/>
    <n v="567.36153989455522"/>
    <n v="582.78427884715961"/>
    <n v="6006"/>
    <n v="426"/>
    <n v="576.61529768983223"/>
    <n v="727.23059537966446"/>
    <n v="877.8458930694967"/>
    <n v="1028.4611907593289"/>
    <n v="1179.0764884491612"/>
    <n v="100"/>
    <n v="100"/>
    <n v="100"/>
    <n v="100"/>
    <n v="100"/>
    <n v="100"/>
    <m/>
    <m/>
    <m/>
    <m/>
    <m/>
    <m/>
    <n v="0"/>
    <n v="196.6715370097759"/>
    <n v="98.335768504887952"/>
    <n v="60.107887036500564"/>
    <n v="193.91125861136294"/>
    <n v="0"/>
    <n v="0"/>
    <n v="208.76422187548633"/>
    <n v="104.38211093774316"/>
    <n v="63.803722981688665"/>
    <n v="205.8342230522415"/>
    <n v="0"/>
    <x v="0"/>
  </r>
  <r>
    <n v="6007"/>
    <n v="60"/>
    <n v="6"/>
    <s v="נוה יעקב תחתון"/>
    <m/>
    <s v="Jewish"/>
    <s v="yes"/>
    <x v="0"/>
    <s v="yes"/>
    <s v="ירושלים"/>
    <n v="923.33227586207738"/>
    <n v="8.9"/>
    <n v="8.9"/>
    <n v="8.9"/>
    <n v="8.9"/>
    <n v="8.9"/>
    <n v="44.5"/>
    <n v="932.23227586207736"/>
    <n v="941.13227586207734"/>
    <n v="950.03227586207731"/>
    <n v="958.93227586207729"/>
    <n v="967.83227586207727"/>
    <n v="3584.9858728805975"/>
    <n v="4051.3495434489996"/>
    <n v="4473.2453640765789"/>
    <n v="4868.0069902718624"/>
    <n v="5199.4374049499029"/>
    <n v="5435.0960938143544"/>
    <n v="3.9204498435937931"/>
    <n v="4.3458584822141386"/>
    <n v="4.7530463876388529"/>
    <n v="5.124043797201038"/>
    <n v="5.4221111707556444"/>
    <n v="5.6157417244358285"/>
    <m/>
    <m/>
    <m/>
    <m/>
    <m/>
    <m/>
    <m/>
    <m/>
    <m/>
    <m/>
    <m/>
    <m/>
    <m/>
    <m/>
    <m/>
    <m/>
    <m/>
    <m/>
    <m/>
    <n v="58.764400000000002"/>
    <n v="120.32519806468858"/>
    <n v="144.1670476673925"/>
    <n v="152.00428968201757"/>
    <n v="166.65583937867285"/>
    <n v="177.27723652555179"/>
    <n v="6007"/>
    <n v="200"/>
    <n v="363.19292364056838"/>
    <n v="526.38584728113676"/>
    <n v="689.5787709217052"/>
    <n v="852.77169456227352"/>
    <n v="1015.9646182028418"/>
    <n v="40"/>
    <n v="40"/>
    <n v="40"/>
    <n v="40"/>
    <n v="40"/>
    <n v="40"/>
    <m/>
    <m/>
    <m/>
    <m/>
    <m/>
    <m/>
    <n v="0"/>
    <n v="0"/>
    <n v="42.787151329331969"/>
    <n v="12.979414065095632"/>
    <n v="96.23772428758997"/>
    <n v="0"/>
    <n v="0"/>
    <n v="0"/>
    <n v="49.901143989635081"/>
    <n v="15.137432384273296"/>
    <n v="112.23866015164342"/>
    <n v="0"/>
    <x v="0"/>
  </r>
  <r>
    <n v="6008"/>
    <n v="60"/>
    <n v="6"/>
    <s v="נוה יעקב - צפון"/>
    <m/>
    <s v="Jewish"/>
    <s v="yes"/>
    <x v="0"/>
    <s v="yes"/>
    <s v="ירושלים"/>
    <n v="583.39959432049227"/>
    <n v="0"/>
    <n v="10"/>
    <n v="19.600000000000001"/>
    <n v="10"/>
    <n v="10"/>
    <n v="49.6"/>
    <n v="583.39959432049227"/>
    <n v="593.39959432049227"/>
    <n v="612.99959432049229"/>
    <n v="622.99959432049229"/>
    <n v="632.99959432049229"/>
    <n v="2990"/>
    <n v="3247"/>
    <n v="3484"/>
    <n v="3731"/>
    <n v="4003.9999999999995"/>
    <n v="4310"/>
    <n v="5.1251321206052038"/>
    <n v="5.5656535102358182"/>
    <n v="5.8712544351998801"/>
    <n v="6.0864640606096962"/>
    <n v="6.4269704771913627"/>
    <n v="6.8088511251364494"/>
    <m/>
    <m/>
    <m/>
    <m/>
    <m/>
    <m/>
    <m/>
    <m/>
    <m/>
    <m/>
    <m/>
    <m/>
    <m/>
    <m/>
    <m/>
    <m/>
    <m/>
    <m/>
    <m/>
    <n v="230.47800000000001"/>
    <n v="241.76470478119936"/>
    <n v="252.5821507293355"/>
    <n v="263.98909497568883"/>
    <n v="275.83984764991897"/>
    <n v="288.36308606158832"/>
    <n v="6008"/>
    <n v="1902"/>
    <n v="1902"/>
    <n v="1902"/>
    <n v="1902"/>
    <n v="1902"/>
    <n v="1902"/>
    <n v="50"/>
    <n v="50"/>
    <n v="50"/>
    <n v="50"/>
    <n v="50"/>
    <n v="50"/>
    <m/>
    <m/>
    <m/>
    <m/>
    <m/>
    <m/>
    <n v="0"/>
    <n v="52.797818995137753"/>
    <n v="17.599273086375618"/>
    <n v="0"/>
    <n v="193.59200289417541"/>
    <n v="0"/>
    <n v="0"/>
    <n v="57.672617212317654"/>
    <n v="19.224205833560244"/>
    <n v="0"/>
    <n v="211.46626301571038"/>
    <n v="0"/>
    <x v="0"/>
  </r>
  <r>
    <n v="6101"/>
    <n v="61"/>
    <n v="6"/>
    <s v="קרית קמיניץ - תחתון"/>
    <m/>
    <s v="U. Orthodox"/>
    <s v="yes"/>
    <x v="0"/>
    <s v="yes"/>
    <s v="ירושלים"/>
    <n v="496.77419354839276"/>
    <n v="5"/>
    <n v="5"/>
    <n v="17.600000000000001"/>
    <n v="5"/>
    <n v="5"/>
    <n v="37.6"/>
    <n v="501.77419354839276"/>
    <n v="506.77419354839276"/>
    <n v="524.37419354839278"/>
    <n v="529.37419354839278"/>
    <n v="534.37419354839278"/>
    <n v="3375.2208983855116"/>
    <n v="3415.0136879537354"/>
    <n v="3439.1148178883359"/>
    <n v="3491.3752731014438"/>
    <n v="3503.0207307175815"/>
    <n v="3489.8418224764619"/>
    <n v="6.794275834412316"/>
    <n v="6.8058774880465833"/>
    <n v="6.7862864006707335"/>
    <n v="6.6581752421407749"/>
    <n v="6.6172865496839766"/>
    <n v="6.5307080031371738"/>
    <m/>
    <m/>
    <m/>
    <m/>
    <m/>
    <m/>
    <m/>
    <m/>
    <m/>
    <m/>
    <m/>
    <m/>
    <m/>
    <m/>
    <m/>
    <m/>
    <m/>
    <m/>
    <m/>
    <n v="213.95720000000003"/>
    <n v="262.36474217357932"/>
    <n v="270.54281369619969"/>
    <n v="274.38864222816466"/>
    <n v="273.57231695531709"/>
    <n v="273.40860778355113"/>
    <n v="6101"/>
    <n v="557"/>
    <n v="674.1151395017547"/>
    <n v="791.23027900350939"/>
    <n v="908.34541850526398"/>
    <n v="1025.4605580070188"/>
    <n v="1142.5756975087734"/>
    <n v="122"/>
    <n v="406.01366881548984"/>
    <n v="389.1468045970264"/>
    <n v="357.71786068360774"/>
    <n v="387.7278886865912"/>
    <n v="389.69158524737298"/>
    <m/>
    <m/>
    <m/>
    <m/>
    <m/>
    <m/>
    <n v="0"/>
    <n v="50.445481358544527"/>
    <n v="25.222740679272263"/>
    <n v="20.178192636237501"/>
    <n v="178.54222755411038"/>
    <n v="0"/>
    <n v="0"/>
    <n v="50.265305135122809"/>
    <n v="25.132652567561404"/>
    <n v="20.106122146537288"/>
    <n v="177.90452793432965"/>
    <n v="0"/>
    <x v="0"/>
  </r>
  <r>
    <n v="6102"/>
    <n v="61"/>
    <n v="6"/>
    <s v="קרית קמיניץ - עליון"/>
    <m/>
    <s v="U. Orthodox"/>
    <s v="yes"/>
    <x v="0"/>
    <s v="yes"/>
    <s v="ירושלים"/>
    <n v="447.79999999999802"/>
    <n v="7.8"/>
    <n v="7.8"/>
    <n v="7.8"/>
    <n v="7.8"/>
    <n v="7.8"/>
    <n v="39"/>
    <n v="455.59999999999803"/>
    <n v="463.39999999999804"/>
    <n v="471.19999999999806"/>
    <n v="478.99999999999807"/>
    <n v="486.79999999999808"/>
    <n v="2974.5865700650061"/>
    <n v="3004.7260726879786"/>
    <n v="3020.5420749146469"/>
    <n v="3114.2136398063317"/>
    <n v="3211.1121147690396"/>
    <n v="3256.3696156634728"/>
    <n v="6.7604240228750445"/>
    <n v="6.5950967354872505"/>
    <n v="6.518217684321665"/>
    <n v="6.6091121388080314"/>
    <n v="6.7037831206034504"/>
    <n v="6.6893377478707592"/>
    <m/>
    <m/>
    <m/>
    <m/>
    <m/>
    <m/>
    <m/>
    <m/>
    <m/>
    <m/>
    <m/>
    <m/>
    <m/>
    <m/>
    <m/>
    <m/>
    <m/>
    <m/>
    <m/>
    <n v="172.85850000000002"/>
    <n v="186.83740790794457"/>
    <n v="200.9561508182428"/>
    <n v="209.82809539440242"/>
    <n v="213.35453113281244"/>
    <n v="214.2170206771479"/>
    <n v="6102"/>
    <n v="1060"/>
    <n v="1215.882913650338"/>
    <n v="1378.8380893862789"/>
    <n v="1424.7994310559402"/>
    <n v="1392.9081858137829"/>
    <n v="1347.8682214450391"/>
    <n v="336"/>
    <n v="607.72624515896371"/>
    <n v="557.04575723644211"/>
    <n v="525.54187611751718"/>
    <n v="561.59916802734824"/>
    <n v="590.1621475219863"/>
    <m/>
    <m/>
    <m/>
    <m/>
    <m/>
    <m/>
    <n v="0"/>
    <n v="65.124246875221814"/>
    <n v="22.793486387441604"/>
    <n v="4.8843185250846517"/>
    <n v="117.02604360665433"/>
    <n v="0"/>
    <n v="0"/>
    <n v="66.486435542536213"/>
    <n v="23.270252420606607"/>
    <n v="4.9864826753307492"/>
    <n v="119.47385003867431"/>
    <n v="0"/>
    <x v="0"/>
  </r>
  <r>
    <n v="6201"/>
    <n v="62"/>
    <n v="6"/>
    <s v="פסגת זאב מרכז - מזרח"/>
    <m/>
    <s v="Jewish"/>
    <s v="yes"/>
    <x v="0"/>
    <s v="yes"/>
    <s v="ירושלים"/>
    <n v="972.22222222222217"/>
    <n v="96"/>
    <n v="0"/>
    <n v="0"/>
    <n v="64.399999999999991"/>
    <n v="0"/>
    <n v="160.39999999999998"/>
    <n v="1068.2222222222222"/>
    <n v="1068.2222222222222"/>
    <n v="1068.2222222222222"/>
    <n v="1132.6222222222223"/>
    <n v="1132.6222222222223"/>
    <n v="3620.763266982266"/>
    <n v="3530.2933627671796"/>
    <n v="3543.1941421315819"/>
    <n v="3537.8413073056799"/>
    <n v="3707.2049994381755"/>
    <n v="3658.0235793439224"/>
    <n v="3.7242136460389026"/>
    <n v="3.3048304831396522"/>
    <n v="3.3169073516938048"/>
    <n v="3.3118963767163638"/>
    <n v="3.2731169552408943"/>
    <n v="3.2296943390063668"/>
    <m/>
    <m/>
    <m/>
    <m/>
    <m/>
    <m/>
    <m/>
    <m/>
    <m/>
    <m/>
    <m/>
    <m/>
    <m/>
    <m/>
    <m/>
    <m/>
    <m/>
    <m/>
    <m/>
    <n v="270.50670000000002"/>
    <n v="302.1812831884717"/>
    <n v="308.7595947863025"/>
    <n v="308.96953332345458"/>
    <n v="310.25647589212883"/>
    <n v="310.32674542317534"/>
    <n v="6201"/>
    <n v="579"/>
    <n v="864.27215501597038"/>
    <n v="891.87132435940362"/>
    <n v="827.06236228607133"/>
    <n v="839.43297400152801"/>
    <n v="800.50422918876757"/>
    <n v="0"/>
    <n v="0"/>
    <n v="0"/>
    <n v="0"/>
    <n v="0"/>
    <n v="0"/>
    <m/>
    <m/>
    <m/>
    <m/>
    <m/>
    <m/>
    <n v="0"/>
    <n v="37.266189371621358"/>
    <n v="131.03273037118475"/>
    <n v="9.6170811281603505"/>
    <n v="131.0535324524881"/>
    <n v="0"/>
    <n v="0"/>
    <n v="37.429888758358949"/>
    <n v="131.60831853745566"/>
    <n v="9.6593261311894061"/>
    <n v="131.62921199617134"/>
    <n v="0"/>
    <x v="0"/>
  </r>
  <r>
    <n v="6202"/>
    <n v="62"/>
    <n v="6"/>
    <s v="מחסום חיזמא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15.239"/>
    <n v="338.02735239059967"/>
    <n v="339.88107536466777"/>
    <n v="341.87954748784443"/>
    <n v="343.70992382495945"/>
    <n v="345.38154303079421"/>
    <n v="6202"/>
    <m/>
    <n v="0"/>
    <n v="0"/>
    <n v="0"/>
    <n v="0"/>
    <n v="0"/>
    <n v="0"/>
    <n v="0"/>
    <n v="0"/>
    <n v="0"/>
    <n v="0"/>
    <n v="0"/>
    <m/>
    <m/>
    <m/>
    <m/>
    <m/>
    <m/>
    <n v="0"/>
    <n v="10.167754112040674"/>
    <n v="0"/>
    <n v="331.71179337580378"/>
    <n v="0"/>
    <n v="0"/>
    <n v="0"/>
    <n v="10.271906085575861"/>
    <n v="0"/>
    <n v="335.10963694521837"/>
    <n v="0"/>
    <n v="0"/>
    <x v="0"/>
  </r>
  <r>
    <n v="6203"/>
    <n v="62"/>
    <n v="6"/>
    <s v="פסגת זאב מרכז - דרום"/>
    <m/>
    <s v="Jewish"/>
    <s v="yes"/>
    <x v="0"/>
    <s v="yes"/>
    <s v="ירושלים"/>
    <n v="206.62841968133108"/>
    <n v="0"/>
    <n v="0"/>
    <n v="0"/>
    <n v="173.6"/>
    <n v="0"/>
    <n v="173.6"/>
    <n v="206.62841968133108"/>
    <n v="206.62841968133108"/>
    <n v="206.62841968133108"/>
    <n v="380.22841968133105"/>
    <n v="380.22841968133105"/>
    <n v="613.57219042443012"/>
    <n v="348.43910316117746"/>
    <n v="348.90213318672591"/>
    <n v="593.20328390501902"/>
    <n v="1097.4660626360392"/>
    <n v="1091.7698757064031"/>
    <n v="2.9694472394973577"/>
    <n v="1.686307738783229"/>
    <n v="1.6885486213600911"/>
    <n v="2.8708697710599345"/>
    <n v="2.8863335979878202"/>
    <n v="2.871352637505145"/>
    <m/>
    <m/>
    <m/>
    <m/>
    <m/>
    <m/>
    <m/>
    <m/>
    <m/>
    <m/>
    <m/>
    <m/>
    <m/>
    <m/>
    <m/>
    <m/>
    <m/>
    <m/>
    <m/>
    <n v="23.047799999999999"/>
    <n v="23.468985406865222"/>
    <n v="23.853620902445289"/>
    <n v="31.582349848629416"/>
    <n v="32.044283099662465"/>
    <n v="32.285742175134096"/>
    <n v="6203"/>
    <m/>
    <n v="0"/>
    <n v="0"/>
    <n v="0"/>
    <n v="0"/>
    <n v="0"/>
    <n v="0"/>
    <n v="0"/>
    <n v="0"/>
    <n v="0"/>
    <n v="0"/>
    <n v="0"/>
    <m/>
    <m/>
    <m/>
    <m/>
    <m/>
    <m/>
    <n v="0"/>
    <n v="4.7373524772944124"/>
    <n v="9.4747049545888249"/>
    <n v="9.4747049545888249"/>
    <n v="7.8955874621573541"/>
    <n v="0"/>
    <n v="0"/>
    <n v="4.8428613262701141"/>
    <n v="9.6857226525402282"/>
    <n v="9.6857226525402282"/>
    <n v="8.0714355437835241"/>
    <n v="0"/>
    <x v="0"/>
  </r>
  <r>
    <n v="6204"/>
    <n v="62"/>
    <n v="6"/>
    <s v="חנה וסע פסגת זאב"/>
    <m/>
    <s v="Jewish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6204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6205"/>
    <n v="62"/>
    <n v="6"/>
    <s v="פסגת זאב מרכז"/>
    <m/>
    <s v="Jewish"/>
    <s v="yes"/>
    <x v="0"/>
    <s v="yes"/>
    <s v="ירושלים"/>
    <n v="773.43999999999892"/>
    <n v="0"/>
    <n v="0"/>
    <n v="0"/>
    <n v="125.99999999999999"/>
    <n v="0"/>
    <n v="125.99999999999999"/>
    <n v="773.43999999999892"/>
    <n v="773.43999999999892"/>
    <n v="773.43999999999892"/>
    <n v="899.43999999999892"/>
    <n v="899.43999999999892"/>
    <n v="2523.9318812716588"/>
    <n v="2586.9172280189714"/>
    <n v="2636.3854668969816"/>
    <n v="2651.9586581988133"/>
    <n v="3067.1616080029812"/>
    <n v="3032.3285639873302"/>
    <n v="3.2632549147595964"/>
    <n v="3.3446902513691752"/>
    <n v="3.4086489797488948"/>
    <n v="3.4287839498846933"/>
    <n v="3.4100791692641921"/>
    <n v="3.3713516899263252"/>
    <m/>
    <m/>
    <m/>
    <m/>
    <m/>
    <m/>
    <m/>
    <m/>
    <m/>
    <m/>
    <m/>
    <m/>
    <m/>
    <m/>
    <m/>
    <m/>
    <m/>
    <m/>
    <m/>
    <n v="270.46657499999998"/>
    <n v="276.55340842612276"/>
    <n v="282.3881537397483"/>
    <n v="320.04577468544835"/>
    <n v="323.90766738004646"/>
    <n v="326.93236552020988"/>
    <n v="6205"/>
    <n v="882"/>
    <n v="882"/>
    <n v="882"/>
    <n v="882"/>
    <n v="1025.6853537443114"/>
    <n v="1025.6853537443112"/>
    <n v="0"/>
    <n v="0"/>
    <n v="0"/>
    <n v="0"/>
    <n v="0"/>
    <n v="0"/>
    <m/>
    <m/>
    <m/>
    <m/>
    <m/>
    <m/>
    <n v="0"/>
    <n v="13.728273872565332"/>
    <n v="57.246901685079614"/>
    <n v="105.9533449151044"/>
    <n v="143.11725421269904"/>
    <n v="0"/>
    <n v="0"/>
    <n v="14.023672257752022"/>
    <n v="58.478712943486116"/>
    <n v="108.2331979602565"/>
    <n v="146.19678235871527"/>
    <n v="0"/>
    <x v="0"/>
  </r>
  <r>
    <n v="6206"/>
    <n v="62"/>
    <n v="6"/>
    <s v="פסגת זאב צפון - דרום"/>
    <m/>
    <s v="Jewish"/>
    <s v="yes"/>
    <x v="0"/>
    <s v="yes"/>
    <s v="ירושלים"/>
    <n v="331.50705361305319"/>
    <n v="300"/>
    <n v="337.8"/>
    <n v="94.399999999999991"/>
    <n v="16"/>
    <n v="0"/>
    <n v="748.19999999999993"/>
    <n v="631.50705361305313"/>
    <n v="969.30705361305309"/>
    <n v="1063.7070536130532"/>
    <n v="1079.7070536130532"/>
    <n v="1079.7070536130532"/>
    <n v="1095.700198815978"/>
    <n v="1922.2489533504379"/>
    <n v="2890.6207134895708"/>
    <n v="3229.2180732950887"/>
    <n v="3301.6762001768525"/>
    <n v="3295.9500131545142"/>
    <n v="3.3052093066318831"/>
    <n v="3.0439073361930622"/>
    <n v="2.9821517368669692"/>
    <n v="3.0358152296974312"/>
    <n v="3.057937047950519"/>
    <n v="3.0526335843830847"/>
    <m/>
    <m/>
    <m/>
    <m/>
    <m/>
    <m/>
    <m/>
    <m/>
    <m/>
    <m/>
    <m/>
    <m/>
    <m/>
    <m/>
    <m/>
    <m/>
    <m/>
    <m/>
    <m/>
    <n v="35.738"/>
    <n v="62.859431714352091"/>
    <n v="94.709159180484804"/>
    <n v="97.586097918705434"/>
    <n v="99.620809085171459"/>
    <n v="99.44124775521189"/>
    <n v="6206"/>
    <n v="25"/>
    <n v="51.555459594547493"/>
    <n v="89.500680928928048"/>
    <n v="90.632787464874909"/>
    <n v="86.253415336135987"/>
    <n v="77.413285640311599"/>
    <n v="0"/>
    <n v="0"/>
    <n v="0"/>
    <n v="0"/>
    <n v="0"/>
    <n v="0"/>
    <m/>
    <m/>
    <m/>
    <m/>
    <m/>
    <m/>
    <n v="0"/>
    <n v="0"/>
    <n v="6.740678759985733"/>
    <n v="0"/>
    <n v="90.845419158719693"/>
    <n v="0"/>
    <n v="0"/>
    <n v="0"/>
    <n v="6.8688216959800323"/>
    <n v="0"/>
    <n v="92.572426059231859"/>
    <n v="0"/>
    <x v="0"/>
  </r>
  <r>
    <n v="6207"/>
    <n v="62"/>
    <n v="6"/>
    <s v="פסגת זאב צפון - צפון מערב"/>
    <m/>
    <s v="Jewish"/>
    <s v="yes"/>
    <x v="0"/>
    <s v="yes"/>
    <s v="ירושלים"/>
    <n v="955.52033100232984"/>
    <n v="0"/>
    <n v="0"/>
    <n v="0"/>
    <n v="0"/>
    <n v="0"/>
    <n v="0"/>
    <n v="955.52033100232984"/>
    <n v="955.52033100232984"/>
    <n v="955.52033100232984"/>
    <n v="955.52033100232984"/>
    <n v="955.52033100232984"/>
    <n v="3158.1946907048787"/>
    <n v="3176.4563757800415"/>
    <n v="3175.0863186262209"/>
    <n v="3146.4887153195896"/>
    <n v="3121.7407419377969"/>
    <n v="3096.9821906151487"/>
    <n v="3.3052093066318839"/>
    <n v="3.3243210769235807"/>
    <n v="3.3228872433259391"/>
    <n v="3.292958415671762"/>
    <n v="3.2670584190114789"/>
    <n v="3.2411473520050067"/>
    <m/>
    <m/>
    <m/>
    <m/>
    <m/>
    <m/>
    <m/>
    <m/>
    <m/>
    <m/>
    <m/>
    <m/>
    <m/>
    <m/>
    <m/>
    <m/>
    <m/>
    <m/>
    <m/>
    <n v="83.395800000000008"/>
    <n v="114.96444753663934"/>
    <n v="115.68071531284727"/>
    <n v="114.35999020959575"/>
    <n v="115.12308200537575"/>
    <n v="113.2391799816525"/>
    <n v="6207"/>
    <n v="304"/>
    <n v="379.19052389954857"/>
    <n v="454.38104779909713"/>
    <n v="529.5715716986457"/>
    <n v="604.76209559819426"/>
    <n v="679.95261949774283"/>
    <n v="0"/>
    <n v="0"/>
    <n v="0"/>
    <n v="0"/>
    <n v="0"/>
    <n v="0"/>
    <m/>
    <m/>
    <m/>
    <m/>
    <m/>
    <m/>
    <n v="0"/>
    <n v="0"/>
    <n v="0"/>
    <n v="43.966456408083189"/>
    <n v="70.393533801512575"/>
    <n v="0"/>
    <n v="0"/>
    <n v="0"/>
    <n v="0"/>
    <n v="43.535553485318985"/>
    <n v="69.703626496333527"/>
    <n v="0"/>
    <x v="0"/>
  </r>
  <r>
    <n v="6208"/>
    <n v="62"/>
    <n v="6"/>
    <s v="שיכוני 700"/>
    <m/>
    <s v="Jewish"/>
    <s v="yes"/>
    <x v="0"/>
    <s v="yes"/>
    <s v="ירושלים"/>
    <n v="270"/>
    <n v="10.4"/>
    <n v="24"/>
    <n v="149.79999999999998"/>
    <n v="0"/>
    <n v="0"/>
    <n v="184.2"/>
    <n v="280.39999999999998"/>
    <n v="304.39999999999998"/>
    <n v="454.19999999999993"/>
    <n v="454.19999999999993"/>
    <n v="454.19999999999993"/>
    <n v="992.81782207104652"/>
    <n v="1097.544012983961"/>
    <n v="1242.1651467191748"/>
    <n v="1966.2544353901253"/>
    <n v="2067.1757182041169"/>
    <n v="2143.0091381770076"/>
    <n v="3.6771030447075796"/>
    <n v="3.9142083201995761"/>
    <n v="4.0807002191825719"/>
    <n v="4.3290498357334339"/>
    <n v="4.5512455266493115"/>
    <n v="4.7182059405042009"/>
    <m/>
    <m/>
    <m/>
    <m/>
    <m/>
    <m/>
    <m/>
    <m/>
    <m/>
    <m/>
    <m/>
    <m/>
    <m/>
    <m/>
    <m/>
    <m/>
    <m/>
    <m/>
    <m/>
    <n v="23.047799999999999"/>
    <n v="26.547256205507367"/>
    <n v="31.256634812377396"/>
    <n v="33.9242579353552"/>
    <n v="36.319424252222007"/>
    <n v="38.178430592711791"/>
    <n v="6208"/>
    <n v="102"/>
    <n v="102"/>
    <n v="102"/>
    <n v="152.19579500657028"/>
    <n v="152.19579500657028"/>
    <n v="152.19579500657028"/>
    <n v="0"/>
    <n v="0"/>
    <n v="0"/>
    <n v="0"/>
    <n v="0"/>
    <n v="0"/>
    <m/>
    <m/>
    <m/>
    <m/>
    <m/>
    <m/>
    <n v="11.308085967143647"/>
    <n v="0"/>
    <n v="22.616171968211553"/>
    <n v="0"/>
    <n v="0"/>
    <n v="0"/>
    <n v="12.726143518177787"/>
    <n v="0"/>
    <n v="25.452287074534006"/>
    <n v="0"/>
    <n v="0"/>
    <n v="0"/>
    <x v="0"/>
  </r>
  <r>
    <n v="6209"/>
    <n v="62"/>
    <n v="6"/>
    <s v="פסגת זאב צפון - צפון מזרח"/>
    <m/>
    <s v="Jewish"/>
    <s v="yes"/>
    <x v="0"/>
    <s v="yes"/>
    <s v="ירושלים"/>
    <n v="627.19781156742886"/>
    <n v="0"/>
    <n v="121.5"/>
    <n v="36.800000000000004"/>
    <n v="15"/>
    <n v="0"/>
    <n v="173.3"/>
    <n v="627.19781156742886"/>
    <n v="748.69781156742886"/>
    <n v="785.49781156742881"/>
    <n v="800.49781156742881"/>
    <n v="800.49781156742881"/>
    <n v="2246.5437719642373"/>
    <n v="2261.2878828061289"/>
    <n v="2591.6839841844467"/>
    <n v="2604.8063628438167"/>
    <n v="2588.6254062157559"/>
    <n v="2563.3521830092654"/>
    <n v="3.5818743792327719"/>
    <n v="3.6053822910429942"/>
    <n v="3.4615888334956564"/>
    <n v="3.3161217313209721"/>
    <n v="3.2337694979416027"/>
    <n v="3.2021976149941604"/>
    <m/>
    <m/>
    <m/>
    <m/>
    <m/>
    <m/>
    <m/>
    <m/>
    <m/>
    <m/>
    <m/>
    <m/>
    <m/>
    <m/>
    <m/>
    <m/>
    <m/>
    <m/>
    <m/>
    <n v="92.191199999999995"/>
    <n v="94.064205237736488"/>
    <n v="105.45906665834048"/>
    <n v="107.4515157166629"/>
    <n v="108.43038808751314"/>
    <n v="109.00948675598617"/>
    <n v="6209"/>
    <n v="85"/>
    <n v="85"/>
    <n v="85"/>
    <n v="85"/>
    <n v="85"/>
    <n v="85"/>
    <n v="0"/>
    <n v="0"/>
    <n v="0"/>
    <n v="0"/>
    <n v="0"/>
    <n v="0"/>
    <m/>
    <m/>
    <m/>
    <m/>
    <m/>
    <m/>
    <n v="0"/>
    <n v="18.639548644727238"/>
    <n v="33.989765175679082"/>
    <n v="0"/>
    <n v="54.82220189625658"/>
    <n v="0"/>
    <n v="0"/>
    <n v="18.909808927058826"/>
    <n v="34.482592749342565"/>
    <n v="0"/>
    <n v="55.617085079584783"/>
    <n v="0"/>
    <x v="0"/>
  </r>
  <r>
    <n v="6210"/>
    <n v="62"/>
    <n v="6"/>
    <s v="פסגת זאב צפון - דרום מזרח"/>
    <m/>
    <s v="Jewish"/>
    <s v="yes"/>
    <x v="0"/>
    <s v="yes"/>
    <s v="ירושלים"/>
    <n v="271.06025294869909"/>
    <n v="0"/>
    <n v="0"/>
    <n v="0"/>
    <n v="0"/>
    <n v="0"/>
    <n v="0"/>
    <n v="271.06025294869909"/>
    <n v="271.06025294869909"/>
    <n v="271.06025294869909"/>
    <n v="271.06025294869909"/>
    <n v="271.06025294869909"/>
    <n v="970.90377526529937"/>
    <n v="977.2758357868745"/>
    <n v="974.95287705097212"/>
    <n v="971.67447465666839"/>
    <n v="961.56630969729827"/>
    <n v="950.26398646932296"/>
    <n v="3.581874379232771"/>
    <n v="3.6053822910429951"/>
    <n v="3.5968123929829425"/>
    <n v="3.5847176562642979"/>
    <n v="3.5474264457330249"/>
    <n v="3.5057297266271279"/>
    <m/>
    <m/>
    <m/>
    <m/>
    <m/>
    <m/>
    <m/>
    <m/>
    <m/>
    <m/>
    <m/>
    <m/>
    <m/>
    <m/>
    <m/>
    <m/>
    <m/>
    <m/>
    <m/>
    <n v="72.267800000000008"/>
    <n v="73.580459684366872"/>
    <n v="74.673263491171483"/>
    <n v="75.828177967154375"/>
    <n v="76.672784622911351"/>
    <n v="77.382007973073712"/>
    <n v="6210"/>
    <m/>
    <n v="0"/>
    <n v="0"/>
    <n v="0"/>
    <n v="0"/>
    <n v="0"/>
    <n v="0"/>
    <n v="0"/>
    <n v="0"/>
    <n v="0"/>
    <n v="0"/>
    <n v="0"/>
    <m/>
    <m/>
    <m/>
    <m/>
    <m/>
    <m/>
    <n v="5.416298393727522"/>
    <n v="10.832596863283221"/>
    <n v="59.579282710143637"/>
    <n v="0"/>
    <n v="0"/>
    <n v="0"/>
    <n v="5.5272862506272613"/>
    <n v="11.054572578636531"/>
    <n v="60.800149143809925"/>
    <n v="0"/>
    <n v="0"/>
    <n v="0"/>
    <x v="0"/>
  </r>
  <r>
    <n v="6211"/>
    <n v="62"/>
    <n v="6"/>
    <s v="פסגת זאב מרכז - פארק"/>
    <m/>
    <s v="Jewish"/>
    <s v="yes"/>
    <x v="0"/>
    <s v="yes"/>
    <s v="ירושלים"/>
    <n v="1580.9999999999741"/>
    <n v="0"/>
    <n v="0"/>
    <n v="0"/>
    <n v="0"/>
    <n v="0"/>
    <n v="0"/>
    <n v="1580.9999999999741"/>
    <n v="1580.9999999999741"/>
    <n v="1580.9999999999741"/>
    <n v="1580.9999999999741"/>
    <n v="1580.9999999999741"/>
    <n v="5123.9448126074158"/>
    <n v="5103.9498466002815"/>
    <n v="5067.8528487108379"/>
    <n v="5003.5586668467513"/>
    <n v="4903.1812341603118"/>
    <n v="4770.6166961543031"/>
    <n v="3.2409518106309299"/>
    <n v="3.2283047733082637"/>
    <n v="3.2054730225875527"/>
    <n v="3.1648062408898379"/>
    <n v="3.1013164036435117"/>
    <n v="3.0174678660053011"/>
    <m/>
    <m/>
    <m/>
    <m/>
    <m/>
    <m/>
    <m/>
    <m/>
    <m/>
    <m/>
    <m/>
    <m/>
    <m/>
    <m/>
    <m/>
    <m/>
    <m/>
    <m/>
    <m/>
    <n v="345.71700000000004"/>
    <n v="385.44975601675503"/>
    <n v="390.65796335428803"/>
    <n v="387.52942419186081"/>
    <n v="386.22790592903118"/>
    <n v="383.15241125604666"/>
    <n v="6211"/>
    <n v="675"/>
    <n v="782.09248853154622"/>
    <n v="889.18497706309256"/>
    <n v="996.27746559463878"/>
    <n v="1103.3699541261851"/>
    <n v="1210.4624426577313"/>
    <n v="0"/>
    <n v="0"/>
    <n v="0"/>
    <n v="0"/>
    <n v="0"/>
    <n v="0"/>
    <m/>
    <m/>
    <m/>
    <m/>
    <m/>
    <m/>
    <n v="0"/>
    <n v="44.227966205099555"/>
    <n v="97.502562344825677"/>
    <n v="68.352311684214541"/>
    <n v="177.44658395772106"/>
    <n v="0"/>
    <n v="0"/>
    <n v="43.728426381489591"/>
    <n v="96.401304091859998"/>
    <n v="67.580295590059876"/>
    <n v="175.44238519263723"/>
    <n v="0"/>
    <x v="0"/>
  </r>
  <r>
    <n v="6301"/>
    <n v="63"/>
    <n v="6"/>
    <s v="פסגת זאב מזרח"/>
    <m/>
    <s v="Jewish"/>
    <s v="yes"/>
    <x v="0"/>
    <s v="yes"/>
    <s v="ירושלים"/>
    <n v="594.07045621157954"/>
    <n v="0"/>
    <n v="0"/>
    <n v="7.1999999999999993"/>
    <n v="0"/>
    <n v="0"/>
    <n v="7.1999999999999993"/>
    <n v="594.07045621157954"/>
    <n v="594.07045621157954"/>
    <n v="601.27045621157959"/>
    <n v="601.27045621157959"/>
    <n v="601.27045621157959"/>
    <n v="2204.9316077766148"/>
    <n v="2208.4497898588279"/>
    <n v="2203.2748863814804"/>
    <n v="2210.3890720881864"/>
    <n v="2194.8477939060922"/>
    <n v="2171.8998383145426"/>
    <n v="3.7115658331801025"/>
    <n v="3.7174879961919594"/>
    <n v="3.7087770707062044"/>
    <n v="3.676197706461696"/>
    <n v="3.6503503061420211"/>
    <n v="3.6121845267419528"/>
    <m/>
    <m/>
    <m/>
    <m/>
    <m/>
    <m/>
    <m/>
    <m/>
    <m/>
    <m/>
    <m/>
    <m/>
    <m/>
    <m/>
    <m/>
    <m/>
    <m/>
    <m/>
    <m/>
    <n v="230.47800000000001"/>
    <n v="234.16025024366576"/>
    <n v="237.71244908748147"/>
    <n v="241.92281890503597"/>
    <n v="245.11733323380329"/>
    <n v="247.77213297772619"/>
    <n v="6301"/>
    <n v="67"/>
    <n v="67"/>
    <n v="67"/>
    <n v="67"/>
    <n v="67"/>
    <n v="67"/>
    <n v="0"/>
    <n v="0"/>
    <n v="0"/>
    <n v="0"/>
    <n v="0"/>
    <n v="0"/>
    <m/>
    <m/>
    <m/>
    <m/>
    <m/>
    <m/>
    <n v="0"/>
    <n v="0"/>
    <n v="10.800125809414418"/>
    <n v="43.20050347958049"/>
    <n v="187.92218961604107"/>
    <n v="0"/>
    <n v="0"/>
    <n v="0"/>
    <n v="11.061255901109615"/>
    <n v="44.245023852210593"/>
    <n v="192.465853224406"/>
    <n v="0"/>
    <x v="0"/>
  </r>
  <r>
    <n v="6302"/>
    <n v="63"/>
    <n v="6"/>
    <s v="פסגת זאב מזרח - מזרח"/>
    <m/>
    <s v="Jewish"/>
    <s v="yes"/>
    <x v="0"/>
    <s v="yes"/>
    <s v="ירושלים"/>
    <n v="410"/>
    <n v="72.599999999999994"/>
    <n v="0"/>
    <n v="0"/>
    <n v="0"/>
    <n v="0"/>
    <n v="72.599999999999994"/>
    <n v="482.6"/>
    <n v="482.6"/>
    <n v="482.6"/>
    <n v="482.6"/>
    <n v="482.6"/>
    <n v="1852.0865278055003"/>
    <n v="1745.5803417784259"/>
    <n v="1718.656091554712"/>
    <n v="1686.0593200938508"/>
    <n v="1658.7336372231925"/>
    <n v="1617.1604952216192"/>
    <n v="4.5172842141597567"/>
    <n v="3.617033447530928"/>
    <n v="3.5612434553558061"/>
    <n v="3.4936993785616468"/>
    <n v="3.4370775740223634"/>
    <n v="3.3509334753866953"/>
    <m/>
    <m/>
    <m/>
    <m/>
    <m/>
    <m/>
    <m/>
    <m/>
    <m/>
    <m/>
    <m/>
    <m/>
    <m/>
    <m/>
    <m/>
    <m/>
    <m/>
    <m/>
    <m/>
    <n v="99.798900000000003"/>
    <n v="248.57838298770343"/>
    <n v="255.4008244818483"/>
    <n v="262.17844552121267"/>
    <n v="268.96862545815338"/>
    <n v="275.19389529215539"/>
    <n v="6302"/>
    <n v="30"/>
    <n v="120.37220885806323"/>
    <n v="210.74441771612643"/>
    <n v="301.11662657418964"/>
    <n v="391.48883543225293"/>
    <n v="481.86104429031616"/>
    <n v="0"/>
    <n v="0"/>
    <n v="0"/>
    <n v="0"/>
    <n v="0"/>
    <n v="0"/>
    <m/>
    <m/>
    <m/>
    <m/>
    <m/>
    <m/>
    <n v="0"/>
    <n v="0"/>
    <n v="39.02842354248849"/>
    <n v="134.21487735857167"/>
    <n v="88.935144620152485"/>
    <n v="0"/>
    <n v="0"/>
    <n v="0"/>
    <n v="40.965930209928231"/>
    <n v="140.87777060786584"/>
    <n v="93.350194474361288"/>
    <n v="0"/>
    <x v="0"/>
  </r>
  <r>
    <n v="6303"/>
    <n v="63"/>
    <n v="6"/>
    <s v="פסגת זאב מזרח - דרום מזרח"/>
    <m/>
    <s v="Jewish"/>
    <s v="yes"/>
    <x v="0"/>
    <s v="yes"/>
    <s v="ירושלים"/>
    <n v="1218.2"/>
    <n v="21.6"/>
    <n v="0"/>
    <n v="14.399999999999999"/>
    <n v="0"/>
    <n v="0"/>
    <n v="36"/>
    <n v="1239.8"/>
    <n v="1239.8"/>
    <n v="1254.2"/>
    <n v="1254.2"/>
    <n v="1254.2"/>
    <n v="3858.563363820258"/>
    <n v="3847.1119960773244"/>
    <n v="3876.3594804420886"/>
    <n v="3911.8280888166018"/>
    <n v="3896.7494164783539"/>
    <n v="3872.1680547024926"/>
    <n v="3.1674301131343441"/>
    <n v="3.1030101597655464"/>
    <n v="3.126600645621946"/>
    <n v="3.1189826892175105"/>
    <n v="3.1069601470884658"/>
    <n v="3.0873609111006957"/>
    <m/>
    <m/>
    <m/>
    <m/>
    <m/>
    <m/>
    <m/>
    <m/>
    <m/>
    <m/>
    <m/>
    <m/>
    <m/>
    <m/>
    <m/>
    <m/>
    <m/>
    <m/>
    <m/>
    <n v="174.01410000000001"/>
    <n v="180.47601031896946"/>
    <n v="184.15260817649261"/>
    <n v="188.23441500147192"/>
    <n v="190.54597408578152"/>
    <n v="192.33272479652516"/>
    <n v="6303"/>
    <n v="408"/>
    <n v="408"/>
    <n v="408"/>
    <n v="408"/>
    <n v="408"/>
    <n v="408"/>
    <n v="0"/>
    <n v="0"/>
    <n v="0"/>
    <n v="0"/>
    <n v="0"/>
    <n v="0"/>
    <m/>
    <m/>
    <m/>
    <m/>
    <m/>
    <m/>
    <n v="0"/>
    <n v="9.4117207500735969"/>
    <n v="94.117207500735958"/>
    <n v="37.646883000294388"/>
    <n v="47.058603750367979"/>
    <n v="0"/>
    <n v="0"/>
    <n v="9.6166362398262581"/>
    <n v="96.166362398262578"/>
    <n v="38.466544959305033"/>
    <n v="48.083181199131289"/>
    <n v="0"/>
    <x v="0"/>
  </r>
  <r>
    <n v="6304"/>
    <n v="63"/>
    <n v="6"/>
    <s v="פסגת זאב דרום"/>
    <m/>
    <s v="Jewish"/>
    <s v="yes"/>
    <x v="0"/>
    <s v="yes"/>
    <s v="ירושלים"/>
    <n v="888.96258620690776"/>
    <n v="0"/>
    <n v="0"/>
    <n v="89.3"/>
    <n v="0"/>
    <n v="0"/>
    <n v="89.3"/>
    <n v="888.96258620690776"/>
    <n v="888.96258620690776"/>
    <n v="978.26258620690771"/>
    <n v="978.26258620690771"/>
    <n v="978.26258620690771"/>
    <n v="3550.6125229075374"/>
    <n v="3557.1100418249894"/>
    <n v="3540.1244618736819"/>
    <n v="3828.4853998456047"/>
    <n v="3783.4774965306992"/>
    <n v="3725.058185805206"/>
    <n v="3.994107938847637"/>
    <n v="4.0014170416358388"/>
    <n v="3.9823098483581298"/>
    <n v="3.9135559857094031"/>
    <n v="3.8675479874996199"/>
    <n v="3.8078305746605916"/>
    <m/>
    <m/>
    <m/>
    <m/>
    <m/>
    <m/>
    <m/>
    <m/>
    <m/>
    <m/>
    <m/>
    <m/>
    <m/>
    <m/>
    <m/>
    <m/>
    <m/>
    <m/>
    <m/>
    <n v="155.578"/>
    <n v="176.12955651336659"/>
    <n v="179.64201825552851"/>
    <n v="178.07935941097742"/>
    <n v="177.82423355299821"/>
    <n v="175.6733461640404"/>
    <n v="6304"/>
    <n v="547"/>
    <n v="816.13408290725681"/>
    <n v="838.92533889945912"/>
    <n v="866.82181227129774"/>
    <n v="842.35589387406685"/>
    <n v="796.34377339309594"/>
    <n v="0"/>
    <n v="0"/>
    <n v="0"/>
    <n v="0"/>
    <n v="0"/>
    <n v="0"/>
    <m/>
    <m/>
    <m/>
    <m/>
    <m/>
    <m/>
    <n v="0"/>
    <n v="65.940786983340843"/>
    <n v="54.950655819450709"/>
    <n v="0"/>
    <n v="57.18791660818588"/>
    <n v="0"/>
    <n v="0"/>
    <n v="65.049867297195618"/>
    <n v="54.208222747663022"/>
    <n v="0"/>
    <n v="56.41525611918177"/>
    <n v="0"/>
    <x v="0"/>
  </r>
  <r>
    <n v="6305"/>
    <n v="63"/>
    <n v="6"/>
    <s v="פסגת זאב מזרח - פארק"/>
    <m/>
    <s v="Jewish"/>
    <s v="yes"/>
    <x v="0"/>
    <s v="yes"/>
    <s v="ירושלים"/>
    <n v="551.72624356775691"/>
    <n v="0"/>
    <n v="0"/>
    <n v="0"/>
    <n v="147"/>
    <n v="0"/>
    <n v="147"/>
    <n v="551.72624356775691"/>
    <n v="551.72624356775691"/>
    <n v="551.72624356775691"/>
    <n v="698.72624356775691"/>
    <n v="698.72624356775691"/>
    <n v="2043.5789705944653"/>
    <n v="2038.0612060983565"/>
    <n v="2016.9988294331515"/>
    <n v="2003.6560836527485"/>
    <n v="2506.9941638927858"/>
    <n v="2468.1303610893501"/>
    <n v="3.7039727481143383"/>
    <n v="3.6939718381332796"/>
    <n v="3.6557964261227789"/>
    <n v="3.6316127916918304"/>
    <n v="3.5879490529679487"/>
    <n v="3.5323281239400171"/>
    <m/>
    <m/>
    <m/>
    <m/>
    <m/>
    <m/>
    <m/>
    <m/>
    <m/>
    <m/>
    <m/>
    <m/>
    <m/>
    <m/>
    <m/>
    <m/>
    <m/>
    <m/>
    <m/>
    <n v="283.48580000000004"/>
    <n v="303.29484444708447"/>
    <n v="308.60241480862584"/>
    <n v="310.95077766040947"/>
    <n v="397.66707650296473"/>
    <n v="399.91517947700623"/>
    <n v="6305"/>
    <n v="226"/>
    <n v="459.62895566468535"/>
    <n v="480.31871920141066"/>
    <n v="447.80533291159952"/>
    <n v="553.32547164267578"/>
    <n v="526.41903387936065"/>
    <n v="0"/>
    <n v="0"/>
    <n v="0"/>
    <n v="0"/>
    <n v="0"/>
    <n v="0"/>
    <m/>
    <m/>
    <m/>
    <m/>
    <m/>
    <m/>
    <n v="0"/>
    <n v="0"/>
    <n v="170.49833447412482"/>
    <n v="43.323347257569367"/>
    <n v="97.129095928715316"/>
    <n v="0"/>
    <n v="0"/>
    <n v="0"/>
    <n v="219.27866701209933"/>
    <n v="55.718349780031559"/>
    <n v="124.91816268487537"/>
    <n v="0"/>
    <x v="0"/>
  </r>
  <r>
    <n v="6306"/>
    <n v="63"/>
    <n v="6"/>
    <s v="פסגת זאב מערב"/>
    <m/>
    <s v="Jewish"/>
    <s v="yes"/>
    <x v="0"/>
    <s v="yes"/>
    <s v="ירושלים"/>
    <n v="829.42409554459937"/>
    <n v="0"/>
    <n v="0"/>
    <n v="0"/>
    <n v="12.6"/>
    <n v="0"/>
    <n v="12.6"/>
    <n v="829.42409554459937"/>
    <n v="829.42409554459937"/>
    <n v="829.42409554459937"/>
    <n v="842.02409554459939"/>
    <n v="842.02409554459939"/>
    <n v="2760.3746985747321"/>
    <n v="2771.5372057696859"/>
    <n v="2774.5343819380246"/>
    <n v="2767.3435467809231"/>
    <n v="2770.0277229134931"/>
    <n v="2723.932231623226"/>
    <n v="3.3280618605157253"/>
    <n v="3.3415200024420515"/>
    <n v="3.3451335653761864"/>
    <n v="3.3364638930146913"/>
    <n v="3.2897250061732626"/>
    <n v="3.2349813337128519"/>
    <m/>
    <m/>
    <m/>
    <m/>
    <m/>
    <m/>
    <m/>
    <m/>
    <m/>
    <m/>
    <m/>
    <m/>
    <m/>
    <m/>
    <m/>
    <m/>
    <m/>
    <m/>
    <m/>
    <n v="351.48430000000002"/>
    <n v="357.27373303189404"/>
    <n v="363.0175894474142"/>
    <n v="638.89729714796863"/>
    <n v="644.56055523583541"/>
    <n v="648.27620668027168"/>
    <n v="6306"/>
    <n v="267"/>
    <n v="267"/>
    <n v="267"/>
    <n v="267"/>
    <n v="267"/>
    <n v="267"/>
    <n v="0"/>
    <n v="0"/>
    <n v="0"/>
    <n v="0"/>
    <n v="0"/>
    <n v="0"/>
    <m/>
    <m/>
    <m/>
    <m/>
    <m/>
    <m/>
    <n v="24.919470845453482"/>
    <n v="24.919470845453482"/>
    <n v="46.72400806105798"/>
    <n v="277.56496862422995"/>
    <n v="264.76937877177369"/>
    <n v="0"/>
    <n v="25.285284668263007"/>
    <n v="25.285284668263007"/>
    <n v="47.409908982141026"/>
    <n v="281.63957770722982"/>
    <n v="268.65615065437476"/>
    <n v="0"/>
    <x v="0"/>
  </r>
  <r>
    <n v="6307"/>
    <n v="63"/>
    <n v="6"/>
    <s v="פסגת זאב - קניון"/>
    <m/>
    <s v="Jewish"/>
    <s v="yes"/>
    <x v="0"/>
    <s v="yes"/>
    <s v="ירושלים"/>
    <n v="468.35639226026854"/>
    <n v="0"/>
    <n v="0"/>
    <n v="0"/>
    <n v="185.5"/>
    <n v="0"/>
    <n v="185.5"/>
    <n v="468.35639226026854"/>
    <n v="468.35639226026854"/>
    <n v="468.35639226026854"/>
    <n v="653.85639226026854"/>
    <n v="653.85639226026854"/>
    <n v="1558.7190462101396"/>
    <n v="1565.0222530092815"/>
    <n v="1566.7146883083183"/>
    <n v="1562.6541918390092"/>
    <n v="2148.4802056508152"/>
    <n v="2113.0789348979833"/>
    <n v="3.3280618605157199"/>
    <n v="3.3415200024420484"/>
    <n v="3.3451335653761833"/>
    <n v="3.3364638930146864"/>
    <n v="3.2858594503051206"/>
    <n v="3.2317171781305594"/>
    <m/>
    <m/>
    <m/>
    <m/>
    <m/>
    <m/>
    <m/>
    <m/>
    <m/>
    <m/>
    <m/>
    <m/>
    <m/>
    <m/>
    <m/>
    <m/>
    <m/>
    <m/>
    <m/>
    <n v="417.73870000000005"/>
    <n v="424.41053210753995"/>
    <n v="431.18100791772662"/>
    <n v="438.30360808037341"/>
    <n v="607.98574709052218"/>
    <n v="615.19778803760778"/>
    <n v="6307"/>
    <n v="53"/>
    <n v="53"/>
    <n v="53"/>
    <n v="53"/>
    <n v="72.369063773422155"/>
    <n v="72.36906377342217"/>
    <n v="0"/>
    <n v="0"/>
    <n v="0"/>
    <n v="0"/>
    <n v="0"/>
    <n v="0"/>
    <m/>
    <m/>
    <m/>
    <m/>
    <m/>
    <m/>
    <n v="0"/>
    <n v="262.98216484822404"/>
    <n v="131.49108242411202"/>
    <n v="43.830360808037334"/>
    <n v="0"/>
    <n v="0"/>
    <n v="0"/>
    <n v="369.11867282256463"/>
    <n v="184.55933641128232"/>
    <n v="61.519778803760772"/>
    <n v="0"/>
    <n v="0"/>
    <x v="0"/>
  </r>
  <r>
    <n v="6308"/>
    <n v="63"/>
    <n v="6"/>
    <s v="פסגת זאב מזרח - בני עקיבא"/>
    <m/>
    <s v="Jewish"/>
    <s v="yes"/>
    <x v="0"/>
    <s v="yes"/>
    <s v="ירושלים"/>
    <n v="771.96264532113355"/>
    <n v="0"/>
    <n v="0"/>
    <n v="0"/>
    <n v="0"/>
    <n v="0"/>
    <n v="0"/>
    <n v="771.96264532113355"/>
    <n v="771.96264532113355"/>
    <n v="771.96264532113355"/>
    <n v="771.96264532113355"/>
    <n v="771.96264532113355"/>
    <n v="2859.3286008317386"/>
    <n v="2851.608271907141"/>
    <n v="2822.1382798652894"/>
    <n v="2803.4694174564961"/>
    <n v="2769.7626422065969"/>
    <n v="2726.8253626989726"/>
    <n v="3.7039727481143454"/>
    <n v="3.6939718381332853"/>
    <n v="3.6557964261227829"/>
    <n v="3.6316127916918357"/>
    <n v="3.5879490529679527"/>
    <n v="3.5323281239400175"/>
    <m/>
    <m/>
    <m/>
    <m/>
    <m/>
    <m/>
    <m/>
    <m/>
    <m/>
    <m/>
    <m/>
    <m/>
    <m/>
    <m/>
    <m/>
    <m/>
    <m/>
    <m/>
    <m/>
    <n v="172.85850000000002"/>
    <n v="185.6495682177478"/>
    <n v="189.47596227355771"/>
    <n v="188.88080586492433"/>
    <n v="189.59936125542689"/>
    <n v="188.83689745638958"/>
    <n v="6308"/>
    <n v="488"/>
    <n v="643.10224249379291"/>
    <n v="672.05088283324335"/>
    <n v="626.55890201622447"/>
    <n v="611.32181415112836"/>
    <n v="581.59520081271944"/>
    <n v="0"/>
    <n v="0"/>
    <n v="0"/>
    <n v="0"/>
    <n v="0"/>
    <n v="0"/>
    <m/>
    <m/>
    <m/>
    <m/>
    <m/>
    <m/>
    <n v="0"/>
    <n v="27.345045692863618"/>
    <n v="27.345045692863618"/>
    <n v="63.805106616681776"/>
    <n v="70.3856078625153"/>
    <n v="0"/>
    <n v="0"/>
    <n v="27.338688893229133"/>
    <n v="27.338688893229133"/>
    <n v="63.790274084201307"/>
    <n v="70.369245585729999"/>
    <n v="0"/>
    <x v="0"/>
  </r>
  <r>
    <n v="6309"/>
    <n v="63"/>
    <n v="6"/>
    <s v="פסגת זאב מזרח - בהס תל&quot;י&quot;"/>
    <m/>
    <s v="Jewish"/>
    <s v="yes"/>
    <x v="0"/>
    <s v="yes"/>
    <s v="ירושלים"/>
    <n v="714.58189161449309"/>
    <n v="0"/>
    <n v="0"/>
    <n v="0"/>
    <n v="0"/>
    <n v="0"/>
    <n v="0"/>
    <n v="714.58189161449309"/>
    <n v="714.58189161449309"/>
    <n v="714.58189161449309"/>
    <n v="714.58189161449309"/>
    <n v="714.58189161449309"/>
    <n v="2620.918624453554"/>
    <n v="2625.1005541383429"/>
    <n v="2618.9493425290152"/>
    <n v="2603.8652643917271"/>
    <n v="2584.808436271459"/>
    <n v="2557.3624992562382"/>
    <n v="3.6677652417583273"/>
    <n v="3.673617516681416"/>
    <n v="3.6650093897732043"/>
    <n v="3.6439004331731315"/>
    <n v="3.6172319318524333"/>
    <n v="3.5788235460014977"/>
    <m/>
    <m/>
    <m/>
    <m/>
    <m/>
    <m/>
    <m/>
    <m/>
    <m/>
    <m/>
    <m/>
    <m/>
    <m/>
    <m/>
    <m/>
    <m/>
    <m/>
    <m/>
    <m/>
    <n v="273.24590000000001"/>
    <n v="277.61176225440107"/>
    <n v="281.82263199607257"/>
    <n v="286.10873384968488"/>
    <n v="289.87707733670896"/>
    <n v="293.01731479351326"/>
    <n v="6309"/>
    <n v="746"/>
    <n v="746"/>
    <n v="746"/>
    <n v="746"/>
    <n v="746"/>
    <n v="746"/>
    <n v="20"/>
    <n v="20"/>
    <n v="20"/>
    <n v="20"/>
    <n v="20"/>
    <n v="20"/>
    <m/>
    <m/>
    <m/>
    <m/>
    <m/>
    <m/>
    <n v="0"/>
    <n v="71.52718346242122"/>
    <n v="100.13805684738971"/>
    <n v="57.221746769936978"/>
    <n v="57.221746769936978"/>
    <n v="0"/>
    <n v="0"/>
    <n v="73.254328698378316"/>
    <n v="102.55606017772963"/>
    <n v="58.603462958702657"/>
    <n v="58.603462958702657"/>
    <n v="0"/>
    <x v="0"/>
  </r>
  <r>
    <n v="6310"/>
    <n v="63"/>
    <n v="6"/>
    <s v="פסגת זאב מזרח - צפון"/>
    <m/>
    <s v="Jewish"/>
    <s v="yes"/>
    <x v="0"/>
    <s v="yes"/>
    <s v="ירושלים"/>
    <n v="245"/>
    <n v="100"/>
    <n v="0"/>
    <n v="0"/>
    <n v="0"/>
    <n v="0"/>
    <n v="100"/>
    <n v="345"/>
    <n v="345"/>
    <n v="345"/>
    <n v="345"/>
    <n v="345"/>
    <n v="996.89655172413791"/>
    <n v="1380"/>
    <n v="1350"/>
    <n v="1320"/>
    <n v="1320"/>
    <n v="1300"/>
    <n v="4.068965517241379"/>
    <n v="4"/>
    <n v="3.9130434782608696"/>
    <n v="3.8260869565217392"/>
    <n v="3.8260869565217392"/>
    <n v="3.7681159420289854"/>
    <m/>
    <m/>
    <m/>
    <m/>
    <m/>
    <m/>
    <m/>
    <m/>
    <m/>
    <m/>
    <m/>
    <m/>
    <m/>
    <m/>
    <m/>
    <m/>
    <m/>
    <m/>
    <m/>
    <n v="57.619500000000002"/>
    <n v="91.04689552226651"/>
    <n v="99.906976336267206"/>
    <n v="108.83943172482222"/>
    <n v="118.58783922034642"/>
    <n v="127.65686815023042"/>
    <n v="6310"/>
    <m/>
    <n v="132.49828990450001"/>
    <n v="264.99657980899997"/>
    <n v="397.49486971350001"/>
    <n v="529.99315961800016"/>
    <n v="662.49144952250003"/>
    <n v="0"/>
    <n v="0"/>
    <n v="0"/>
    <n v="0"/>
    <n v="0"/>
    <n v="0"/>
    <m/>
    <m/>
    <m/>
    <m/>
    <m/>
    <m/>
    <n v="0"/>
    <n v="17.809887601164334"/>
    <n v="33.694381948148745"/>
    <n v="9.6269662708996417"/>
    <n v="47.708195904609497"/>
    <n v="0"/>
    <n v="0"/>
    <n v="20.889069680375279"/>
    <n v="39.519861557466747"/>
    <n v="11.291389016419071"/>
    <n v="55.956547895969322"/>
    <n v="0"/>
    <x v="0"/>
  </r>
  <r>
    <n v="6401"/>
    <n v="64"/>
    <n v="6"/>
    <s v="מחנה פליטים שועפאת - מזרח"/>
    <m/>
    <s v="arabs behined seperation wall"/>
    <s v="yes"/>
    <x v="0"/>
    <s v="yes"/>
    <s v="ירושלים"/>
    <n v="4645.3836000000165"/>
    <n v="0"/>
    <n v="0"/>
    <n v="6"/>
    <n v="0"/>
    <n v="0"/>
    <n v="6"/>
    <n v="4645.3836000000165"/>
    <n v="6325.4308110188567"/>
    <n v="7309.5483368599525"/>
    <n v="8287.945542062469"/>
    <n v="9220.3720221124604"/>
    <n v="24035.639794206218"/>
    <n v="27433.853180146984"/>
    <n v="32892.240217298058"/>
    <n v="38009.651351671753"/>
    <n v="43097.316818724838"/>
    <n v="47945.934514984794"/>
    <n v="5.1740914989681652"/>
    <n v="5.9056163155496755"/>
    <n v="5.2"/>
    <n v="5.2"/>
    <n v="5.2"/>
    <n v="5.2"/>
    <m/>
    <m/>
    <m/>
    <m/>
    <m/>
    <m/>
    <m/>
    <m/>
    <m/>
    <m/>
    <m/>
    <m/>
    <m/>
    <m/>
    <m/>
    <m/>
    <m/>
    <m/>
    <m/>
    <n v="638.79000000000008"/>
    <n v="787.77517983957273"/>
    <n v="953.22875267139102"/>
    <n v="1124.6111636610713"/>
    <n v="1298.2194163626798"/>
    <n v="1459.1043223331662"/>
    <n v="6401"/>
    <n v="1012"/>
    <n v="1218.5045968581171"/>
    <n v="1440.2811564056292"/>
    <n v="1542.0140854990398"/>
    <n v="1704.496957178291"/>
    <n v="1796.9014043262232"/>
    <n v="0"/>
    <n v="0"/>
    <n v="0"/>
    <n v="0"/>
    <n v="0"/>
    <n v="0"/>
    <m/>
    <m/>
    <m/>
    <m/>
    <m/>
    <m/>
    <n v="51.973154647216134"/>
    <n v="311.83892788329678"/>
    <n v="207.89261858886454"/>
    <n v="207.89261858886454"/>
    <n v="345.01384395282929"/>
    <n v="0"/>
    <n v="67.431532819015857"/>
    <n v="404.58919691409517"/>
    <n v="269.72613127606343"/>
    <n v="269.72613127606343"/>
    <n v="447.63133004792837"/>
    <n v="0"/>
    <x v="0"/>
  </r>
  <r>
    <n v="6402"/>
    <n v="64"/>
    <n v="6"/>
    <s v="שועפאת - אזור תעסוקה"/>
    <m/>
    <s v="arabs behined seperation wall"/>
    <s v="yes"/>
    <x v="0"/>
    <s v="yes"/>
    <s v="ירושלים"/>
    <n v="3814.9987931344685"/>
    <n v="0"/>
    <n v="0"/>
    <n v="0"/>
    <n v="0"/>
    <n v="0"/>
    <n v="0"/>
    <n v="3814.9987931344685"/>
    <n v="4093.8241979319578"/>
    <n v="4681.1784348392493"/>
    <n v="5268.1730039392287"/>
    <n v="5841.4956794833215"/>
    <n v="15800.407885299417"/>
    <n v="18393.40754762301"/>
    <n v="21287.885829246181"/>
    <n v="24342.127861164099"/>
    <n v="27394.499620483992"/>
    <n v="30375.777533313274"/>
    <n v="4.141654753268619"/>
    <n v="4.8213403319351169"/>
    <n v="5.2"/>
    <n v="5.2"/>
    <n v="5.2"/>
    <n v="5.2"/>
    <m/>
    <m/>
    <m/>
    <m/>
    <m/>
    <m/>
    <m/>
    <m/>
    <m/>
    <m/>
    <m/>
    <m/>
    <m/>
    <m/>
    <m/>
    <m/>
    <m/>
    <m/>
    <m/>
    <n v="827.11"/>
    <n v="997.15659850049519"/>
    <n v="1108.5839838546094"/>
    <n v="1220.009947862126"/>
    <n v="1333.1210115240006"/>
    <n v="1439.723507163447"/>
    <n v="6402"/>
    <m/>
    <n v="329.19971102970976"/>
    <n v="658.39942205941952"/>
    <n v="987.59913308912928"/>
    <n v="1316.798844118839"/>
    <n v="1645.9985551485488"/>
    <n v="0"/>
    <n v="0"/>
    <n v="0"/>
    <n v="0"/>
    <n v="0"/>
    <n v="0"/>
    <m/>
    <m/>
    <m/>
    <m/>
    <m/>
    <m/>
    <n v="0"/>
    <n v="269.27728890825523"/>
    <n v="161.56637334495315"/>
    <n v="161.56637334495315"/>
    <n v="627.59991226396448"/>
    <n v="0"/>
    <n v="0"/>
    <n v="317.77187019320144"/>
    <n v="190.66312211592088"/>
    <n v="190.66312211592088"/>
    <n v="740.62539273840378"/>
    <n v="0"/>
    <x v="0"/>
  </r>
  <r>
    <n v="6403"/>
    <n v="64"/>
    <n v="6"/>
    <s v="מחנה פליטים שועפאת - מערב"/>
    <m/>
    <s v="arabs behined seperation wall"/>
    <s v="yes"/>
    <x v="0"/>
    <s v="yes"/>
    <s v="ירושלים"/>
    <n v="899.99999999999989"/>
    <n v="0"/>
    <n v="0"/>
    <n v="0"/>
    <n v="0"/>
    <n v="0"/>
    <n v="0"/>
    <n v="899.99999999999989"/>
    <n v="1335.6599949868328"/>
    <n v="1484.3971498464316"/>
    <n v="1633.5729252680644"/>
    <n v="1781.4716863468709"/>
    <n v="4881.1072325164369"/>
    <n v="6209.227153203703"/>
    <n v="6945.4319739315306"/>
    <n v="7718.8651792014443"/>
    <n v="8494.5792113939351"/>
    <n v="9263.6527690037292"/>
    <n v="5.4234524805738191"/>
    <n v="6.8991412813374486"/>
    <n v="5.2"/>
    <n v="5.2"/>
    <n v="5.2"/>
    <n v="5.2"/>
    <m/>
    <m/>
    <m/>
    <m/>
    <m/>
    <m/>
    <m/>
    <m/>
    <m/>
    <m/>
    <m/>
    <m/>
    <m/>
    <m/>
    <m/>
    <m/>
    <m/>
    <m/>
    <m/>
    <n v="140.17000000000002"/>
    <n v="205.11657714117149"/>
    <n v="252.38521424952413"/>
    <n v="300.94676731877462"/>
    <n v="349.37228328322283"/>
    <n v="397.4054820928481"/>
    <n v="6403"/>
    <n v="2760"/>
    <n v="3103.915979275077"/>
    <n v="3447.8319585501536"/>
    <n v="3791.7479378252301"/>
    <n v="4135.6639171003071"/>
    <n v="4479.5798963753841"/>
    <n v="0"/>
    <n v="0"/>
    <n v="0"/>
    <n v="0"/>
    <n v="0"/>
    <n v="0"/>
    <m/>
    <m/>
    <m/>
    <m/>
    <m/>
    <m/>
    <n v="21.774146734954158"/>
    <n v="32.661220102431237"/>
    <n v="21.774146734954158"/>
    <n v="32.661220102431237"/>
    <n v="192.07603364400384"/>
    <n v="0"/>
    <n v="28.753142482501229"/>
    <n v="43.129713723751848"/>
    <n v="28.753142482501229"/>
    <n v="43.129713723751848"/>
    <n v="253.63976968034197"/>
    <n v="0"/>
    <x v="0"/>
  </r>
  <r>
    <n v="6501"/>
    <n v="65"/>
    <n v="6"/>
    <s v="חנה וסע שועפאת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6501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6502"/>
    <n v="65"/>
    <n v="6"/>
    <s v="א שאבי"/>
    <m/>
    <s v="Arab"/>
    <s v="yes"/>
    <x v="0"/>
    <s v="yes"/>
    <s v="ירושלים"/>
    <n v="1448.4026129280069"/>
    <n v="133.2000512338825"/>
    <n v="140.8000512338825"/>
    <n v="163.00005123388249"/>
    <n v="83.400051233882493"/>
    <n v="43.400051233882486"/>
    <n v="563.80025616941236"/>
    <n v="1581.6026641618894"/>
    <n v="1722.4027153957718"/>
    <n v="1885.4027666296543"/>
    <n v="1968.8028178635368"/>
    <n v="2012.2028690974194"/>
    <n v="6083.290974297669"/>
    <n v="6642.7311894799795"/>
    <n v="7234.0914046622893"/>
    <n v="7918.6916198445997"/>
    <n v="8268.9718350269104"/>
    <n v="8451.2520502092175"/>
    <n v="4.2000000000000277"/>
    <n v="4.2000000000000277"/>
    <n v="4.2000000000000277"/>
    <n v="4.2000000000000277"/>
    <n v="4.2000000000000286"/>
    <n v="4.2000000000000277"/>
    <m/>
    <m/>
    <m/>
    <m/>
    <m/>
    <m/>
    <m/>
    <m/>
    <m/>
    <m/>
    <m/>
    <m/>
    <m/>
    <m/>
    <m/>
    <m/>
    <m/>
    <m/>
    <m/>
    <n v="400.18"/>
    <n v="426.75186169537938"/>
    <n v="691.6642091325574"/>
    <n v="719.14212806776732"/>
    <n v="736.00671604673744"/>
    <n v="747.28000256703649"/>
    <n v="6502"/>
    <n v="6892"/>
    <n v="6892"/>
    <n v="6892"/>
    <n v="6892"/>
    <n v="6892"/>
    <n v="6892"/>
    <n v="0"/>
    <n v="0"/>
    <n v="0"/>
    <n v="0"/>
    <n v="0"/>
    <n v="0"/>
    <m/>
    <m/>
    <m/>
    <m/>
    <m/>
    <m/>
    <n v="0"/>
    <n v="193.70580745288572"/>
    <n v="195.32257384446174"/>
    <n v="38.842049931958847"/>
    <n v="291.27169683846103"/>
    <n v="0"/>
    <n v="0"/>
    <n v="201.28493470348016"/>
    <n v="202.96496031468089"/>
    <n v="40.361822844187422"/>
    <n v="302.66828470468801"/>
    <n v="0"/>
    <x v="0"/>
  </r>
  <r>
    <n v="6503"/>
    <n v="65"/>
    <n v="6"/>
    <s v="ג'ולאני"/>
    <m/>
    <s v="Arab"/>
    <s v="yes"/>
    <x v="0"/>
    <s v="yes"/>
    <s v="ירושלים"/>
    <n v="754.14580992229457"/>
    <n v="14.787172743574406"/>
    <n v="14.787172743574406"/>
    <n v="62.387172743574411"/>
    <n v="48.387172743574396"/>
    <n v="35.787172743574402"/>
    <n v="176.13586371787198"/>
    <n v="768.93298266586896"/>
    <n v="783.72015540944335"/>
    <n v="846.10732815301776"/>
    <n v="894.49450089659217"/>
    <n v="930.28167364016656"/>
    <n v="3167.41240167364"/>
    <n v="3229.5185271966525"/>
    <n v="3291.6246527196658"/>
    <n v="3553.6507782426779"/>
    <n v="3756.8769037656903"/>
    <n v="3907.1830292887039"/>
    <n v="4.2000000000000037"/>
    <n v="4.2000000000000037"/>
    <n v="4.2000000000000046"/>
    <n v="4.2000000000000037"/>
    <n v="4.2000000000000037"/>
    <n v="4.2000000000000046"/>
    <m/>
    <m/>
    <m/>
    <m/>
    <m/>
    <m/>
    <m/>
    <m/>
    <m/>
    <m/>
    <m/>
    <m/>
    <m/>
    <m/>
    <m/>
    <m/>
    <m/>
    <m/>
    <m/>
    <n v="284.62"/>
    <n v="319.51669514887493"/>
    <n v="326.26227112561298"/>
    <n v="340.98725143390885"/>
    <n v="375.87498309078524"/>
    <n v="384.76911123114314"/>
    <n v="6503"/>
    <n v="774"/>
    <n v="871.11702072461685"/>
    <n v="968.23404144923359"/>
    <n v="1065.3510621738506"/>
    <n v="1162.4680828984672"/>
    <n v="1259.585103623084"/>
    <n v="0"/>
    <n v="0"/>
    <n v="0"/>
    <n v="0"/>
    <n v="0"/>
    <n v="0"/>
    <m/>
    <m/>
    <m/>
    <m/>
    <m/>
    <m/>
    <n v="12.176737328114534"/>
    <n v="100.89296758104138"/>
    <n v="73.060424829756471"/>
    <n v="50.890565416724044"/>
    <n v="103.96655627827249"/>
    <n v="0"/>
    <n v="13.740198144451213"/>
    <n v="113.84735734952874"/>
    <n v="82.441189838335561"/>
    <n v="57.424779205384837"/>
    <n v="117.31558669344285"/>
    <n v="0"/>
    <x v="0"/>
  </r>
  <r>
    <n v="6504"/>
    <n v="65"/>
    <n v="6"/>
    <s v="אל ג'יזה"/>
    <m/>
    <s v="Arab"/>
    <s v="yes"/>
    <x v="0"/>
    <s v="yes"/>
    <s v="ירושלים"/>
    <n v="28.64256852531808"/>
    <n v="0.56161899069251142"/>
    <n v="30.961618990692514"/>
    <n v="0.56161899069251142"/>
    <n v="0.56161899069251142"/>
    <n v="0.56161899069251142"/>
    <n v="33.208094953462556"/>
    <n v="29.204187516010592"/>
    <n v="60.165806506703106"/>
    <n v="60.727425497395615"/>
    <n v="61.289044488088123"/>
    <n v="61.850663478780632"/>
    <n v="117.93998804542738"/>
    <n v="122.65758756724446"/>
    <n v="252.69638732815307"/>
    <n v="255.0551870890616"/>
    <n v="257.41398684997012"/>
    <n v="259.77278661087871"/>
    <n v="4.2"/>
    <n v="4.1999999999999993"/>
    <n v="4.2"/>
    <n v="4.2"/>
    <n v="4.2"/>
    <n v="4.2000000000000011"/>
    <m/>
    <m/>
    <m/>
    <m/>
    <m/>
    <m/>
    <m/>
    <m/>
    <m/>
    <m/>
    <m/>
    <m/>
    <m/>
    <m/>
    <m/>
    <m/>
    <m/>
    <m/>
    <m/>
    <n v="0"/>
    <n v="0.14152798565451277"/>
    <n v="4.0426919784817708"/>
    <n v="400"/>
    <n v="800"/>
    <n v="1200"/>
    <n v="6504"/>
    <m/>
    <n v="0"/>
    <n v="0"/>
    <n v="0"/>
    <n v="0"/>
    <n v="0"/>
    <n v="0"/>
    <n v="0"/>
    <n v="0"/>
    <n v="0"/>
    <n v="0"/>
    <n v="0"/>
    <m/>
    <m/>
    <m/>
    <m/>
    <m/>
    <m/>
    <n v="0"/>
    <n v="60"/>
    <n v="260"/>
    <n v="80"/>
    <m/>
    <n v="0"/>
    <n v="0"/>
    <n v="180"/>
    <n v="780"/>
    <n v="240"/>
    <n v="0"/>
    <n v="0"/>
    <x v="0"/>
  </r>
  <r>
    <n v="6505"/>
    <n v="65"/>
    <n v="6"/>
    <s v="א סהל"/>
    <m/>
    <s v="Arab"/>
    <s v="yes"/>
    <x v="0"/>
    <s v="yes"/>
    <s v="ירושלים"/>
    <n v="1059.1240679702792"/>
    <n v="144.16713858765254"/>
    <n v="151.56713858765255"/>
    <n v="232.06713858765255"/>
    <n v="200.76713858765254"/>
    <n v="125.76713858765254"/>
    <n v="854.33569293826281"/>
    <n v="1203.2912065579317"/>
    <n v="1354.8583451455843"/>
    <n v="1586.9254837332369"/>
    <n v="1787.6926223208893"/>
    <n v="1913.4597609085417"/>
    <n v="4448.3210854751933"/>
    <n v="5053.8230675433379"/>
    <n v="5690.4050496114814"/>
    <n v="6665.0870316796263"/>
    <n v="7508.3090137477702"/>
    <n v="8036.530995815915"/>
    <n v="4.2000000000000197"/>
    <n v="4.2000000000000206"/>
    <n v="4.2000000000000206"/>
    <n v="4.2000000000000197"/>
    <n v="4.2000000000000197"/>
    <n v="4.2000000000000206"/>
    <m/>
    <m/>
    <m/>
    <m/>
    <m/>
    <m/>
    <m/>
    <m/>
    <m/>
    <m/>
    <m/>
    <m/>
    <m/>
    <m/>
    <m/>
    <m/>
    <m/>
    <m/>
    <m/>
    <n v="162.64000000000001"/>
    <n v="240.11408885504747"/>
    <n v="269.84689421069015"/>
    <n v="311.00637917335689"/>
    <n v="348.58662288135309"/>
    <n v="370.03772258831964"/>
    <n v="6505"/>
    <n v="291"/>
    <n v="543.69492305594099"/>
    <n v="796.38984611188187"/>
    <n v="1049.0847691678227"/>
    <n v="1301.7796922237637"/>
    <n v="1554.4746152797047"/>
    <n v="0"/>
    <n v="0"/>
    <n v="0"/>
    <n v="0"/>
    <n v="0"/>
    <n v="0"/>
    <m/>
    <m/>
    <m/>
    <m/>
    <m/>
    <m/>
    <n v="0"/>
    <n v="9.3470175467738006"/>
    <n v="35.051316008372893"/>
    <n v="23.367544074905645"/>
    <n v="243.24050154330456"/>
    <n v="0"/>
    <n v="0"/>
    <n v="11.121151582788954"/>
    <n v="41.704318682904201"/>
    <n v="27.802879204418009"/>
    <n v="289.40937311820846"/>
    <n v="0"/>
    <x v="0"/>
  </r>
  <r>
    <n v="6506"/>
    <n v="65"/>
    <n v="6"/>
    <s v="אחמד שאוקי"/>
    <m/>
    <s v="Arab"/>
    <s v="yes"/>
    <x v="0"/>
    <s v="yes"/>
    <s v="ירושלים"/>
    <n v="906.47219707966588"/>
    <n v="91.373964648620898"/>
    <n v="142.57396464862089"/>
    <n v="239.67396464862091"/>
    <n v="219.17396464862091"/>
    <n v="192.7739646486209"/>
    <n v="885.56982324310445"/>
    <n v="997.8461617282868"/>
    <n v="1140.4201263769078"/>
    <n v="1380.0940910255288"/>
    <n v="1599.2680556741498"/>
    <n v="1792.0420203227707"/>
    <n v="3807.1832277346089"/>
    <n v="4145.5938792588177"/>
    <n v="4744.4045307830274"/>
    <n v="5751.0351823072378"/>
    <n v="6671.5658338314497"/>
    <n v="7481.2164853556587"/>
    <n v="4.2000000000000135"/>
    <n v="4.154542091015891"/>
    <n v="4.1602251846044727"/>
    <n v="4.167132675739321"/>
    <n v="4.1716370249258441"/>
    <n v="4.1746880935348782"/>
    <m/>
    <m/>
    <m/>
    <m/>
    <m/>
    <m/>
    <m/>
    <m/>
    <m/>
    <m/>
    <m/>
    <m/>
    <m/>
    <m/>
    <m/>
    <m/>
    <m/>
    <m/>
    <m/>
    <n v="287.83000000000004"/>
    <n v="304.68856883213329"/>
    <n v="324.58161727654897"/>
    <n v="599.16584219227752"/>
    <n v="645.95311504413462"/>
    <n v="684.11341361390828"/>
    <n v="6506"/>
    <n v="1401"/>
    <n v="1401"/>
    <n v="1360.4808666245879"/>
    <n v="1564.987327239452"/>
    <n v="1783.9822459562092"/>
    <n v="1929.4164151094642"/>
    <n v="0"/>
    <n v="0"/>
    <n v="0"/>
    <n v="0"/>
    <n v="0"/>
    <n v="0"/>
    <m/>
    <m/>
    <m/>
    <m/>
    <m/>
    <m/>
    <n v="0"/>
    <n v="102.31506486341304"/>
    <n v="285.56184550445215"/>
    <n v="78.558820710209332"/>
    <n v="132.730111114203"/>
    <n v="0"/>
    <n v="0"/>
    <n v="116.82092562508912"/>
    <n v="326.04777370343919"/>
    <n v="89.696606884171587"/>
    <n v="151.5481074012084"/>
    <n v="0"/>
    <x v="0"/>
  </r>
  <r>
    <n v="6507"/>
    <n v="65"/>
    <n v="6"/>
    <s v="אל פאראבי"/>
    <m/>
    <s v="Arab"/>
    <s v="yes"/>
    <x v="0"/>
    <s v="yes"/>
    <s v="ירושלים"/>
    <n v="665.34335173937188"/>
    <n v="218.6361441517524"/>
    <n v="293.2361441517524"/>
    <n v="448.63614415175238"/>
    <n v="419.43614415175239"/>
    <n v="433.83614415175242"/>
    <n v="1813.7807207587621"/>
    <n v="883.97949589112432"/>
    <n v="1177.2156400428767"/>
    <n v="1625.8517841946291"/>
    <n v="2045.2879283463815"/>
    <n v="2479.124072498134"/>
    <n v="2661.3734069574821"/>
    <n v="3535.91798356449"/>
    <n v="4708.8625601714975"/>
    <n v="6503.4071367785036"/>
    <n v="8181.1517133855095"/>
    <n v="9916.4962899925158"/>
    <n v="3.999999999999992"/>
    <n v="3.9999999999999916"/>
    <n v="3.9999999999999925"/>
    <n v="3.999999999999992"/>
    <n v="3.999999999999992"/>
    <n v="3.999999999999992"/>
    <m/>
    <m/>
    <m/>
    <m/>
    <m/>
    <m/>
    <m/>
    <m/>
    <m/>
    <m/>
    <m/>
    <m/>
    <m/>
    <m/>
    <m/>
    <m/>
    <m/>
    <m/>
    <m/>
    <n v="239.68"/>
    <n v="372.19436450373155"/>
    <n v="509.16753681749788"/>
    <n v="667.49301365684892"/>
    <n v="821.88877403522383"/>
    <n v="976.65044659268142"/>
    <n v="6507"/>
    <n v="290"/>
    <n v="384.41273920934077"/>
    <n v="505.75323851075393"/>
    <n v="663.14245480452962"/>
    <n v="819.39013812207145"/>
    <n v="960.15937284546737"/>
    <n v="0"/>
    <n v="0"/>
    <n v="0"/>
    <n v="0"/>
    <n v="0"/>
    <n v="0"/>
    <m/>
    <m/>
    <m/>
    <m/>
    <m/>
    <m/>
    <n v="46.376474118107225"/>
    <n v="100.75258521258864"/>
    <n v="83.864462851495773"/>
    <n v="316.4054596309029"/>
    <n v="120.09403184375439"/>
    <n v="0"/>
    <n v="67.856296968118258"/>
    <n v="147.41735917827646"/>
    <n v="122.70729943441151"/>
    <n v="462.95246112005992"/>
    <n v="175.71702989181534"/>
    <n v="0"/>
    <x v="0"/>
  </r>
  <r>
    <n v="6508"/>
    <n v="65"/>
    <n v="6"/>
    <s v="אל מאמון"/>
    <m/>
    <s v="Arab"/>
    <s v="yes"/>
    <x v="0"/>
    <s v="yes"/>
    <s v="ירושלים"/>
    <n v="1185.1509000552178"/>
    <n v="47.081390197161134"/>
    <n v="89.681390197161136"/>
    <n v="83.481390197161133"/>
    <n v="71.081390197161141"/>
    <n v="63.081390197161134"/>
    <n v="354.40695098580568"/>
    <n v="1232.232290252379"/>
    <n v="1321.9136804495402"/>
    <n v="1405.3950706467012"/>
    <n v="1476.4764608438625"/>
    <n v="1539.5578510410237"/>
    <n v="4740.603600220873"/>
    <n v="4928.929161009517"/>
    <n v="5287.6547217981633"/>
    <n v="5621.5802825868059"/>
    <n v="5905.9058433754508"/>
    <n v="6158.2314041640966"/>
    <n v="4.0000000000000018"/>
    <n v="4.0000000000000009"/>
    <n v="4.0000000000000018"/>
    <n v="4.0000000000000009"/>
    <n v="4.0000000000000009"/>
    <n v="4.0000000000000009"/>
    <m/>
    <m/>
    <m/>
    <m/>
    <m/>
    <m/>
    <m/>
    <m/>
    <m/>
    <m/>
    <m/>
    <m/>
    <m/>
    <m/>
    <m/>
    <m/>
    <m/>
    <m/>
    <m/>
    <n v="400.25650500000006"/>
    <n v="456.19327088670775"/>
    <n v="480.51842676258053"/>
    <n v="498.6564940321112"/>
    <n v="517.60744638491246"/>
    <n v="532.04019015987205"/>
    <n v="6508"/>
    <n v="1181"/>
    <n v="1342.3116096079618"/>
    <n v="1503.6232192159237"/>
    <n v="1664.9348288238853"/>
    <n v="1826.2464384318471"/>
    <n v="1987.5580480398089"/>
    <n v="0"/>
    <n v="0"/>
    <n v="0"/>
    <n v="0"/>
    <n v="0"/>
    <n v="0"/>
    <m/>
    <m/>
    <m/>
    <m/>
    <m/>
    <m/>
    <n v="0"/>
    <n v="65.940072034572694"/>
    <n v="43.960048023048458"/>
    <n v="43.960048023048458"/>
    <n v="344.79632595144153"/>
    <n v="0"/>
    <n v="0"/>
    <n v="70.354580526470684"/>
    <n v="46.90305368431379"/>
    <n v="46.90305368431379"/>
    <n v="367.87950226477375"/>
    <n v="0"/>
    <x v="0"/>
  </r>
  <r>
    <n v="6509"/>
    <n v="65"/>
    <n v="6"/>
    <s v="בדר"/>
    <m/>
    <s v="Arab"/>
    <s v="yes"/>
    <x v="0"/>
    <s v="yes"/>
    <s v="ירושלים"/>
    <n v="1198.2399226946432"/>
    <n v="91.494900444993007"/>
    <n v="138.09490044499299"/>
    <n v="174.99490044499299"/>
    <n v="193.294900444993"/>
    <n v="41.494900444993007"/>
    <n v="639.37450222496511"/>
    <n v="1289.7348231396361"/>
    <n v="1427.8297235846292"/>
    <n v="1602.8246240296221"/>
    <n v="1796.119524474615"/>
    <n v="1837.6144249196079"/>
    <n v="4792.9596907785744"/>
    <n v="5158.9392925585471"/>
    <n v="5711.3188943385194"/>
    <n v="6411.2984961184929"/>
    <n v="7160.4780978984636"/>
    <n v="7326.4576996784363"/>
    <n v="4.0000000000000018"/>
    <n v="4.0000000000000018"/>
    <n v="4.0000000000000018"/>
    <n v="4.0000000000000027"/>
    <n v="3.9866378603021886"/>
    <n v="3.9869395888089825"/>
    <m/>
    <m/>
    <m/>
    <m/>
    <m/>
    <m/>
    <m/>
    <m/>
    <m/>
    <m/>
    <m/>
    <m/>
    <m/>
    <m/>
    <m/>
    <m/>
    <m/>
    <m/>
    <m/>
    <n v="221.49"/>
    <n v="238.72599936449689"/>
    <n v="256.30949874323937"/>
    <n v="290.11188878358689"/>
    <n v="330.19714476563433"/>
    <n v="336.65974509805869"/>
    <n v="6509"/>
    <n v="2083"/>
    <n v="2083"/>
    <n v="2044.7386816305554"/>
    <n v="2179.1675931203554"/>
    <n v="2390.5457092948127"/>
    <n v="2364.600972086349"/>
    <n v="0"/>
    <n v="0"/>
    <n v="0"/>
    <n v="0"/>
    <n v="0"/>
    <n v="0"/>
    <m/>
    <m/>
    <m/>
    <m/>
    <m/>
    <m/>
    <n v="13.372174610108106"/>
    <n v="53.488698440432422"/>
    <n v="40.116523830324311"/>
    <n v="26.744349220216211"/>
    <n v="156.39014268250585"/>
    <n v="0"/>
    <n v="15.517712543672982"/>
    <n v="62.070850174691927"/>
    <n v="46.553137631018934"/>
    <n v="31.035425087345963"/>
    <n v="181.4826196613289"/>
    <n v="0"/>
    <x v="0"/>
  </r>
  <r>
    <n v="6510"/>
    <n v="65"/>
    <n v="6"/>
    <s v="ארמון המלך"/>
    <m/>
    <s v="Arab"/>
    <s v="yes"/>
    <x v="0"/>
    <s v="yes"/>
    <s v="ירושלים"/>
    <n v="242.52376035339572"/>
    <n v="10.155367850066582"/>
    <n v="24.555367850066581"/>
    <n v="78.95536785006658"/>
    <n v="34.755367850066584"/>
    <n v="34.755367850066584"/>
    <n v="183.17683925033293"/>
    <n v="252.67912820346231"/>
    <n v="277.23449605352891"/>
    <n v="356.18986390359549"/>
    <n v="390.94523175366209"/>
    <n v="425.70059960372868"/>
    <n v="951.07357001331729"/>
    <n v="1010.7165128138502"/>
    <n v="1108.9379842141163"/>
    <n v="1424.7594556143833"/>
    <n v="1563.7809270146495"/>
    <n v="1702.8023984149158"/>
    <n v="4.0000000000000036"/>
    <n v="4.0000000000000036"/>
    <n v="4.0000000000000027"/>
    <n v="4.0000000000000036"/>
    <n v="4.0000000000000027"/>
    <n v="4.0000000000000027"/>
    <m/>
    <m/>
    <m/>
    <m/>
    <m/>
    <m/>
    <m/>
    <m/>
    <m/>
    <m/>
    <m/>
    <m/>
    <m/>
    <m/>
    <m/>
    <m/>
    <m/>
    <m/>
    <m/>
    <n v="166.92000000000002"/>
    <n v="171.29965943474534"/>
    <n v="176.93136192359287"/>
    <n v="189.30072891811304"/>
    <n v="196.12261455120694"/>
    <n v="202.71454556517602"/>
    <n v="6510"/>
    <n v="1234"/>
    <n v="1357.4"/>
    <n v="1493.1400000000003"/>
    <n v="1642.4540000000004"/>
    <n v="1806.6994000000007"/>
    <n v="1987.3693400000009"/>
    <n v="0"/>
    <n v="0"/>
    <n v="0"/>
    <n v="0"/>
    <n v="0"/>
    <n v="0"/>
    <m/>
    <m/>
    <m/>
    <m/>
    <m/>
    <m/>
    <n v="9.4650364459056515"/>
    <n v="28.395109337716956"/>
    <n v="28.395109337716956"/>
    <n v="28.395109337716956"/>
    <n v="94.650364459056505"/>
    <n v="0"/>
    <n v="10.135727278258802"/>
    <n v="30.407181834776402"/>
    <n v="30.407181834776402"/>
    <n v="30.407181834776402"/>
    <n v="101.357272782588"/>
    <n v="0"/>
    <x v="0"/>
  </r>
  <r>
    <n v="6511"/>
    <n v="65"/>
    <n v="6"/>
    <s v="חברת חשמל מזרח"/>
    <m/>
    <s v="Arab"/>
    <s v="yes"/>
    <x v="0"/>
    <s v="yes"/>
    <s v="ירושלים"/>
    <n v="61.516425582785388"/>
    <n v="10.806204423191872"/>
    <n v="58.006204423191868"/>
    <n v="53.006204423191875"/>
    <n v="1.2062044231918705"/>
    <n v="1.2062044231918705"/>
    <n v="124.23102211595935"/>
    <n v="72.32263000597726"/>
    <n v="130.32883442916912"/>
    <n v="183.33503885236098"/>
    <n v="184.54124327555286"/>
    <n v="185.74744769874474"/>
    <n v="253.3029288702929"/>
    <n v="303.7550460251046"/>
    <n v="547.38110460251073"/>
    <n v="770.00716317991669"/>
    <n v="775.07322175732259"/>
    <n v="780.13928033472837"/>
    <n v="4.200000000000002"/>
    <n v="4.200000000000002"/>
    <n v="4.2000000000000028"/>
    <n v="4.2000000000000028"/>
    <n v="4.2000000000000028"/>
    <n v="4.2000000000000028"/>
    <m/>
    <m/>
    <m/>
    <m/>
    <m/>
    <m/>
    <m/>
    <m/>
    <m/>
    <m/>
    <m/>
    <m/>
    <m/>
    <m/>
    <m/>
    <m/>
    <m/>
    <m/>
    <m/>
    <n v="419.44"/>
    <n v="427.46270127801552"/>
    <n v="441.51855272739601"/>
    <n v="2570.9512534474411"/>
    <n v="3378.6289006365764"/>
    <n v="4185.728713141757"/>
    <n v="6511"/>
    <m/>
    <n v="0"/>
    <n v="0"/>
    <n v="0"/>
    <n v="0"/>
    <n v="0"/>
    <n v="0"/>
    <n v="0"/>
    <n v="0"/>
    <n v="0"/>
    <n v="0"/>
    <n v="0"/>
    <m/>
    <m/>
    <m/>
    <m/>
    <m/>
    <m/>
    <n v="65.171125098742522"/>
    <n v="234.43652389168508"/>
    <n v="2271.3436044570135"/>
    <n v="0"/>
    <n v="0"/>
    <n v="0"/>
    <n v="106.10417028629855"/>
    <n v="381.68272858022533"/>
    <n v="3697.9418142752329"/>
    <n v="0"/>
    <n v="0"/>
    <n v="0"/>
    <x v="0"/>
  </r>
  <r>
    <n v="6601"/>
    <n v="66"/>
    <n v="6"/>
    <s v="שיכוני נוסייבה"/>
    <m/>
    <s v="Arab"/>
    <s v="yes"/>
    <x v="0"/>
    <s v="yes"/>
    <s v="ירושלים"/>
    <n v="1118.700259525124"/>
    <n v="191.22157371617891"/>
    <n v="262.82157371617888"/>
    <n v="306.52157371617892"/>
    <n v="141.62157371617889"/>
    <n v="61.621573716178901"/>
    <n v="963.80786858089448"/>
    <n v="1309.9218332413029"/>
    <n v="1572.7434069574817"/>
    <n v="1879.2649806736606"/>
    <n v="2020.8865543898396"/>
    <n v="2082.5081281060184"/>
    <n v="4474.801038100497"/>
    <n v="5239.6873329652126"/>
    <n v="6290.9736278299288"/>
    <n v="7517.0599226946442"/>
    <n v="8083.5462175593602"/>
    <n v="8330.0325124240753"/>
    <n v="4.0000000000000009"/>
    <n v="4.0000000000000009"/>
    <n v="4.0000000000000009"/>
    <n v="4.0000000000000009"/>
    <n v="4.0000000000000009"/>
    <n v="4.0000000000000009"/>
    <m/>
    <m/>
    <m/>
    <m/>
    <m/>
    <m/>
    <m/>
    <m/>
    <m/>
    <m/>
    <m/>
    <m/>
    <m/>
    <m/>
    <m/>
    <m/>
    <m/>
    <m/>
    <m/>
    <n v="297.46000000000004"/>
    <n v="328.60679788280947"/>
    <n v="546.65359148127618"/>
    <n v="698.01319923442884"/>
    <n v="820.66866788805623"/>
    <n v="925.10549203719017"/>
    <n v="6601"/>
    <n v="1533"/>
    <n v="1519.0416894117093"/>
    <n v="1801.8110856590702"/>
    <n v="2044.0082007097017"/>
    <n v="2158.9716733517316"/>
    <n v="2150.8023422837355"/>
    <n v="0"/>
    <n v="0"/>
    <n v="0"/>
    <n v="0"/>
    <n v="0"/>
    <n v="0"/>
    <m/>
    <m/>
    <m/>
    <m/>
    <m/>
    <m/>
    <n v="0"/>
    <n v="28.586498128649751"/>
    <n v="96.584038458642439"/>
    <n v="289.39287244198516"/>
    <n v="283.44979020515143"/>
    <n v="0"/>
    <n v="0"/>
    <n v="37.886857219791587"/>
    <n v="128.00678342360806"/>
    <n v="383.54423089152021"/>
    <n v="375.66762050227021"/>
    <n v="0"/>
    <x v="0"/>
  </r>
  <r>
    <n v="6602"/>
    <n v="66"/>
    <n v="6"/>
    <s v="אל קינדי"/>
    <m/>
    <s v="Arab"/>
    <s v="yes"/>
    <x v="0"/>
    <s v="yes"/>
    <s v="ירושלים"/>
    <n v="794.03365543898508"/>
    <n v="26.769287361548727"/>
    <n v="35.369287361548729"/>
    <n v="25.769287361548727"/>
    <n v="15.569287361548728"/>
    <n v="15.569287361548728"/>
    <n v="119.04643680774365"/>
    <n v="820.80294280053386"/>
    <n v="856.17223016208254"/>
    <n v="881.94151752363132"/>
    <n v="897.51080488518005"/>
    <n v="913.08009224672878"/>
    <n v="3176.1346217559362"/>
    <n v="3283.2117712021309"/>
    <n v="3424.6889206483256"/>
    <n v="3527.7660700945203"/>
    <n v="3590.0432195407152"/>
    <n v="3652.3203689869101"/>
    <n v="3.9999999999999947"/>
    <n v="3.9999999999999947"/>
    <n v="3.9999999999999947"/>
    <n v="3.9999999999999942"/>
    <n v="3.9999999999999942"/>
    <n v="3.9999999999999947"/>
    <m/>
    <m/>
    <m/>
    <m/>
    <m/>
    <m/>
    <m/>
    <m/>
    <m/>
    <m/>
    <m/>
    <m/>
    <m/>
    <m/>
    <m/>
    <m/>
    <m/>
    <m/>
    <m/>
    <n v="164.78"/>
    <n v="172.41779023095322"/>
    <n v="179.31273923621913"/>
    <n v="185.26266474067467"/>
    <n v="189.74823043961965"/>
    <n v="194.00678965558248"/>
    <n v="6602"/>
    <n v="1989"/>
    <n v="1989"/>
    <n v="1989"/>
    <n v="1989"/>
    <n v="1989"/>
    <n v="1989"/>
    <n v="0"/>
    <n v="0"/>
    <n v="0"/>
    <n v="0"/>
    <n v="0"/>
    <n v="0"/>
    <m/>
    <m/>
    <m/>
    <m/>
    <m/>
    <m/>
    <n v="0"/>
    <n v="27.789399711101204"/>
    <n v="27.789399711101204"/>
    <n v="46.315666185168674"/>
    <n v="83.368199133303605"/>
    <n v="0"/>
    <n v="0"/>
    <n v="29.101018448337378"/>
    <n v="29.101018448337378"/>
    <n v="48.501697413895634"/>
    <n v="87.303055345012112"/>
    <n v="0"/>
    <x v="0"/>
  </r>
  <r>
    <n v="6603"/>
    <n v="66"/>
    <n v="6"/>
    <s v="אל הילאל"/>
    <m/>
    <s v="Arab"/>
    <s v="yes"/>
    <x v="0"/>
    <s v="yes"/>
    <s v="ירושלים"/>
    <n v="1155.1032854776365"/>
    <n v="46.249084028973272"/>
    <n v="37.049084028973269"/>
    <n v="35.649084028973263"/>
    <n v="22.649084028973267"/>
    <n v="22.649084028973267"/>
    <n v="164.24542014486636"/>
    <n v="1201.3523695066099"/>
    <n v="1238.4014535355832"/>
    <n v="1274.0505375645564"/>
    <n v="1296.6996215935296"/>
    <n v="1319.3487056225028"/>
    <n v="4620.413141910547"/>
    <n v="4805.4094780264404"/>
    <n v="4953.6058141423337"/>
    <n v="5096.2021502582265"/>
    <n v="5186.7984863741194"/>
    <n v="5277.3948224900123"/>
    <n v="4.0000000000000009"/>
    <n v="4.0000000000000009"/>
    <n v="4.0000000000000009"/>
    <n v="4.0000000000000009"/>
    <n v="4.0000000000000009"/>
    <n v="4.0000000000000009"/>
    <m/>
    <m/>
    <m/>
    <m/>
    <m/>
    <m/>
    <m/>
    <m/>
    <m/>
    <m/>
    <m/>
    <m/>
    <m/>
    <m/>
    <m/>
    <m/>
    <m/>
    <m/>
    <m/>
    <n v="205.44"/>
    <n v="251.68625612727988"/>
    <n v="260.7184767190376"/>
    <n v="266.90738843522269"/>
    <n v="272.86651159394762"/>
    <n v="277.43014316353015"/>
    <n v="6603"/>
    <n v="523"/>
    <n v="622.79235612415084"/>
    <n v="722.58471224830168"/>
    <n v="822.37706837245241"/>
    <n v="922.16942449660326"/>
    <n v="1021.9617806207541"/>
    <n v="0"/>
    <n v="0"/>
    <n v="0"/>
    <n v="0"/>
    <n v="0"/>
    <n v="0"/>
    <m/>
    <m/>
    <m/>
    <m/>
    <m/>
    <m/>
    <n v="14.863786232805374"/>
    <n v="102.69525100400239"/>
    <n v="70.265171679129764"/>
    <n v="10.810026518195222"/>
    <n v="68.273153001089938"/>
    <n v="0"/>
    <n v="15.449787159114551"/>
    <n v="106.7439847030298"/>
    <n v="73.035357891870532"/>
    <n v="11.236209016642899"/>
    <n v="70.964804392872352"/>
    <n v="0"/>
    <x v="0"/>
  </r>
  <r>
    <n v="6604"/>
    <n v="66"/>
    <n v="6"/>
    <s v="טאה חוסיין"/>
    <m/>
    <s v="Arab"/>
    <s v="yes"/>
    <x v="0"/>
    <s v="yes"/>
    <s v="ירושלים"/>
    <n v="376.28840419657666"/>
    <n v="76.8291843960113"/>
    <n v="87.029184396011317"/>
    <n v="188.62918439601131"/>
    <n v="158.8291843960113"/>
    <n v="164.8291843960113"/>
    <n v="676.14592198005653"/>
    <n v="453.11758859258794"/>
    <n v="540.1467729885992"/>
    <n v="728.77595738461048"/>
    <n v="887.60514178062181"/>
    <n v="1052.434326176633"/>
    <n v="1505.153616786306"/>
    <n v="1812.4703543703508"/>
    <n v="2160.5870919543959"/>
    <n v="2915.103829538441"/>
    <n v="3550.4205671224859"/>
    <n v="4209.7373047065303"/>
    <n v="3.9999999999999982"/>
    <n v="3.9999999999999978"/>
    <n v="3.9999999999999982"/>
    <n v="3.9999999999999987"/>
    <n v="3.9999999999999987"/>
    <n v="3.9999999999999982"/>
    <m/>
    <m/>
    <m/>
    <m/>
    <m/>
    <m/>
    <m/>
    <m/>
    <m/>
    <m/>
    <m/>
    <m/>
    <m/>
    <m/>
    <m/>
    <m/>
    <m/>
    <m/>
    <m/>
    <n v="64.2"/>
    <n v="168.59530085147708"/>
    <n v="348.79151772778289"/>
    <n v="528.87791579442796"/>
    <n v="649.32987163468522"/>
    <n v="769.28689024480468"/>
    <n v="6604"/>
    <n v="853"/>
    <n v="853"/>
    <n v="853"/>
    <n v="792.66311493774629"/>
    <n v="948.25429664175113"/>
    <n v="1086.9480811578705"/>
    <n v="0"/>
    <n v="0"/>
    <n v="0"/>
    <n v="0"/>
    <n v="0"/>
    <n v="0"/>
    <m/>
    <m/>
    <m/>
    <m/>
    <m/>
    <m/>
    <n v="0"/>
    <n v="57.887703932908792"/>
    <n v="79.686461640319294"/>
    <n v="359.61620446170895"/>
    <n v="31.687545759490927"/>
    <n v="0"/>
    <n v="0"/>
    <n v="84.201382610327798"/>
    <n v="115.90907549582919"/>
    <n v="523.08486202611562"/>
    <n v="46.091570112532096"/>
    <n v="0"/>
    <x v="0"/>
  </r>
  <r>
    <n v="6605"/>
    <n v="66"/>
    <n v="6"/>
    <s v="בית חנינא דרום"/>
    <m/>
    <s v="Arab"/>
    <s v="yes"/>
    <x v="0"/>
    <s v="yes"/>
    <s v="ירושלים"/>
    <n v="243.16282164549949"/>
    <n v="15.967898463637248"/>
    <n v="39.567898463637242"/>
    <n v="4.7678984636372457"/>
    <n v="4.7678984636372457"/>
    <n v="4.7678984636372457"/>
    <n v="69.839492318186231"/>
    <n v="259.13072010913675"/>
    <n v="298.69861857277397"/>
    <n v="303.46651703641123"/>
    <n v="308.2344155000485"/>
    <n v="313.00231396368576"/>
    <n v="953.57969272744981"/>
    <n v="1036.5228804365479"/>
    <n v="1194.794474291097"/>
    <n v="1213.8660681456458"/>
    <n v="1232.9376620001949"/>
    <n v="1252.009255854744"/>
    <n v="4.0000000000000036"/>
    <n v="4.0000000000000036"/>
    <n v="4.0000000000000036"/>
    <n v="4.0000000000000027"/>
    <n v="4.0000000000000027"/>
    <n v="4.0000000000000027"/>
    <m/>
    <m/>
    <m/>
    <m/>
    <m/>
    <m/>
    <m/>
    <m/>
    <m/>
    <m/>
    <m/>
    <m/>
    <m/>
    <m/>
    <m/>
    <m/>
    <m/>
    <m/>
    <m/>
    <n v="193.67000000000002"/>
    <n v="199.16379036384996"/>
    <n v="229.82729433831949"/>
    <n v="317.09806289949893"/>
    <n v="320.74633065030554"/>
    <n v="324.12779208020459"/>
    <n v="6605"/>
    <n v="2424"/>
    <n v="2545.2000000000003"/>
    <n v="2672.4600000000005"/>
    <n v="2806.0830000000005"/>
    <n v="2946.3871500000005"/>
    <n v="3093.7065075000005"/>
    <n v="0"/>
    <n v="0"/>
    <n v="0"/>
    <n v="0"/>
    <n v="0"/>
    <n v="0"/>
    <n v="3000"/>
    <n v="3150"/>
    <n v="3307.5"/>
    <n v="3472.875"/>
    <n v="3646.5187500000002"/>
    <n v="3828.8446875000004"/>
    <n v="0"/>
    <n v="24.114725439807128"/>
    <n v="30.725650499522676"/>
    <n v="118.87131796239665"/>
    <n v="143.38636899777248"/>
    <n v="0"/>
    <n v="0"/>
    <n v="24.649323436271853"/>
    <n v="31.406805723044538"/>
    <n v="121.50656954668035"/>
    <n v="146.56509337420783"/>
    <n v="0"/>
    <x v="0"/>
  </r>
  <r>
    <n v="6606"/>
    <n v="66"/>
    <n v="6"/>
    <s v="בית חנינא צפון"/>
    <m/>
    <s v="Arab"/>
    <s v="yes"/>
    <x v="0"/>
    <s v="yes"/>
    <s v="ירושלים"/>
    <n v="763.75644395361803"/>
    <n v="95.797185175561125"/>
    <n v="173.99718517556113"/>
    <n v="170.69718517556117"/>
    <n v="168.59718517556115"/>
    <n v="154.19718517556115"/>
    <n v="763.28592587780577"/>
    <n v="859.55362912917917"/>
    <n v="1033.5508143047402"/>
    <n v="1204.2479994803014"/>
    <n v="1372.8451846558626"/>
    <n v="1527.0423698314237"/>
    <n v="3055.0257758144676"/>
    <n v="3438.2145165167112"/>
    <n v="4134.2032572189546"/>
    <n v="4816.9919979211982"/>
    <n v="5491.3807386234421"/>
    <n v="6108.1694793256847"/>
    <n v="3.9999999999999938"/>
    <n v="3.9999999999999938"/>
    <n v="3.9999999999999938"/>
    <n v="3.9999999999999938"/>
    <n v="3.9999999999999942"/>
    <n v="3.9999999999999933"/>
    <m/>
    <m/>
    <m/>
    <m/>
    <m/>
    <m/>
    <m/>
    <m/>
    <m/>
    <m/>
    <m/>
    <m/>
    <m/>
    <m/>
    <m/>
    <m/>
    <m/>
    <m/>
    <m/>
    <n v="98.440000000000012"/>
    <n v="117.93097922333402"/>
    <n v="140.39413739253746"/>
    <n v="162.58494385995809"/>
    <n v="184.38015875525554"/>
    <n v="204.3117593879922"/>
    <n v="6606"/>
    <m/>
    <n v="0"/>
    <n v="0"/>
    <n v="0"/>
    <n v="0"/>
    <n v="0"/>
    <n v="0"/>
    <n v="0"/>
    <n v="0"/>
    <n v="0"/>
    <n v="0"/>
    <n v="0"/>
    <m/>
    <m/>
    <m/>
    <m/>
    <m/>
    <m/>
    <n v="8.1292471929979033"/>
    <n v="32.516988771991613"/>
    <n v="32.516988771991613"/>
    <n v="56.904730350985318"/>
    <n v="32.516988771991613"/>
    <n v="0"/>
    <n v="10.215587969399609"/>
    <n v="40.862351877598435"/>
    <n v="40.862351877598435"/>
    <n v="71.509115785797249"/>
    <n v="40.862351877598435"/>
    <n v="0"/>
    <x v="0"/>
  </r>
  <r>
    <n v="6607"/>
    <n v="66"/>
    <n v="6"/>
    <s v="שיכוני נוסייבה מערב"/>
    <m/>
    <s v="Arab"/>
    <s v="yes"/>
    <x v="0"/>
    <s v="yes"/>
    <s v="ירושלים"/>
    <n v="677.83078409718507"/>
    <n v="30.937858511709514"/>
    <n v="362.73785851170953"/>
    <n v="390.8378585117095"/>
    <n v="402.93785851170952"/>
    <n v="792.93785851170946"/>
    <n v="1980.3892925585476"/>
    <n v="708.76864260889454"/>
    <n v="1071.5065011206041"/>
    <n v="1462.3443596323136"/>
    <n v="1865.2822181440231"/>
    <n v="2658.2200766557326"/>
    <n v="2711.3231363887353"/>
    <n v="2835.0745704355732"/>
    <n v="4286.0260044824081"/>
    <n v="5849.3774385292436"/>
    <n v="7461.1288725760787"/>
    <n v="10632.880306622912"/>
    <n v="3.9999999999999925"/>
    <n v="3.9999999999999929"/>
    <n v="3.9999999999999925"/>
    <n v="3.9999999999999925"/>
    <n v="3.9999999999999929"/>
    <n v="3.9999999999999933"/>
    <m/>
    <m/>
    <m/>
    <m/>
    <m/>
    <m/>
    <m/>
    <m/>
    <m/>
    <m/>
    <m/>
    <m/>
    <m/>
    <m/>
    <m/>
    <m/>
    <m/>
    <m/>
    <m/>
    <n v="78.11"/>
    <n v="143.3602469018054"/>
    <n v="244.75825953423151"/>
    <n v="349.62638440328652"/>
    <n v="455.83257248141769"/>
    <n v="608.73115359034296"/>
    <n v="6607"/>
    <n v="141"/>
    <n v="141"/>
    <n v="141"/>
    <n v="141"/>
    <n v="141"/>
    <n v="141"/>
    <n v="0"/>
    <n v="0"/>
    <n v="0"/>
    <n v="0"/>
    <n v="0"/>
    <n v="0"/>
    <m/>
    <m/>
    <m/>
    <m/>
    <m/>
    <m/>
    <n v="0"/>
    <n v="23.103488474269898"/>
    <n v="37.322069830597684"/>
    <n v="164.61477253800359"/>
    <n v="124.58605356041537"/>
    <n v="0"/>
    <n v="0"/>
    <n v="40.225262789896313"/>
    <n v="64.98109878387514"/>
    <n v="286.60920587013021"/>
    <n v="216.91558614644129"/>
    <n v="0"/>
    <x v="0"/>
  </r>
  <r>
    <n v="6608"/>
    <n v="66"/>
    <n v="6"/>
    <s v="נחל עטרות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6608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6609"/>
    <n v="66"/>
    <n v="6"/>
    <s v="ביסאן"/>
    <m/>
    <s v="Arab"/>
    <s v="yes"/>
    <x v="0"/>
    <s v="yes"/>
    <s v="ירושלים"/>
    <n v="1352.288139149643"/>
    <n v="124.38800272842437"/>
    <n v="331.38800272842434"/>
    <n v="418.58800272842444"/>
    <n v="335.78800272842437"/>
    <n v="300.78800272842437"/>
    <n v="1510.9400136421218"/>
    <n v="1476.6761418780675"/>
    <n v="1808.0641446064919"/>
    <n v="2226.6521473349162"/>
    <n v="2562.4401500633408"/>
    <n v="2863.2281527917653"/>
    <n v="5409.1525565985639"/>
    <n v="5906.7045675122608"/>
    <n v="7232.2565784259568"/>
    <n v="8906.6085893396521"/>
    <n v="10249.760600253347"/>
    <n v="11452.912611167041"/>
    <n v="3.9999999999999942"/>
    <n v="3.9999999999999938"/>
    <n v="3.9999999999999938"/>
    <n v="3.9999999999999942"/>
    <n v="3.9999999999999938"/>
    <n v="3.9999999999999929"/>
    <m/>
    <m/>
    <m/>
    <m/>
    <m/>
    <m/>
    <m/>
    <m/>
    <m/>
    <m/>
    <m/>
    <m/>
    <m/>
    <m/>
    <m/>
    <m/>
    <m/>
    <m/>
    <m/>
    <n v="447.26000000000005"/>
    <n v="581.6739869433145"/>
    <n v="1368.3955220118805"/>
    <n v="1554.7452993181191"/>
    <n v="1728.1891926566529"/>
    <n v="1890.4113195170924"/>
    <n v="6609"/>
    <n v="2030"/>
    <n v="2030"/>
    <n v="2071.4059298693519"/>
    <n v="2421.848592979647"/>
    <n v="2737.5290743701526"/>
    <n v="2957.1254653963779"/>
    <n v="0"/>
    <n v="0"/>
    <n v="0"/>
    <n v="0"/>
    <n v="0"/>
    <n v="0"/>
    <m/>
    <m/>
    <m/>
    <m/>
    <m/>
    <m/>
    <n v="0"/>
    <n v="263.68010586552322"/>
    <n v="401.19515091602608"/>
    <n v="572.34993916819292"/>
    <n v="317.52010336837691"/>
    <n v="0"/>
    <n v="0"/>
    <n v="320.60804884135484"/>
    <n v="487.81228343938636"/>
    <n v="695.91900628547012"/>
    <n v="386.0719809508812"/>
    <n v="0"/>
    <x v="0"/>
  </r>
  <r>
    <n v="6610"/>
    <n v="66"/>
    <n v="6"/>
    <s v="בית חנינא החדשה"/>
    <m/>
    <s v="Arab"/>
    <s v="yes"/>
    <x v="0"/>
    <s v="yes"/>
    <s v="ירושלים"/>
    <n v="253.06827167310851"/>
    <n v="4.9621229739825194"/>
    <n v="39.16212297398252"/>
    <n v="4.9621229739825194"/>
    <n v="4.9621229739825194"/>
    <n v="4.9621229739825194"/>
    <n v="59.010614869912587"/>
    <n v="258.03039464709104"/>
    <n v="297.19251762107353"/>
    <n v="302.15464059505604"/>
    <n v="307.11676356903854"/>
    <n v="312.07888654302104"/>
    <n v="992.42459479650506"/>
    <n v="1032.1215785883653"/>
    <n v="1188.7700704842955"/>
    <n v="1208.6185623802255"/>
    <n v="1228.4670542761557"/>
    <n v="1248.3155461720858"/>
    <n v="4.0000000000000044"/>
    <n v="4.0000000000000044"/>
    <n v="4.0000000000000044"/>
    <n v="4.0000000000000044"/>
    <n v="4.0000000000000053"/>
    <n v="4.0000000000000053"/>
    <m/>
    <m/>
    <m/>
    <m/>
    <m/>
    <m/>
    <m/>
    <m/>
    <m/>
    <m/>
    <m/>
    <m/>
    <m/>
    <m/>
    <m/>
    <m/>
    <m/>
    <m/>
    <m/>
    <n v="112.35000000000001"/>
    <n v="115.28442855751595"/>
    <n v="121.79113412476663"/>
    <n v="124.33496003237386"/>
    <n v="145.18490425440575"/>
    <n v="147.41007132894975"/>
    <n v="6610"/>
    <n v="3744"/>
    <n v="3744"/>
    <n v="3744"/>
    <n v="3744"/>
    <n v="3744"/>
    <n v="3744"/>
    <n v="0"/>
    <n v="0"/>
    <n v="0"/>
    <n v="0"/>
    <n v="0"/>
    <n v="0"/>
    <m/>
    <m/>
    <m/>
    <m/>
    <m/>
    <m/>
    <n v="0"/>
    <n v="0.38950940307480619"/>
    <n v="6.2321498065064498"/>
    <n v="17.609394194269388"/>
    <n v="100.10390662852322"/>
    <n v="0"/>
    <n v="0"/>
    <n v="0.46179778298560314"/>
    <n v="7.388763765803386"/>
    <n v="20.877491363337867"/>
    <n v="118.6820184168229"/>
    <n v="0"/>
    <x v="0"/>
  </r>
  <r>
    <n v="6701"/>
    <n v="67"/>
    <n v="6"/>
    <s v="עטרות מזרח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6.75"/>
    <n v="27.165123581847649"/>
    <n v="27.595421393841168"/>
    <n v="1429"/>
    <n v="2500"/>
    <n v="3571"/>
    <n v="6701"/>
    <m/>
    <n v="0"/>
    <n v="0"/>
    <n v="0"/>
    <n v="0"/>
    <n v="0"/>
    <n v="0"/>
    <n v="0"/>
    <n v="0"/>
    <n v="0"/>
    <n v="0"/>
    <n v="0"/>
    <m/>
    <m/>
    <m/>
    <m/>
    <m/>
    <m/>
    <n v="1429"/>
    <n v="0"/>
    <n v="0"/>
    <n v="0"/>
    <n v="0"/>
    <n v="0"/>
    <n v="3571"/>
    <n v="0"/>
    <n v="0"/>
    <n v="0"/>
    <n v="0"/>
    <n v="0"/>
    <x v="0"/>
  </r>
  <r>
    <n v="6702"/>
    <n v="67"/>
    <n v="6"/>
    <s v="עטרות דרום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1458.41"/>
    <n v="1474.1001974719102"/>
    <n v="1490.3639269662922"/>
    <n v="1507.8976202247193"/>
    <n v="1523.9565168539327"/>
    <n v="1538.62255"/>
    <n v="6702"/>
    <m/>
    <n v="0"/>
    <n v="0"/>
    <n v="0"/>
    <n v="0"/>
    <n v="0"/>
    <n v="0"/>
    <n v="0"/>
    <n v="0"/>
    <n v="0"/>
    <n v="0"/>
    <n v="0"/>
    <m/>
    <m/>
    <m/>
    <m/>
    <m/>
    <m/>
    <n v="1339.2175471215699"/>
    <n v="129.24836787866099"/>
    <n v="39.431705224488447"/>
    <n v="0"/>
    <n v="0"/>
    <n v="0"/>
    <n v="1366.5054508474223"/>
    <n v="131.88193329674931"/>
    <n v="40.235165855828541"/>
    <n v="0"/>
    <n v="0"/>
    <n v="0"/>
    <x v="0"/>
  </r>
  <r>
    <n v="6703"/>
    <n v="67"/>
    <n v="6"/>
    <s v="את עטרות&quot;"/>
    <m/>
    <s v="Arab"/>
    <s v="yes"/>
    <x v="0"/>
    <s v="yes"/>
    <s v="ירושלים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5210.9000000000005"/>
    <n v="5856.0570870786523"/>
    <n v="7229.6034044943826"/>
    <n v="7833.5273033707872"/>
    <n v="8345.5817528089901"/>
    <n v="9032.335500000001"/>
    <n v="6703"/>
    <n v="644"/>
    <n v="644"/>
    <n v="644"/>
    <n v="644"/>
    <n v="644"/>
    <n v="644"/>
    <n v="0"/>
    <n v="0"/>
    <n v="0"/>
    <n v="0"/>
    <n v="0"/>
    <n v="0"/>
    <m/>
    <m/>
    <m/>
    <m/>
    <m/>
    <m/>
    <n v="7589.4096328971773"/>
    <n v="244.11767047361036"/>
    <n v="0"/>
    <n v="0"/>
    <n v="0"/>
    <n v="0"/>
    <n v="8750.8591463978009"/>
    <n v="281.47635360220113"/>
    <n v="0"/>
    <n v="0"/>
    <n v="0"/>
    <n v="0"/>
    <x v="0"/>
  </r>
  <r>
    <n v="6704"/>
    <n v="67"/>
    <n v="6"/>
    <s v="קלנדיה הכפר"/>
    <m/>
    <s v="Arab"/>
    <s v="yes"/>
    <x v="0"/>
    <s v="yes"/>
    <s v="ירושלים"/>
    <n v="130"/>
    <n v="0"/>
    <n v="0"/>
    <n v="0"/>
    <m/>
    <m/>
    <n v="0"/>
    <n v="130"/>
    <n v="130"/>
    <n v="130"/>
    <n v="130"/>
    <n v="130"/>
    <n v="494"/>
    <n v="490.13538431338281"/>
    <n v="490.13538431338281"/>
    <n v="490.13538431338281"/>
    <n v="494"/>
    <n v="494"/>
    <n v="3.7702721870260216"/>
    <n v="3.7702721870260216"/>
    <n v="3.7702721870260216"/>
    <n v="3.7702721870260216"/>
    <n v="3.8"/>
    <n v="3.8"/>
    <m/>
    <m/>
    <m/>
    <m/>
    <m/>
    <m/>
    <m/>
    <m/>
    <m/>
    <m/>
    <m/>
    <m/>
    <m/>
    <m/>
    <m/>
    <m/>
    <m/>
    <m/>
    <m/>
    <n v="695.5"/>
    <n v="706.29321312803893"/>
    <n v="717.48095623987035"/>
    <n v="729.54230145867098"/>
    <n v="769.76003737613144"/>
    <n v="887.73401936901689"/>
    <n v="6704"/>
    <m/>
    <n v="0"/>
    <n v="0"/>
    <n v="0"/>
    <n v="0"/>
    <n v="0"/>
    <n v="0"/>
    <n v="0"/>
    <n v="0"/>
    <n v="0"/>
    <n v="0"/>
    <n v="0"/>
    <m/>
    <m/>
    <m/>
    <m/>
    <m/>
    <m/>
    <n v="44.623874441539584"/>
    <n v="101.28458585019459"/>
    <n v="101.28458585019459"/>
    <n v="129.61494155452209"/>
    <n v="352.73431376222004"/>
    <n v="0"/>
    <n v="54.299978683347732"/>
    <n v="123.24682519045562"/>
    <n v="123.24682519045562"/>
    <n v="157.72024844400957"/>
    <n v="429.22014186074824"/>
    <n v="0"/>
    <x v="0"/>
  </r>
  <r>
    <n v="6705"/>
    <n v="67"/>
    <n v="6"/>
    <s v="עטרות הישנה"/>
    <m/>
    <s v="Arab"/>
    <s v="yes"/>
    <x v="0"/>
    <s v="yes"/>
    <s v="ירושלים"/>
    <n v="160"/>
    <m/>
    <m/>
    <m/>
    <m/>
    <m/>
    <m/>
    <n v="160"/>
    <n v="160"/>
    <n v="160"/>
    <n v="160"/>
    <n v="160"/>
    <n v="608"/>
    <n v="603.24354992416352"/>
    <n v="603.24354992416352"/>
    <n v="603.24354992416352"/>
    <n v="608"/>
    <n v="608"/>
    <n v="3.7702721870260216"/>
    <n v="3.7702721870260216"/>
    <n v="3.7702721870260216"/>
    <n v="3.7702721870260216"/>
    <n v="3.8"/>
    <n v="3.8"/>
    <m/>
    <m/>
    <m/>
    <m/>
    <m/>
    <m/>
    <m/>
    <m/>
    <m/>
    <m/>
    <m/>
    <m/>
    <m/>
    <m/>
    <m/>
    <m/>
    <m/>
    <m/>
    <m/>
    <m/>
    <m/>
    <m/>
    <m/>
    <m/>
    <m/>
    <n v="6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801"/>
    <n v="68"/>
    <n v="6"/>
    <s v="כפר עקב מרכז"/>
    <m/>
    <s v="arabs behined seperation wall"/>
    <s v="yes"/>
    <x v="0"/>
    <s v="yes"/>
    <s v="ירושלים"/>
    <n v="4927.0199327324717"/>
    <n v="140"/>
    <n v="210"/>
    <n v="284.5"/>
    <n v="385"/>
    <n v="560"/>
    <n v="1579.5"/>
    <n v="5067.0199327324717"/>
    <n v="5277.0199327324717"/>
    <n v="5561.5199327324717"/>
    <n v="5946.5199327324717"/>
    <n v="6506.5199327324717"/>
    <n v="22893.823542857146"/>
    <n v="25980.317115058027"/>
    <n v="29346.38652808969"/>
    <n v="33019.155343037055"/>
    <n v="36873.346803468565"/>
    <n v="40705.195878315601"/>
    <n v="4.6465863453814933"/>
    <n v="5.1273366712508128"/>
    <n v="5.5611665110565465"/>
    <n v="5.9370739909969483"/>
    <n v="6.2008279162573965"/>
    <n v="6.2560625801727294"/>
    <m/>
    <m/>
    <m/>
    <m/>
    <m/>
    <m/>
    <m/>
    <m/>
    <m/>
    <m/>
    <m/>
    <m/>
    <m/>
    <m/>
    <m/>
    <m/>
    <m/>
    <m/>
    <m/>
    <n v="535"/>
    <n v="635.89727880297949"/>
    <n v="745.48531743379965"/>
    <n v="864.94633974283647"/>
    <n v="989.06965243746731"/>
    <n v="1111.7856595289077"/>
    <n v="6801"/>
    <n v="4912"/>
    <n v="4912"/>
    <n v="4912"/>
    <n v="4912"/>
    <n v="4912"/>
    <n v="4912"/>
    <n v="0"/>
    <n v="0"/>
    <n v="0"/>
    <n v="0"/>
    <n v="0"/>
    <n v="0"/>
    <m/>
    <m/>
    <m/>
    <m/>
    <m/>
    <m/>
    <n v="86.494633974283659"/>
    <n v="345.97853589713463"/>
    <n v="86.494633974283659"/>
    <n v="86.494633974283659"/>
    <n v="259.48390192285092"/>
    <n v="0"/>
    <n v="111.17856595289079"/>
    <n v="444.71426381156317"/>
    <n v="111.17856595289079"/>
    <n v="111.17856595289079"/>
    <n v="333.53569785867228"/>
    <n v="0"/>
    <x v="0"/>
  </r>
  <r>
    <n v="6802"/>
    <n v="68"/>
    <n v="6"/>
    <s v="כפר עקב מערב"/>
    <m/>
    <s v="arabs behined seperation wall"/>
    <s v="yes"/>
    <x v="0"/>
    <s v="yes"/>
    <s v="ירושלים"/>
    <n v="4893.9769739638732"/>
    <n v="295.66666666666669"/>
    <n v="295.66666666666669"/>
    <n v="295.66666666666669"/>
    <n v="295.66666666666669"/>
    <n v="295.66666666666669"/>
    <n v="1478.3333333333335"/>
    <n v="5189.6436406305402"/>
    <n v="5485.3103072972071"/>
    <n v="5780.9769739638741"/>
    <n v="6076.6436406305411"/>
    <n v="6372.3103072972081"/>
    <n v="22740.286581832086"/>
    <n v="25711.891051156952"/>
    <n v="29797.737411320897"/>
    <n v="34327.61400340496"/>
    <n v="39179.08309158498"/>
    <n v="44132.600645644532"/>
    <n v="4.6465863453815164"/>
    <n v="4.9544617764993522"/>
    <n v="5.4322792589656101"/>
    <n v="5.9380298793799486"/>
    <n v="6.4474873645082758"/>
    <n v="6.9256829183453892"/>
    <m/>
    <m/>
    <m/>
    <m/>
    <m/>
    <m/>
    <m/>
    <m/>
    <m/>
    <m/>
    <m/>
    <m/>
    <m/>
    <m/>
    <m/>
    <m/>
    <m/>
    <m/>
    <m/>
    <n v="1070"/>
    <n v="1243.8896522312812"/>
    <n v="1397.4676078264517"/>
    <n v="1566.0585334552484"/>
    <n v="1742.7649984866391"/>
    <n v="1920.9729130638279"/>
    <n v="6802"/>
    <n v="5312"/>
    <n v="5632.9212756187617"/>
    <n v="5779.2670839262364"/>
    <n v="5917.2752142890922"/>
    <n v="6047.6384584863836"/>
    <n v="6170.9749232111626"/>
    <n v="0"/>
    <n v="0"/>
    <n v="0"/>
    <n v="0"/>
    <n v="0"/>
    <n v="0"/>
    <m/>
    <m/>
    <m/>
    <m/>
    <m/>
    <m/>
    <n v="156.60585334552485"/>
    <n v="313.2117066910497"/>
    <n v="234.90878001828725"/>
    <n v="234.90878001828725"/>
    <n v="626.4234133820994"/>
    <n v="0"/>
    <n v="192.0972913063828"/>
    <n v="384.1945826127656"/>
    <n v="288.14593695957416"/>
    <n v="288.14593695957416"/>
    <n v="768.3891652255312"/>
    <n v="0"/>
    <x v="0"/>
  </r>
  <r>
    <n v="6803"/>
    <n v="68"/>
    <n v="6"/>
    <s v="קלנדיה צפון"/>
    <m/>
    <s v="Arab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01"/>
    <n v="69"/>
    <n v="6"/>
    <s v="שכונת עטרות א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02"/>
    <n v="69"/>
    <n v="6"/>
    <s v="שכונת עטרות ב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03"/>
    <n v="69"/>
    <n v="6"/>
    <s v="שכונת עטרות ג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04"/>
    <n v="69"/>
    <n v="6"/>
    <s v="שכונת עטרות ד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05"/>
    <n v="69"/>
    <n v="6"/>
    <s v="שכונת עטרות ה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06"/>
    <n v="69"/>
    <n v="6"/>
    <s v="שכונת עטרות ו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07"/>
    <n v="69"/>
    <n v="6"/>
    <s v="שכונת עטרות ז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08"/>
    <n v="69"/>
    <n v="6"/>
    <s v="שכונת עטרות ח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09"/>
    <n v="69"/>
    <n v="6"/>
    <s v="שכונת עטרות ט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6910"/>
    <n v="69"/>
    <n v="6"/>
    <s v="שכונת עטרות י'"/>
    <m/>
    <s v="U. Orthodox"/>
    <s v="yes"/>
    <x v="0"/>
    <s v="yes"/>
    <s v="ירושלים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7001"/>
    <n v="700"/>
    <n v="70"/>
    <s v="מעלה אדומים הנחלים"/>
    <m/>
    <s v="Jewish"/>
    <s v="yes"/>
    <x v="2"/>
    <s v="no"/>
    <s v="מעלה אדומים"/>
    <n v="1338.469233437404"/>
    <n v="0"/>
    <n v="0"/>
    <n v="0"/>
    <n v="0"/>
    <n v="0"/>
    <n v="0"/>
    <n v="1338.469233437404"/>
    <n v="1338.469233437404"/>
    <n v="1338.469233437404"/>
    <n v="1338.469233437404"/>
    <n v="1338.469233437404"/>
    <n v="3978.8774556299359"/>
    <n v="3965.6588602201391"/>
    <n v="3934.0649761367226"/>
    <n v="3881.4826762079751"/>
    <n v="3808.019728404156"/>
    <n v="3723.9456301978908"/>
    <n v="2.9727074453639397"/>
    <n v="2.9628315400539242"/>
    <n v="2.9392270497196353"/>
    <n v="2.899941649192566"/>
    <n v="2.8450558543094409"/>
    <n v="2.7822422340140012"/>
    <m/>
    <m/>
    <m/>
    <m/>
    <m/>
    <m/>
    <m/>
    <m/>
    <m/>
    <m/>
    <m/>
    <m/>
    <m/>
    <m/>
    <m/>
    <m/>
    <m/>
    <m/>
    <m/>
    <n v="104.6"/>
    <n v="118.65823999999999"/>
    <n v="118.65660217304911"/>
    <n v="118.65551413357169"/>
    <n v="118.65443168078585"/>
    <n v="118.65388159874898"/>
    <n v="7001"/>
    <n v="101"/>
    <n v="101"/>
    <n v="101"/>
    <n v="101"/>
    <n v="101"/>
    <n v="101"/>
    <n v="33"/>
    <n v="33"/>
    <n v="33"/>
    <n v="33"/>
    <n v="33"/>
    <n v="33"/>
    <m/>
    <m/>
    <m/>
    <m/>
    <m/>
    <m/>
    <n v="0"/>
    <n v="35.596654240071501"/>
    <n v="11.865551413357169"/>
    <n v="35.596654240071501"/>
    <n v="35.596654240071501"/>
    <n v="0"/>
    <n v="0"/>
    <n v="35.59616447962469"/>
    <n v="11.865388159874898"/>
    <n v="35.59616447962469"/>
    <n v="35.59616447962469"/>
    <n v="0"/>
    <x v="1"/>
  </r>
  <r>
    <n v="7002"/>
    <n v="700"/>
    <n v="70"/>
    <s v="מעלה אדומים אבני חושן"/>
    <m/>
    <s v="Jewish"/>
    <s v="yes"/>
    <x v="2"/>
    <s v="no"/>
    <s v="מעלה אדומים"/>
    <n v="355.842430801251"/>
    <n v="0"/>
    <n v="459"/>
    <n v="0"/>
    <n v="0"/>
    <n v="0"/>
    <n v="459"/>
    <n v="355.842430801251"/>
    <n v="814.842430801251"/>
    <n v="814.842430801251"/>
    <n v="814.842430801251"/>
    <n v="814.842430801251"/>
    <n v="1300.5197573870064"/>
    <n v="1304.5163431039589"/>
    <n v="2761.3037984496127"/>
    <n v="2761.3037984496127"/>
    <n v="2899.3689883720936"/>
    <n v="3044.3374377906985"/>
    <n v="3.6547630209770765"/>
    <n v="3.6659943564531563"/>
    <n v="3.3887579905901157"/>
    <n v="3.3887579905901157"/>
    <n v="3.5581958901196216"/>
    <n v="3.7361056846256031"/>
    <m/>
    <m/>
    <m/>
    <m/>
    <m/>
    <m/>
    <m/>
    <m/>
    <m/>
    <m/>
    <m/>
    <m/>
    <m/>
    <m/>
    <m/>
    <m/>
    <m/>
    <m/>
    <m/>
    <n v="392.25"/>
    <n v="445.1044118051193"/>
    <n v="494.75732234712774"/>
    <n v="494.68180248544263"/>
    <n v="499.38759432833007"/>
    <n v="504.32151846391628"/>
    <n v="7002"/>
    <n v="1828"/>
    <n v="1828"/>
    <n v="1828"/>
    <n v="1828"/>
    <n v="1828"/>
    <n v="1828"/>
    <n v="0"/>
    <n v="0"/>
    <n v="0"/>
    <n v="0"/>
    <n v="0"/>
    <n v="0"/>
    <m/>
    <m/>
    <m/>
    <m/>
    <m/>
    <m/>
    <n v="0"/>
    <n v="49.468180248544265"/>
    <n v="49.468180248544265"/>
    <n v="98.936360497088529"/>
    <n v="296.80908149126554"/>
    <n v="0"/>
    <n v="0"/>
    <n v="50.432151846391633"/>
    <n v="50.432151846391633"/>
    <n v="100.86430369278327"/>
    <n v="302.59291107834974"/>
    <n v="0"/>
    <x v="1"/>
  </r>
  <r>
    <n v="7003"/>
    <n v="700"/>
    <n v="70"/>
    <s v="מעלה אדומים מרכז"/>
    <m/>
    <s v="Jewish"/>
    <s v="yes"/>
    <x v="2"/>
    <s v="no"/>
    <s v="מעלה אדומים"/>
    <n v="124.72827471383965"/>
    <n v="0"/>
    <n v="0"/>
    <n v="0"/>
    <n v="0"/>
    <n v="0"/>
    <n v="0"/>
    <n v="124.72827471383965"/>
    <n v="124.72827471383965"/>
    <n v="124.72827471383965"/>
    <n v="124.72827471383965"/>
    <n v="124.72827471383965"/>
    <n v="490.53575395197237"/>
    <n v="489.35277347378195"/>
    <n v="485.00253369919966"/>
    <n v="478.25360572032343"/>
    <n v="469.38669826653432"/>
    <n v="460.25318522461919"/>
    <n v="3.9328352378592091"/>
    <n v="3.9233507766902842"/>
    <n v="3.8884730411923556"/>
    <n v="3.8343639949928465"/>
    <n v="3.7632742002038766"/>
    <n v="3.6900469142266603"/>
    <m/>
    <m/>
    <m/>
    <m/>
    <m/>
    <m/>
    <m/>
    <m/>
    <m/>
    <m/>
    <m/>
    <m/>
    <m/>
    <m/>
    <m/>
    <m/>
    <m/>
    <m/>
    <m/>
    <n v="366.1"/>
    <n v="415.30384000000004"/>
    <n v="415.30361448357013"/>
    <n v="415.30349013557361"/>
    <n v="415.30338033951762"/>
    <n v="415.30342784439193"/>
    <n v="7003"/>
    <n v="385"/>
    <n v="385"/>
    <n v="385"/>
    <n v="385"/>
    <n v="385"/>
    <n v="385"/>
    <n v="0"/>
    <n v="0"/>
    <n v="0"/>
    <n v="0"/>
    <n v="0"/>
    <n v="0"/>
    <m/>
    <m/>
    <m/>
    <m/>
    <m/>
    <m/>
    <n v="0"/>
    <n v="145.35622154745076"/>
    <n v="83.060698027114725"/>
    <n v="103.8258725338934"/>
    <n v="83.060698027114725"/>
    <n v="0"/>
    <n v="0"/>
    <n v="145.35619974553717"/>
    <n v="83.060685568878398"/>
    <n v="103.82585696109798"/>
    <n v="83.060685568878398"/>
    <n v="0"/>
    <x v="1"/>
  </r>
  <r>
    <n v="7004"/>
    <n v="700"/>
    <n v="70"/>
    <s v="מעלה אדומים קרית חינוך"/>
    <m/>
    <s v="Jewish"/>
    <s v="yes"/>
    <x v="2"/>
    <s v="no"/>
    <s v="מעלה אדומ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993.7"/>
    <n v="1127.2532800000001"/>
    <n v="1127.2532800000001"/>
    <n v="1127.2532800000001"/>
    <n v="1127.2532800000001"/>
    <n v="1127.2532800000001"/>
    <n v="7004"/>
    <n v="1228"/>
    <n v="1228"/>
    <n v="1228"/>
    <n v="1228"/>
    <n v="1228"/>
    <n v="1228"/>
    <n v="0"/>
    <n v="0"/>
    <n v="0"/>
    <n v="0"/>
    <n v="0"/>
    <n v="0"/>
    <m/>
    <m/>
    <m/>
    <m/>
    <m/>
    <m/>
    <n v="0"/>
    <n v="394.53864800000002"/>
    <n v="394.53864800000002"/>
    <n v="169.08799200000001"/>
    <n v="169.08799200000001"/>
    <n v="0"/>
    <n v="0"/>
    <n v="394.53864800000002"/>
    <n v="394.53864800000002"/>
    <n v="169.08799200000001"/>
    <n v="169.08799200000001"/>
    <n v="0"/>
    <x v="1"/>
  </r>
  <r>
    <n v="7011"/>
    <n v="701"/>
    <n v="70"/>
    <s v="מעלה אדומים מצפה נבו"/>
    <m/>
    <s v="Jewish"/>
    <s v="yes"/>
    <x v="2"/>
    <s v="no"/>
    <s v="מעלה אדומים"/>
    <n v="480"/>
    <n v="400"/>
    <m/>
    <n v="0"/>
    <n v="0"/>
    <n v="0"/>
    <n v="400"/>
    <n v="880"/>
    <n v="880"/>
    <n v="880"/>
    <n v="880"/>
    <n v="880"/>
    <n v="2101.6342388876601"/>
    <n v="4056.6052534691567"/>
    <n v="4047.9999999999995"/>
    <n v="4129.8487386480901"/>
    <n v="4100"/>
    <n v="4050"/>
    <n v="4.3784046643492918"/>
    <n v="4.6097786971240415"/>
    <n v="4.5999999999999996"/>
    <n v="4.6930099302819208"/>
    <n v="4.6590909090909092"/>
    <n v="4.6022727272727275"/>
    <m/>
    <m/>
    <m/>
    <m/>
    <m/>
    <m/>
    <m/>
    <m/>
    <m/>
    <m/>
    <m/>
    <m/>
    <m/>
    <m/>
    <m/>
    <m/>
    <m/>
    <m/>
    <m/>
    <n v="216.52"/>
    <n v="246.62876670079922"/>
    <n v="284.9778579080741"/>
    <n v="301.87668129088502"/>
    <n v="317.41018247496606"/>
    <n v="330.59036544520239"/>
    <n v="7011"/>
    <n v="511"/>
    <n v="720"/>
    <n v="720"/>
    <n v="720"/>
    <n v="720"/>
    <n v="720"/>
    <n v="278"/>
    <n v="278"/>
    <n v="278"/>
    <n v="278"/>
    <n v="278"/>
    <n v="278"/>
    <m/>
    <m/>
    <m/>
    <m/>
    <m/>
    <m/>
    <n v="0"/>
    <n v="30.187668129088504"/>
    <n v="60.375336258177008"/>
    <n v="60.375336258177008"/>
    <n v="150.93834064544251"/>
    <n v="0"/>
    <n v="0"/>
    <n v="33.059036544520239"/>
    <n v="66.118073089040479"/>
    <n v="66.118073089040479"/>
    <n v="165.2951827226012"/>
    <n v="0"/>
    <x v="1"/>
  </r>
  <r>
    <n v="7012"/>
    <n v="701"/>
    <n v="70"/>
    <s v="מעלה אדומים כלי שיר"/>
    <m/>
    <s v="Jewish"/>
    <s v="yes"/>
    <x v="2"/>
    <s v="no"/>
    <s v="מעלה אדומים"/>
    <n v="949.94911036736266"/>
    <n v="0"/>
    <n v="44"/>
    <m/>
    <n v="0"/>
    <n v="0"/>
    <n v="44"/>
    <n v="949.94911036736266"/>
    <n v="993.94911036736266"/>
    <n v="993.94911036736266"/>
    <n v="993.94911036736266"/>
    <n v="993.94911036736266"/>
    <n v="3644.8388276119717"/>
    <n v="3694.5818139227108"/>
    <n v="3882.3994321796054"/>
    <n v="3793.5727816385393"/>
    <n v="3752.1276137831655"/>
    <n v="3684.5542142619192"/>
    <n v="3.8368779841295351"/>
    <n v="3.8892418273795197"/>
    <n v="3.9060344153280386"/>
    <n v="3.8166670124956781"/>
    <n v="3.7749695378231012"/>
    <n v="3.706984769974905"/>
    <m/>
    <m/>
    <m/>
    <m/>
    <m/>
    <m/>
    <m/>
    <m/>
    <m/>
    <m/>
    <m/>
    <m/>
    <m/>
    <m/>
    <m/>
    <m/>
    <m/>
    <m/>
    <m/>
    <n v="188.28"/>
    <n v="233.87221859058246"/>
    <n v="254.04310515715477"/>
    <n v="275.26708929761611"/>
    <n v="291.99987121670949"/>
    <n v="306.4759278110634"/>
    <n v="7012"/>
    <n v="212"/>
    <n v="457.87270734029494"/>
    <n v="474.62278469111351"/>
    <n v="458.61168520544294"/>
    <n v="436.4801762199732"/>
    <n v="406.29442744373989"/>
    <n v="0"/>
    <n v="0"/>
    <n v="0"/>
    <n v="0"/>
    <n v="0"/>
    <n v="0"/>
    <m/>
    <m/>
    <m/>
    <m/>
    <m/>
    <m/>
    <n v="0"/>
    <n v="55.053417859523222"/>
    <n v="55.053417859523222"/>
    <n v="82.580126789284833"/>
    <n v="82.580126789284833"/>
    <n v="0"/>
    <n v="0"/>
    <n v="61.29518556221268"/>
    <n v="61.29518556221268"/>
    <n v="91.94277834331902"/>
    <n v="91.94277834331902"/>
    <n v="0"/>
    <x v="1"/>
  </r>
  <r>
    <n v="7013"/>
    <n v="701"/>
    <n v="70"/>
    <s v="מעלה אדומים המצדים"/>
    <m/>
    <s v="Jewish"/>
    <s v="yes"/>
    <x v="2"/>
    <s v="no"/>
    <s v="מעלה אדומים"/>
    <n v="218.88589386056279"/>
    <n v="0"/>
    <n v="0"/>
    <n v="0"/>
    <n v="0"/>
    <n v="0"/>
    <n v="0"/>
    <n v="218.88589386056279"/>
    <n v="218.88589386056279"/>
    <n v="218.88589386056279"/>
    <n v="218.88589386056279"/>
    <n v="218.88589386056279"/>
    <n v="803.47139916746983"/>
    <n v="805.68303421105327"/>
    <n v="802.14090606380717"/>
    <n v="793.7328888447845"/>
    <n v="781.1007378184313"/>
    <n v="766.8106318402273"/>
    <n v="3.670731745186405"/>
    <n v="3.6808357998816441"/>
    <n v="3.664653267125547"/>
    <n v="3.6262404801216537"/>
    <n v="3.56852935582965"/>
    <n v="3.503243714410897"/>
    <m/>
    <m/>
    <m/>
    <m/>
    <m/>
    <m/>
    <m/>
    <m/>
    <m/>
    <m/>
    <m/>
    <m/>
    <m/>
    <m/>
    <m/>
    <m/>
    <m/>
    <m/>
    <m/>
    <n v="26.15"/>
    <n v="29.739826363803228"/>
    <n v="29.739642739880075"/>
    <n v="29.739390492190594"/>
    <n v="29.739171513094025"/>
    <n v="29.73908556470932"/>
    <n v="7013"/>
    <m/>
    <m/>
    <n v="0"/>
    <n v="0"/>
    <n v="0"/>
    <n v="0"/>
    <n v="0"/>
    <n v="0"/>
    <n v="0"/>
    <n v="0"/>
    <n v="0"/>
    <n v="0"/>
    <m/>
    <m/>
    <m/>
    <m/>
    <m/>
    <m/>
    <n v="0"/>
    <n v="8.9218171476571779"/>
    <n v="11.895756196876238"/>
    <n v="5.9478780984381192"/>
    <n v="2.9739390492190596"/>
    <n v="0"/>
    <n v="0"/>
    <n v="8.9217256694127958"/>
    <n v="11.895634225883729"/>
    <n v="5.9478171129418644"/>
    <n v="2.9739085564709322"/>
    <n v="0"/>
    <x v="1"/>
  </r>
  <r>
    <n v="7014"/>
    <n v="701"/>
    <n v="70"/>
    <s v="מעלה אדומים כלי שיר דרום"/>
    <m/>
    <s v="Jewish"/>
    <s v="yes"/>
    <x v="2"/>
    <s v="no"/>
    <s v="מעלה אדומים"/>
    <n v="525.8956342401782"/>
    <n v="0"/>
    <n v="300"/>
    <n v="300"/>
    <m/>
    <m/>
    <n v="600"/>
    <n v="525.8956342401782"/>
    <n v="825.8956342401782"/>
    <n v="1125.8956342401782"/>
    <n v="1125.8956342401782"/>
    <n v="1125.8956342401782"/>
    <n v="1686.7662691096336"/>
    <n v="1698.2615123011767"/>
    <n v="2760.700796739764"/>
    <n v="3827.9835972919336"/>
    <n v="3900"/>
    <n v="3900"/>
    <n v="3.2074163755831488"/>
    <n v="3.2292747871064762"/>
    <n v="3.3426751302295008"/>
    <n v="3.3999453243064455"/>
    <n v="3.4639089817876001"/>
    <n v="3.4639089817876001"/>
    <m/>
    <m/>
    <m/>
    <m/>
    <m/>
    <m/>
    <m/>
    <m/>
    <m/>
    <m/>
    <m/>
    <m/>
    <m/>
    <m/>
    <m/>
    <m/>
    <m/>
    <m/>
    <m/>
    <n v="177.82"/>
    <n v="202.11021411629457"/>
    <n v="275.84013233040571"/>
    <n v="275.84013233040571"/>
    <n v="275.84013233040571"/>
    <n v="275.84013233040571"/>
    <n v="7014"/>
    <n v="488"/>
    <n v="488"/>
    <n v="589"/>
    <n v="765"/>
    <n v="995"/>
    <n v="995"/>
    <n v="0"/>
    <n v="0"/>
    <n v="0"/>
    <n v="0"/>
    <n v="0"/>
    <n v="0"/>
    <m/>
    <m/>
    <m/>
    <m/>
    <m/>
    <m/>
    <n v="0"/>
    <n v="40.827797132176094"/>
    <n v="40.827797132176094"/>
    <n v="102.06949283044023"/>
    <n v="20.413898566088047"/>
    <n v="0"/>
    <n v="0"/>
    <n v="55.168026466081145"/>
    <n v="55.168026466081145"/>
    <n v="137.92006616520285"/>
    <n v="27.584013233040572"/>
    <n v="0"/>
    <x v="1"/>
  </r>
  <r>
    <n v="7021"/>
    <n v="702"/>
    <n v="70"/>
    <s v="מעלה אדומים נופי סלע צפון"/>
    <m/>
    <s v="Jewish"/>
    <s v="yes"/>
    <x v="2"/>
    <s v="no"/>
    <s v="מעלה אדומים"/>
    <n v="292.68292682926767"/>
    <n v="0"/>
    <n v="0"/>
    <n v="0"/>
    <n v="0"/>
    <n v="0"/>
    <n v="0"/>
    <n v="292.68292682926767"/>
    <n v="292.68292682926767"/>
    <n v="292.68292682926767"/>
    <n v="292.68292682926767"/>
    <n v="292.68292682926767"/>
    <n v="862.57394759347358"/>
    <n v="918.51984931813161"/>
    <n v="958.74580966274357"/>
    <n v="983.37966837959823"/>
    <n v="992.59109757419333"/>
    <n v="986.79856884313165"/>
    <n v="2.9471276542777076"/>
    <n v="3.1382761518369562"/>
    <n v="3.2757148496810475"/>
    <n v="3.3598805336303013"/>
    <n v="3.3913529167118344"/>
    <n v="3.3715617768807071"/>
    <m/>
    <m/>
    <m/>
    <m/>
    <m/>
    <m/>
    <m/>
    <m/>
    <m/>
    <m/>
    <m/>
    <m/>
    <m/>
    <m/>
    <m/>
    <m/>
    <m/>
    <m/>
    <m/>
    <n v="70.61"/>
    <n v="82.00393492749356"/>
    <n v="83.374990123725667"/>
    <n v="84.212521309029285"/>
    <n v="84.525205168633306"/>
    <n v="84.524427363454436"/>
    <n v="7021"/>
    <n v="452"/>
    <n v="452"/>
    <n v="452"/>
    <n v="452"/>
    <n v="452"/>
    <n v="452"/>
    <n v="0"/>
    <n v="0"/>
    <n v="0"/>
    <n v="0"/>
    <n v="0"/>
    <n v="0"/>
    <m/>
    <m/>
    <m/>
    <m/>
    <m/>
    <m/>
    <n v="0"/>
    <n v="29.474382458160246"/>
    <n v="0"/>
    <n v="0"/>
    <n v="54.738138850869035"/>
    <n v="0"/>
    <n v="0"/>
    <n v="29.583549577209052"/>
    <n v="0"/>
    <n v="0"/>
    <n v="54.940877786245387"/>
    <n v="0"/>
    <x v="1"/>
  </r>
  <r>
    <n v="7022"/>
    <n v="702"/>
    <n v="70"/>
    <s v="מעלה אדומים נופי סלע מערב"/>
    <m/>
    <s v="Jewish"/>
    <s v="yes"/>
    <x v="2"/>
    <s v="no"/>
    <s v="מעלה אדומים"/>
    <n v="634.14634146340961"/>
    <n v="0"/>
    <n v="0"/>
    <n v="0"/>
    <n v="0"/>
    <n v="0"/>
    <n v="0"/>
    <n v="634.14634146340961"/>
    <n v="634.14634146340961"/>
    <n v="634.14634146340961"/>
    <n v="634.14634146340961"/>
    <n v="634.14634146340961"/>
    <n v="2535.3491942191199"/>
    <n v="2659.5306615483951"/>
    <n v="2750.1816233852255"/>
    <n v="2802.0156509416474"/>
    <n v="2810.5614590655064"/>
    <n v="2789.5669006900657"/>
    <n v="3.9980506524224899"/>
    <n v="4.1938752739801943"/>
    <n v="4.3368248676459666"/>
    <n v="4.4185631418695559"/>
    <n v="4.4320392239110262"/>
    <n v="4.3989324203189843"/>
    <m/>
    <m/>
    <m/>
    <m/>
    <m/>
    <m/>
    <m/>
    <m/>
    <m/>
    <m/>
    <m/>
    <m/>
    <m/>
    <m/>
    <m/>
    <m/>
    <m/>
    <m/>
    <m/>
    <n v="127.09"/>
    <n v="148.3970396961499"/>
    <n v="151.48677257524253"/>
    <n v="153.24877593116958"/>
    <n v="153.5373628119454"/>
    <n v="153.53583143934605"/>
    <n v="7022"/>
    <n v="1075"/>
    <n v="1075"/>
    <n v="1075"/>
    <n v="1075"/>
    <n v="1075"/>
    <n v="1075"/>
    <n v="0"/>
    <n v="0"/>
    <n v="0"/>
    <n v="0"/>
    <n v="0"/>
    <n v="0"/>
    <m/>
    <m/>
    <m/>
    <m/>
    <m/>
    <m/>
    <n v="0"/>
    <n v="45.97463277935087"/>
    <n v="15.324877593116959"/>
    <n v="45.97463277935087"/>
    <n v="45.97463277935087"/>
    <n v="0"/>
    <n v="0"/>
    <n v="46.060749431803814"/>
    <n v="15.353583143934607"/>
    <n v="46.060749431803814"/>
    <n v="46.060749431803814"/>
    <n v="0"/>
    <x v="1"/>
  </r>
  <r>
    <n v="7023"/>
    <n v="702"/>
    <n v="70"/>
    <s v="מעלה אדומים נופי סלע מזרח"/>
    <m/>
    <s v="Jewish"/>
    <s v="yes"/>
    <x v="2"/>
    <s v="no"/>
    <s v="מעלה אדומים"/>
    <n v="341.46341463414484"/>
    <n v="0"/>
    <n v="0"/>
    <n v="0"/>
    <n v="0"/>
    <n v="0"/>
    <n v="0"/>
    <n v="341.46341463414484"/>
    <n v="341.46341463414484"/>
    <n v="341.46341463414484"/>
    <n v="341.46341463414484"/>
    <n v="341.46341463414484"/>
    <n v="1129.2654612339502"/>
    <n v="1195.8004778600293"/>
    <n v="1244.2694017010135"/>
    <n v="1273.4827250105909"/>
    <n v="1282.5759895695787"/>
    <n v="1274.3972092033594"/>
    <n v="3.3071345650422974"/>
    <n v="3.5019871137329583"/>
    <n v="3.6439318192672698"/>
    <n v="3.7294851232453183"/>
    <n v="3.7561153980252113"/>
    <n v="3.7321632555241404"/>
    <m/>
    <m/>
    <m/>
    <m/>
    <m/>
    <m/>
    <m/>
    <m/>
    <m/>
    <m/>
    <m/>
    <m/>
    <m/>
    <m/>
    <m/>
    <m/>
    <m/>
    <m/>
    <m/>
    <n v="135.97999999999999"/>
    <n v="156.52003168581871"/>
    <n v="158.172038730987"/>
    <n v="159.165228339527"/>
    <n v="159.47364729515283"/>
    <n v="159.47275191234391"/>
    <n v="7023"/>
    <n v="314"/>
    <n v="314"/>
    <n v="314"/>
    <n v="314"/>
    <n v="314"/>
    <n v="314"/>
    <n v="0"/>
    <n v="0"/>
    <n v="0"/>
    <n v="0"/>
    <n v="0"/>
    <n v="0"/>
    <m/>
    <m/>
    <m/>
    <m/>
    <m/>
    <m/>
    <n v="0"/>
    <n v="15.916522833952701"/>
    <n v="7.9582614169763506"/>
    <n v="15.916522833952701"/>
    <n v="119.37392125464525"/>
    <n v="0"/>
    <n v="0"/>
    <n v="15.947275191234391"/>
    <n v="7.9736375956171957"/>
    <n v="15.947275191234391"/>
    <n v="119.60456393425792"/>
    <n v="0"/>
    <x v="1"/>
  </r>
  <r>
    <n v="7024"/>
    <n v="702"/>
    <n v="70"/>
    <s v="מעלה אדומים נופי סלע דרום"/>
    <m/>
    <s v="Jewish"/>
    <s v="yes"/>
    <x v="2"/>
    <s v="no"/>
    <s v="מעלה אדומים"/>
    <n v="1162.9239883251569"/>
    <n v="46"/>
    <n v="0"/>
    <n v="0"/>
    <n v="0"/>
    <n v="0"/>
    <n v="46"/>
    <n v="1208.9239883251569"/>
    <n v="1208.9239883251569"/>
    <n v="1208.9239883251569"/>
    <n v="1208.9239883251569"/>
    <n v="1208.9239883251569"/>
    <n v="5391.8208775173835"/>
    <n v="5716.8347706672603"/>
    <n v="5882.4833224249742"/>
    <n v="5970.7830196536788"/>
    <n v="5970.002831372457"/>
    <n v="5920.4595819383994"/>
    <n v="4.6364344803676154"/>
    <n v="4.7288620507790258"/>
    <n v="4.865883528851608"/>
    <n v="4.9389234371348696"/>
    <n v="4.9382780795369099"/>
    <n v="4.8972968020434466"/>
    <m/>
    <m/>
    <m/>
    <m/>
    <m/>
    <m/>
    <m/>
    <m/>
    <m/>
    <m/>
    <m/>
    <m/>
    <m/>
    <m/>
    <m/>
    <m/>
    <m/>
    <m/>
    <m/>
    <n v="167.36"/>
    <n v="200.91405681167663"/>
    <n v="206.55999554601826"/>
    <n v="209.56100107748676"/>
    <n v="209.55638317622191"/>
    <n v="209.55385529913175"/>
    <n v="7024"/>
    <n v="1948"/>
    <n v="1948"/>
    <n v="1948"/>
    <n v="1948"/>
    <n v="1948"/>
    <n v="1948"/>
    <n v="0"/>
    <n v="0"/>
    <n v="0"/>
    <n v="0"/>
    <n v="0"/>
    <n v="0"/>
    <m/>
    <m/>
    <m/>
    <m/>
    <m/>
    <m/>
    <n v="0"/>
    <n v="41.912200215497357"/>
    <n v="41.912200215497357"/>
    <n v="73.346350377120359"/>
    <n v="52.390250269371691"/>
    <n v="0"/>
    <n v="0"/>
    <n v="41.910771059826352"/>
    <n v="41.910771059826352"/>
    <n v="73.343849354696104"/>
    <n v="52.388463824782939"/>
    <n v="0"/>
    <x v="1"/>
  </r>
  <r>
    <n v="7025"/>
    <n v="702"/>
    <n v="70"/>
    <s v="מחנה ישי מגורים"/>
    <n v="7021"/>
    <s v="Jewish"/>
    <s v="yes"/>
    <x v="2"/>
    <s v="no"/>
    <s v="מעלה אדומים"/>
    <n v="0"/>
    <m/>
    <m/>
    <m/>
    <n v="1200"/>
    <n v="1200"/>
    <n v="2400"/>
    <n v="0"/>
    <n v="0"/>
    <n v="0"/>
    <n v="1200"/>
    <n v="2400"/>
    <n v="0"/>
    <n v="0"/>
    <n v="0"/>
    <n v="0"/>
    <n v="4200"/>
    <n v="9360"/>
    <m/>
    <m/>
    <m/>
    <m/>
    <n v="3.5"/>
    <n v="3.9"/>
    <m/>
    <m/>
    <m/>
    <m/>
    <m/>
    <m/>
    <m/>
    <m/>
    <m/>
    <m/>
    <m/>
    <m/>
    <m/>
    <m/>
    <m/>
    <m/>
    <m/>
    <m/>
    <m/>
    <m/>
    <m/>
    <m/>
    <m/>
    <n v="210"/>
    <n v="465"/>
    <n v="7025"/>
    <m/>
    <m/>
    <m/>
    <m/>
    <n v="1250"/>
    <n v="3100"/>
    <m/>
    <m/>
    <m/>
    <m/>
    <m/>
    <m/>
    <m/>
    <m/>
    <m/>
    <m/>
    <m/>
    <m/>
    <n v="0"/>
    <n v="0"/>
    <n v="0"/>
    <n v="0"/>
    <n v="0"/>
    <n v="0"/>
    <n v="0"/>
    <n v="47"/>
    <n v="35.25"/>
    <n v="58.75"/>
    <n v="94"/>
    <m/>
    <x v="1"/>
  </r>
  <r>
    <n v="7026"/>
    <n v="702"/>
    <n v="70"/>
    <s v="הרחבת נופי סלע צפון"/>
    <n v="7021"/>
    <s v="Jewish"/>
    <s v="yes"/>
    <x v="2"/>
    <s v="no"/>
    <s v="מעלה אדומים"/>
    <n v="0"/>
    <m/>
    <n v="194"/>
    <n v="388"/>
    <n v="388"/>
    <m/>
    <n v="970"/>
    <n v="0"/>
    <n v="194"/>
    <n v="582"/>
    <n v="970"/>
    <n v="970"/>
    <m/>
    <n v="0"/>
    <n v="582"/>
    <n v="2037"/>
    <n v="3783"/>
    <n v="3783"/>
    <m/>
    <m/>
    <n v="3"/>
    <n v="3.5"/>
    <n v="3.9"/>
    <n v="3.9"/>
    <m/>
    <m/>
    <m/>
    <m/>
    <m/>
    <m/>
    <m/>
    <m/>
    <m/>
    <m/>
    <m/>
    <m/>
    <m/>
    <m/>
    <m/>
    <m/>
    <m/>
    <m/>
    <m/>
    <m/>
    <n v="0"/>
    <n v="57.368533333333332"/>
    <n v="143.58986666666667"/>
    <n v="239.58880000000005"/>
    <n v="239.10880000000003"/>
    <n v="7026"/>
    <m/>
    <m/>
    <n v="500"/>
    <n v="1000"/>
    <n v="1500"/>
    <n v="1500"/>
    <m/>
    <m/>
    <m/>
    <m/>
    <m/>
    <m/>
    <m/>
    <m/>
    <m/>
    <m/>
    <m/>
    <m/>
    <m/>
    <n v="28.717973333333333"/>
    <n v="21.53848"/>
    <n v="35.897466666666666"/>
    <n v="57.435946666666666"/>
    <m/>
    <m/>
    <n v="47.821760000000012"/>
    <n v="35.866320000000002"/>
    <n v="59.777200000000008"/>
    <n v="95.643520000000024"/>
    <m/>
    <x v="1"/>
  </r>
  <r>
    <n v="7027"/>
    <n v="702"/>
    <n v="70"/>
    <s v="הרחבת נופי סלע מערב"/>
    <n v="7021"/>
    <s v="Jewish"/>
    <s v="yes"/>
    <x v="2"/>
    <s v="no"/>
    <s v="מעלה אדומים"/>
    <n v="0"/>
    <m/>
    <m/>
    <n v="355"/>
    <n v="590"/>
    <n v="236"/>
    <n v="1181"/>
    <n v="0"/>
    <n v="0"/>
    <n v="355"/>
    <n v="945"/>
    <n v="1181"/>
    <m/>
    <n v="0"/>
    <n v="0"/>
    <n v="1065"/>
    <n v="3307.5"/>
    <n v="4605.9000000000005"/>
    <m/>
    <m/>
    <m/>
    <n v="3"/>
    <n v="3.5"/>
    <n v="3.9000000000000004"/>
    <m/>
    <m/>
    <m/>
    <m/>
    <m/>
    <m/>
    <m/>
    <m/>
    <m/>
    <m/>
    <m/>
    <m/>
    <m/>
    <m/>
    <m/>
    <m/>
    <m/>
    <m/>
    <m/>
    <m/>
    <n v="0"/>
    <n v="0"/>
    <n v="111.41066666666667"/>
    <n v="292.32159999999999"/>
    <n v="307.20927999999998"/>
    <n v="7027"/>
    <m/>
    <m/>
    <m/>
    <n v="1000"/>
    <n v="2040"/>
    <n v="2040"/>
    <m/>
    <m/>
    <m/>
    <m/>
    <m/>
    <m/>
    <m/>
    <m/>
    <m/>
    <m/>
    <m/>
    <m/>
    <m/>
    <n v="22.282133333333334"/>
    <n v="16.711600000000001"/>
    <n v="27.852666666666668"/>
    <n v="44.564266666666668"/>
    <m/>
    <m/>
    <n v="61.441856000000001"/>
    <n v="46.081391999999994"/>
    <n v="76.802319999999995"/>
    <n v="122.883712"/>
    <m/>
    <x v="1"/>
  </r>
  <r>
    <n v="7028"/>
    <n v="702"/>
    <n v="70"/>
    <s v="הרחבת נופי סלע מזרח"/>
    <n v="7021"/>
    <s v="Jewish"/>
    <s v="yes"/>
    <x v="2"/>
    <s v="no"/>
    <s v="מעלה אדומים"/>
    <n v="0"/>
    <m/>
    <m/>
    <n v="246"/>
    <n v="410"/>
    <n v="164"/>
    <n v="820"/>
    <n v="0"/>
    <n v="0"/>
    <n v="246"/>
    <n v="656"/>
    <n v="820"/>
    <m/>
    <n v="0"/>
    <n v="0"/>
    <n v="861"/>
    <n v="2558.4"/>
    <n v="3198"/>
    <m/>
    <m/>
    <m/>
    <n v="3.5"/>
    <n v="3.9"/>
    <n v="3.9"/>
    <m/>
    <m/>
    <m/>
    <m/>
    <m/>
    <m/>
    <m/>
    <m/>
    <m/>
    <m/>
    <m/>
    <m/>
    <m/>
    <m/>
    <m/>
    <m/>
    <m/>
    <m/>
    <m/>
    <m/>
    <n v="0"/>
    <n v="0"/>
    <n v="0"/>
    <n v="51.617599999999996"/>
    <n v="129.8528"/>
    <n v="7028"/>
    <m/>
    <m/>
    <m/>
    <m/>
    <n v="300"/>
    <n v="300"/>
    <m/>
    <m/>
    <m/>
    <m/>
    <m/>
    <m/>
    <m/>
    <m/>
    <m/>
    <m/>
    <m/>
    <m/>
    <m/>
    <n v="0"/>
    <n v="0"/>
    <n v="0"/>
    <n v="0"/>
    <m/>
    <m/>
    <n v="25.970560000000003"/>
    <n v="19.477920000000001"/>
    <n v="32.463200000000001"/>
    <n v="51.941120000000005"/>
    <m/>
    <x v="1"/>
  </r>
  <r>
    <n v="7031"/>
    <n v="703"/>
    <n v="70"/>
    <s v="מעלה אדומים מגדים צפון"/>
    <m/>
    <s v="Jewish"/>
    <s v="yes"/>
    <x v="2"/>
    <s v="no"/>
    <s v="מעלה אדומים"/>
    <n v="916.66666666665321"/>
    <n v="0"/>
    <n v="0"/>
    <n v="0"/>
    <n v="0"/>
    <n v="0"/>
    <n v="0"/>
    <n v="916.66666666665321"/>
    <n v="916.66666666665321"/>
    <n v="916.66666666665321"/>
    <n v="916.66666666665321"/>
    <n v="916.66666666665321"/>
    <n v="3174.823376669171"/>
    <n v="3161.6040599333319"/>
    <n v="3118.3708085399439"/>
    <n v="3080.540951929097"/>
    <n v="3023.390110006887"/>
    <n v="2956.2599348976605"/>
    <n v="3.4634436836391465"/>
    <n v="3.4490226108364128"/>
    <n v="3.4018590638618069"/>
    <n v="3.360590129377246"/>
    <n v="3.2982437563711979"/>
    <n v="3.2250108380702223"/>
    <m/>
    <m/>
    <m/>
    <m/>
    <m/>
    <m/>
    <m/>
    <m/>
    <m/>
    <m/>
    <m/>
    <m/>
    <m/>
    <m/>
    <m/>
    <m/>
    <m/>
    <m/>
    <m/>
    <n v="125.52"/>
    <n v="142.38988799999998"/>
    <n v="142.38764678824776"/>
    <n v="142.38792690023328"/>
    <n v="142.38692530035473"/>
    <n v="142.38640797172232"/>
    <n v="7031"/>
    <n v="50"/>
    <n v="50"/>
    <n v="50"/>
    <n v="50"/>
    <n v="50"/>
    <n v="50"/>
    <n v="0"/>
    <n v="0"/>
    <n v="0"/>
    <n v="0"/>
    <n v="0"/>
    <n v="0"/>
    <m/>
    <m/>
    <m/>
    <m/>
    <m/>
    <m/>
    <n v="0"/>
    <n v="28.477585380046659"/>
    <n v="14.238792690023329"/>
    <n v="64.074567105104975"/>
    <n v="35.59698172505832"/>
    <n v="0"/>
    <n v="0"/>
    <n v="28.477281594344465"/>
    <n v="14.238640797172232"/>
    <n v="64.073883587275049"/>
    <n v="35.59660199293058"/>
    <n v="0"/>
    <x v="1"/>
  </r>
  <r>
    <n v="7032"/>
    <n v="703"/>
    <n v="70"/>
    <s v="מעלה אדומים מגדים דרום"/>
    <m/>
    <s v="Jewish"/>
    <s v="yes"/>
    <x v="2"/>
    <s v="no"/>
    <s v="מעלה אדומים"/>
    <n v="314.64549819549472"/>
    <n v="0"/>
    <n v="0"/>
    <n v="0"/>
    <n v="0"/>
    <n v="0"/>
    <n v="0"/>
    <n v="314.64549819549472"/>
    <n v="314.64549819549472"/>
    <n v="314.64549819549472"/>
    <n v="314.64549819549472"/>
    <n v="314.64549819549472"/>
    <n v="1279.3552304230302"/>
    <n v="1282.5949246298699"/>
    <n v="1273.040050748436"/>
    <n v="1262.5607852842979"/>
    <n v="1243.0048241807888"/>
    <n v="1217.5516353658647"/>
    <n v="4.0660210864613884"/>
    <n v="4.0763174174924037"/>
    <n v="4.0459503093143701"/>
    <n v="4.0126453183825532"/>
    <n v="3.9504929557532975"/>
    <n v="3.8695981425082353"/>
    <m/>
    <m/>
    <m/>
    <m/>
    <m/>
    <m/>
    <m/>
    <m/>
    <m/>
    <m/>
    <m/>
    <m/>
    <m/>
    <m/>
    <m/>
    <m/>
    <m/>
    <m/>
    <m/>
    <n v="197.69"/>
    <n v="224.36978927324716"/>
    <n v="224.36929394858515"/>
    <n v="224.3692460281255"/>
    <n v="224.36877549222356"/>
    <n v="224.36846977993901"/>
    <n v="7032"/>
    <n v="621"/>
    <n v="621"/>
    <n v="621"/>
    <n v="621"/>
    <n v="621"/>
    <n v="621"/>
    <n v="0"/>
    <n v="0"/>
    <n v="0"/>
    <n v="0"/>
    <n v="0"/>
    <n v="0"/>
    <m/>
    <m/>
    <m/>
    <m/>
    <m/>
    <m/>
    <n v="0"/>
    <n v="44.873849205625106"/>
    <n v="44.873849205625106"/>
    <n v="67.310773808437645"/>
    <n v="67.310773808437645"/>
    <n v="0"/>
    <n v="0"/>
    <n v="44.873693955987804"/>
    <n v="44.873693955987804"/>
    <n v="67.310540933981699"/>
    <n v="67.310540933981699"/>
    <n v="0"/>
    <x v="1"/>
  </r>
  <r>
    <n v="7033"/>
    <n v="703"/>
    <n v="70"/>
    <s v="מעלה אדומים משואה דרום"/>
    <m/>
    <s v="Jewish"/>
    <s v="yes"/>
    <x v="2"/>
    <s v="no"/>
    <s v="מעלה אדומים"/>
    <n v="797.91508966229856"/>
    <n v="0"/>
    <n v="62"/>
    <n v="0"/>
    <n v="0"/>
    <n v="0"/>
    <n v="62"/>
    <n v="797.91508966229856"/>
    <n v="859.91508966229856"/>
    <n v="859.91508966229856"/>
    <n v="859.91508966229856"/>
    <n v="859.91508966229856"/>
    <n v="3517.2572368826141"/>
    <n v="3538.5209002325437"/>
    <n v="3666.4629725144523"/>
    <n v="3650.4992543517747"/>
    <n v="3630.8965668706587"/>
    <n v="3592.0256258475774"/>
    <n v="4.4080595572784844"/>
    <n v="4.4347085875141818"/>
    <n v="4.2637500104275725"/>
    <n v="4.2451857145400016"/>
    <n v="4.2223896411639501"/>
    <n v="4.1771864094840101"/>
    <m/>
    <m/>
    <m/>
    <m/>
    <m/>
    <m/>
    <m/>
    <m/>
    <m/>
    <m/>
    <m/>
    <m/>
    <m/>
    <m/>
    <m/>
    <m/>
    <m/>
    <m/>
    <m/>
    <n v="293.61"/>
    <n v="333.79482899112486"/>
    <n v="338.15558611204983"/>
    <n v="338.14812603587319"/>
    <n v="338.14793739170375"/>
    <n v="338.14693852544008"/>
    <n v="7033"/>
    <n v="182"/>
    <n v="182"/>
    <n v="182"/>
    <n v="182"/>
    <n v="182"/>
    <n v="182"/>
    <n v="0"/>
    <n v="0"/>
    <n v="0"/>
    <n v="0"/>
    <n v="0"/>
    <n v="0"/>
    <m/>
    <m/>
    <m/>
    <m/>
    <m/>
    <m/>
    <n v="0"/>
    <n v="101.44443781076195"/>
    <n v="33.81481260358732"/>
    <n v="101.44443781076195"/>
    <n v="101.44443781076195"/>
    <n v="0"/>
    <n v="0"/>
    <n v="101.44408155763202"/>
    <n v="33.814693852544011"/>
    <n v="101.44408155763202"/>
    <n v="101.44408155763202"/>
    <n v="0"/>
    <x v="1"/>
  </r>
  <r>
    <n v="7034"/>
    <n v="703"/>
    <n v="70"/>
    <s v="מעלה אדומים משואה צפון"/>
    <m/>
    <s v="Jewish"/>
    <s v="yes"/>
    <x v="2"/>
    <s v="no"/>
    <s v="מעלה אדומים"/>
    <n v="273.11229243369019"/>
    <n v="0"/>
    <n v="0"/>
    <n v="0"/>
    <n v="0"/>
    <n v="0"/>
    <n v="0"/>
    <n v="273.11229243369019"/>
    <n v="273.11229243369019"/>
    <n v="273.11229243369019"/>
    <n v="273.11229243369019"/>
    <n v="273.11229243369019"/>
    <n v="1110.4803400071924"/>
    <n v="1113.2923945787284"/>
    <n v="1104.998764049644"/>
    <n v="1095.9027616267722"/>
    <n v="1078.9281873889265"/>
    <n v="1056.834819497572"/>
    <n v="4.0660210864613848"/>
    <n v="4.0763174174923975"/>
    <n v="4.0459503093143647"/>
    <n v="4.0126453183825479"/>
    <n v="3.9504929557532931"/>
    <n v="3.8695981425082295"/>
    <m/>
    <m/>
    <m/>
    <m/>
    <m/>
    <m/>
    <m/>
    <m/>
    <m/>
    <m/>
    <m/>
    <m/>
    <m/>
    <m/>
    <m/>
    <m/>
    <m/>
    <m/>
    <m/>
    <n v="83.89"/>
    <n v="95.260515841178517"/>
    <n v="95.260085899371887"/>
    <n v="95.260044304412915"/>
    <n v="95.259635879250027"/>
    <n v="95.259370520987034"/>
    <n v="7034"/>
    <m/>
    <n v="0"/>
    <n v="0"/>
    <n v="0"/>
    <n v="0"/>
    <n v="0"/>
    <n v="0"/>
    <n v="0"/>
    <n v="0"/>
    <n v="0"/>
    <n v="0"/>
    <n v="0"/>
    <m/>
    <m/>
    <m/>
    <m/>
    <m/>
    <m/>
    <n v="0"/>
    <n v="19.052008860882584"/>
    <n v="28.578013291323874"/>
    <n v="38.104017721765167"/>
    <n v="9.5260044304412919"/>
    <n v="0"/>
    <n v="0"/>
    <n v="19.051874104197406"/>
    <n v="28.577811156296111"/>
    <n v="38.103748208394812"/>
    <n v="9.525937052098703"/>
    <n v="0"/>
    <x v="1"/>
  </r>
  <r>
    <n v="7035"/>
    <n v="703"/>
    <n v="70"/>
    <s v="מעלה אדומים משואה לא למגורים"/>
    <m/>
    <s v="Jewish"/>
    <s v="yes"/>
    <x v="2"/>
    <s v="no"/>
    <s v="מעלה אדומ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09.72"/>
    <n v="237.90636799999999"/>
    <n v="237.90636799999999"/>
    <n v="237.90636799999999"/>
    <n v="237.90636799999999"/>
    <n v="237.90636799999999"/>
    <n v="7035"/>
    <n v="437"/>
    <n v="437"/>
    <n v="437"/>
    <n v="437"/>
    <n v="437"/>
    <n v="437"/>
    <n v="0"/>
    <n v="0"/>
    <n v="0"/>
    <n v="0"/>
    <n v="0"/>
    <n v="0"/>
    <m/>
    <m/>
    <m/>
    <m/>
    <m/>
    <m/>
    <n v="0"/>
    <n v="95.162547200000006"/>
    <n v="59.476591999999997"/>
    <n v="71.37191039999999"/>
    <n v="11.895318400000001"/>
    <n v="0"/>
    <n v="0"/>
    <n v="95.162547200000006"/>
    <n v="59.476591999999997"/>
    <n v="71.37191039999999"/>
    <n v="11.895318400000001"/>
    <n v="0"/>
    <x v="1"/>
  </r>
  <r>
    <n v="7036"/>
    <n v="703"/>
    <n v="70"/>
    <s v="מעלה אדומים צמח השדה"/>
    <m/>
    <s v="Jewish"/>
    <s v="yes"/>
    <x v="2"/>
    <s v="no"/>
    <s v="מעלה אדומים"/>
    <n v="1181.3032173913134"/>
    <n v="112"/>
    <n v="0"/>
    <n v="0"/>
    <n v="0"/>
    <n v="0"/>
    <n v="112"/>
    <n v="1293.3032173913134"/>
    <n v="1293.3032173913134"/>
    <n v="1293.3032173913134"/>
    <n v="1293.3032173913134"/>
    <n v="1293.3032173913134"/>
    <n v="4889.8793515094667"/>
    <n v="5137.9087713254494"/>
    <n v="5101.0045854692353"/>
    <n v="5049.1634736216656"/>
    <n v="4985.786586882351"/>
    <n v="4898.8754881808609"/>
    <n v="4.1393939164136437"/>
    <n v="3.9727023811855853"/>
    <n v="3.9441675524153821"/>
    <n v="3.9040832851295271"/>
    <n v="3.8550793965695416"/>
    <n v="3.787878528642532"/>
    <m/>
    <m/>
    <m/>
    <m/>
    <m/>
    <m/>
    <m/>
    <m/>
    <m/>
    <m/>
    <m/>
    <m/>
    <m/>
    <m/>
    <m/>
    <m/>
    <m/>
    <m/>
    <m/>
    <n v="177.82"/>
    <n v="227.91559702557464"/>
    <n v="249.24683008408823"/>
    <n v="266.26887339915112"/>
    <n v="279.4656212017461"/>
    <n v="288.35364996026874"/>
    <n v="7036"/>
    <n v="605.5"/>
    <n v="840.28030426300847"/>
    <n v="890.48877707422002"/>
    <n v="834.36974347720104"/>
    <n v="834.36974347720104"/>
    <n v="834.36974347720104"/>
    <n v="0"/>
    <n v="0"/>
    <n v="0"/>
    <n v="0"/>
    <n v="0"/>
    <n v="0"/>
    <m/>
    <m/>
    <m/>
    <m/>
    <m/>
    <m/>
    <n v="0"/>
    <n v="26.626887339915115"/>
    <n v="79.88066201974533"/>
    <n v="106.50754935966046"/>
    <n v="53.253774679830229"/>
    <n v="0"/>
    <n v="0"/>
    <n v="28.835364996026875"/>
    <n v="86.506094988080619"/>
    <n v="115.3414599841075"/>
    <n v="57.670729992053751"/>
    <n v="0"/>
    <x v="1"/>
  </r>
  <r>
    <n v="7041"/>
    <n v="704"/>
    <n v="70"/>
    <s v="קדר"/>
    <m/>
    <s v="Jewish"/>
    <s v="yes"/>
    <x v="2"/>
    <s v="no"/>
    <s v="מטה בנימין"/>
    <n v="355.27765867536715"/>
    <n v="28.828840928460863"/>
    <n v="58.344955333679763"/>
    <n v="63.170664810067478"/>
    <n v="54.032472004267959"/>
    <n v="67.352509529727058"/>
    <n v="271.72944260620312"/>
    <n v="384.10649960382801"/>
    <n v="442.45145493750778"/>
    <n v="505.62211974757525"/>
    <n v="559.65459175184321"/>
    <n v="627.00710128157027"/>
    <n v="1527.6939323040788"/>
    <n v="1651.6579482964603"/>
    <n v="1902.5412562312833"/>
    <n v="2174.1751149145734"/>
    <n v="2462.4802037081104"/>
    <n v="2758.8312456389094"/>
    <n v="4.3"/>
    <n v="4.3"/>
    <n v="4.3"/>
    <n v="4.3"/>
    <n v="4.4000000000000004"/>
    <n v="4.4000000000000004"/>
    <n v="3"/>
    <n v="118.42588622512238"/>
    <n v="128.03549986794266"/>
    <n v="147.48381831250259"/>
    <n v="168.54070658252508"/>
    <n v="186.55153058394774"/>
    <n v="209.00236709385675"/>
    <m/>
    <m/>
    <m/>
    <m/>
    <m/>
    <m/>
    <n v="37.897214252405966"/>
    <n v="34.051714655443533"/>
    <n v="37.143423375873837"/>
    <n v="44.96294099330234"/>
    <n v="53.17036864151909"/>
    <n v="59.15638145525589"/>
    <n v="156.32310047752836"/>
    <n v="162.08721452338619"/>
    <n v="184.62724168837644"/>
    <n v="213.50364757582742"/>
    <n v="239.72189922546681"/>
    <n v="268.15874854911266"/>
    <n v="7041"/>
    <n v="568.45821378608946"/>
    <n v="510.77571983165296"/>
    <n v="557.1513506381076"/>
    <n v="674.44411489953507"/>
    <n v="797.55552962278637"/>
    <n v="887.34572182883835"/>
    <m/>
    <m/>
    <m/>
    <m/>
    <m/>
    <m/>
    <m/>
    <m/>
    <m/>
    <m/>
    <m/>
    <m/>
    <n v="0"/>
    <n v="64.051094272748216"/>
    <n v="32.025547136374108"/>
    <n v="72.591240175781323"/>
    <n v="44.96294099330234"/>
    <n v="0"/>
    <n v="0"/>
    <n v="80.4476245647338"/>
    <n v="40.2238122823669"/>
    <n v="88.492387021207179"/>
    <n v="59.15638145525589"/>
    <n v="0"/>
    <x v="1"/>
  </r>
  <r>
    <n v="7042"/>
    <n v="704"/>
    <n v="70"/>
    <s v="משעולי קידר"/>
    <m/>
    <s v="Jewish"/>
    <s v="yes"/>
    <x v="2"/>
    <s v="no"/>
    <s v="מעלה אדומים"/>
    <n v="0"/>
    <n v="0"/>
    <n v="0"/>
    <n v="0"/>
    <n v="700"/>
    <n v="875"/>
    <n v="1575"/>
    <n v="0"/>
    <n v="0"/>
    <n v="0"/>
    <n v="700"/>
    <n v="1575"/>
    <n v="0"/>
    <n v="0"/>
    <n v="0"/>
    <n v="0"/>
    <n v="2450"/>
    <n v="6142.5"/>
    <m/>
    <m/>
    <m/>
    <m/>
    <n v="3.5"/>
    <n v="3.9"/>
    <n v="5"/>
    <n v="0"/>
    <n v="0"/>
    <n v="0"/>
    <n v="0"/>
    <n v="140"/>
    <n v="315"/>
    <m/>
    <m/>
    <m/>
    <m/>
    <m/>
    <m/>
    <m/>
    <m/>
    <m/>
    <m/>
    <m/>
    <m/>
    <n v="0"/>
    <n v="0"/>
    <n v="0"/>
    <n v="0"/>
    <n v="100"/>
    <n v="310"/>
    <n v="7042"/>
    <m/>
    <n v="0"/>
    <n v="0"/>
    <n v="0"/>
    <n v="800"/>
    <n v="2000"/>
    <n v="0"/>
    <n v="0"/>
    <n v="0"/>
    <n v="0"/>
    <n v="0"/>
    <n v="0"/>
    <m/>
    <m/>
    <m/>
    <m/>
    <m/>
    <m/>
    <n v="0"/>
    <n v="0"/>
    <n v="0"/>
    <n v="0"/>
    <n v="0"/>
    <n v="0"/>
    <n v="0"/>
    <n v="51.400000000000006"/>
    <n v="38.549999999999997"/>
    <n v="64.25"/>
    <n v="102.80000000000001"/>
    <n v="0"/>
    <x v="1"/>
  </r>
  <r>
    <n v="7043"/>
    <n v="704"/>
    <n v="70"/>
    <s v="קדר שטח ג'י"/>
    <m/>
    <s v="Jewish"/>
    <s v="yes"/>
    <x v="2"/>
    <s v="no"/>
    <s v="מעלה אדומים"/>
    <n v="0"/>
    <n v="0"/>
    <n v="0"/>
    <n v="0"/>
    <n v="0"/>
    <m/>
    <n v="0"/>
    <n v="0"/>
    <n v="0"/>
    <n v="0"/>
    <n v="0"/>
    <m/>
    <n v="0"/>
    <n v="0"/>
    <n v="0"/>
    <n v="0"/>
    <n v="0"/>
    <n v="0"/>
    <m/>
    <m/>
    <m/>
    <m/>
    <m/>
    <m/>
    <n v="5"/>
    <n v="0"/>
    <n v="0"/>
    <n v="0"/>
    <n v="0"/>
    <n v="0"/>
    <n v="0"/>
    <m/>
    <m/>
    <m/>
    <m/>
    <m/>
    <m/>
    <m/>
    <m/>
    <m/>
    <m/>
    <m/>
    <m/>
    <n v="0"/>
    <n v="25.68"/>
    <n v="58.919999999999995"/>
    <n v="91.32"/>
    <n v="269.27999999999997"/>
    <n v="448.97999999999996"/>
    <n v="7043"/>
    <m/>
    <n v="0"/>
    <n v="0"/>
    <n v="0"/>
    <n v="0"/>
    <n v="0"/>
    <n v="0"/>
    <n v="0"/>
    <n v="0"/>
    <n v="0"/>
    <n v="0"/>
    <n v="0"/>
    <m/>
    <m/>
    <m/>
    <m/>
    <m/>
    <m/>
    <n v="0"/>
    <n v="41"/>
    <n v="0"/>
    <n v="0.10577886707966709"/>
    <n v="50"/>
    <n v="0"/>
    <n v="0"/>
    <n v="44.900000000000006"/>
    <n v="67.349999999999994"/>
    <n v="112.25"/>
    <n v="224.5"/>
    <n v="0"/>
    <x v="1"/>
  </r>
  <r>
    <n v="7051"/>
    <n v="705"/>
    <n v="70"/>
    <s v="מישור אדומים"/>
    <m/>
    <s v="Jewish"/>
    <s v="yes"/>
    <x v="2"/>
    <s v="no"/>
    <s v="מעלה אדומים"/>
    <n v="0"/>
    <n v="0"/>
    <n v="0"/>
    <m/>
    <m/>
    <m/>
    <n v="0"/>
    <n v="0"/>
    <m/>
    <m/>
    <m/>
    <m/>
    <m/>
    <n v="0"/>
    <n v="0"/>
    <n v="0"/>
    <n v="0"/>
    <n v="0"/>
    <m/>
    <m/>
    <m/>
    <m/>
    <m/>
    <m/>
    <n v="5"/>
    <n v="0"/>
    <n v="0"/>
    <n v="0"/>
    <n v="0"/>
    <n v="0"/>
    <n v="0"/>
    <m/>
    <m/>
    <m/>
    <m/>
    <m/>
    <m/>
    <m/>
    <m/>
    <m/>
    <m/>
    <m/>
    <m/>
    <n v="3127.54"/>
    <n v="3794.0522778098443"/>
    <n v="4111.9929747769584"/>
    <n v="4544.6686628486932"/>
    <n v="6291.7450573356455"/>
    <n v="7547.0675332643086"/>
    <n v="7051"/>
    <m/>
    <m/>
    <m/>
    <m/>
    <m/>
    <m/>
    <n v="0"/>
    <n v="0"/>
    <n v="0"/>
    <n v="0"/>
    <n v="0"/>
    <n v="0"/>
    <m/>
    <m/>
    <m/>
    <m/>
    <m/>
    <m/>
    <n v="3487"/>
    <n v="808.6673884395733"/>
    <n v="202.16684710989333"/>
    <n v="0"/>
    <n v="47.819246884063503"/>
    <n v="0"/>
    <n v="5742"/>
    <n v="1378.6713801502351"/>
    <n v="344.66784503755878"/>
    <n v="0"/>
    <n v="81.525517217420202"/>
    <n v="0"/>
    <x v="1"/>
  </r>
  <r>
    <n v="7052"/>
    <n v="705"/>
    <n v="70"/>
    <s v="גבעת המייסדים"/>
    <m/>
    <s v="Jewish"/>
    <s v="yes"/>
    <x v="2"/>
    <s v="no"/>
    <s v="מעלה אדומים"/>
    <n v="68.741463414634097"/>
    <n v="0"/>
    <n v="0"/>
    <m/>
    <m/>
    <n v="450"/>
    <n v="450"/>
    <n v="68.741463414634097"/>
    <n v="68.741463414634097"/>
    <n v="68.741463414634097"/>
    <n v="68.741463414634097"/>
    <n v="518.74146341463415"/>
    <n v="307.70909090909055"/>
    <n v="261.14041006268599"/>
    <n v="261.14041006268599"/>
    <n v="261.38729298404076"/>
    <n v="261.38729298404076"/>
    <n v="1815.8737156480049"/>
    <n v="4.4763244135937841"/>
    <n v="3.7988776655443277"/>
    <n v="3.7988776655443277"/>
    <n v="3.8024691358024691"/>
    <n v="3.8024691358024691"/>
    <n v="3.5005370569280343"/>
    <n v="5"/>
    <n v="13.74829268292682"/>
    <n v="13.74829268292682"/>
    <n v="13.74829268292682"/>
    <n v="13.74829268292682"/>
    <n v="13.74829268292682"/>
    <n v="103.74829268292683"/>
    <m/>
    <m/>
    <m/>
    <m/>
    <m/>
    <m/>
    <m/>
    <m/>
    <m/>
    <m/>
    <m/>
    <m/>
    <m/>
    <n v="0"/>
    <n v="0"/>
    <n v="0"/>
    <n v="0"/>
    <n v="90"/>
    <n v="7052"/>
    <m/>
    <n v="45.08068331070686"/>
    <n v="42.569230726778862"/>
    <n v="42.569230726778862"/>
    <n v="42.569230726778862"/>
    <n v="700"/>
    <n v="0"/>
    <n v="0"/>
    <n v="0"/>
    <n v="0"/>
    <n v="0"/>
    <n v="0"/>
    <m/>
    <m/>
    <m/>
    <m/>
    <m/>
    <m/>
    <n v="0"/>
    <n v="0"/>
    <n v="0"/>
    <n v="0"/>
    <n v="0"/>
    <m/>
    <m/>
    <n v="48.400000000000006"/>
    <n v="36.299999999999997"/>
    <n v="60.5"/>
    <n v="96.800000000000011"/>
    <n v="0"/>
    <x v="1"/>
  </r>
  <r>
    <n v="7060"/>
    <n v="706"/>
    <n v="70"/>
    <s v="מחנה ענתות"/>
    <m/>
    <s v="Jewish"/>
    <s v="yes"/>
    <x v="2"/>
    <s v="no"/>
    <s v="מעלה אדומים"/>
    <n v="0"/>
    <m/>
    <m/>
    <m/>
    <m/>
    <m/>
    <n v="0"/>
    <n v="0"/>
    <m/>
    <m/>
    <m/>
    <m/>
    <m/>
    <n v="0"/>
    <n v="0"/>
    <n v="0"/>
    <n v="0"/>
    <n v="0"/>
    <m/>
    <m/>
    <m/>
    <m/>
    <m/>
    <m/>
    <n v="5"/>
    <n v="0"/>
    <n v="0"/>
    <n v="0"/>
    <n v="0"/>
    <n v="0"/>
    <n v="0"/>
    <m/>
    <m/>
    <m/>
    <m/>
    <m/>
    <m/>
    <m/>
    <m/>
    <m/>
    <m/>
    <m/>
    <m/>
    <n v="250"/>
    <n v="250"/>
    <n v="250"/>
    <n v="250"/>
    <n v="250"/>
    <n v="250"/>
    <n v="7060"/>
    <m/>
    <m/>
    <m/>
    <m/>
    <m/>
    <m/>
    <m/>
    <m/>
    <m/>
    <m/>
    <m/>
    <m/>
    <m/>
    <m/>
    <m/>
    <m/>
    <m/>
    <m/>
    <m/>
    <m/>
    <m/>
    <n v="250"/>
    <m/>
    <m/>
    <m/>
    <m/>
    <m/>
    <n v="250"/>
    <m/>
    <m/>
    <x v="1"/>
  </r>
  <r>
    <n v="7061"/>
    <n v="706"/>
    <n v="70"/>
    <s v="מעלה אדומים שטח קיי"/>
    <m/>
    <s v="Jewish"/>
    <s v="yes"/>
    <x v="2"/>
    <s v="no"/>
    <s v="מעלה אדומ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n v="5"/>
    <n v="0"/>
    <n v="0"/>
    <n v="0"/>
    <n v="0"/>
    <n v="0"/>
    <n v="0"/>
    <m/>
    <m/>
    <m/>
    <m/>
    <m/>
    <m/>
    <m/>
    <m/>
    <m/>
    <m/>
    <m/>
    <m/>
    <n v="0"/>
    <m/>
    <m/>
    <m/>
    <m/>
    <m/>
    <n v="7061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1"/>
  </r>
  <r>
    <n v="7062"/>
    <n v="706"/>
    <n v="70"/>
    <s v="מעלה אדומים אי-1 מלונות"/>
    <m/>
    <s v="Jewish"/>
    <s v="yes"/>
    <x v="2"/>
    <s v="no"/>
    <s v="מעלה אדומ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n v="5"/>
    <n v="0"/>
    <n v="0"/>
    <n v="0"/>
    <n v="0"/>
    <n v="0"/>
    <n v="0"/>
    <m/>
    <m/>
    <m/>
    <m/>
    <m/>
    <m/>
    <m/>
    <m/>
    <m/>
    <m/>
    <m/>
    <m/>
    <n v="0"/>
    <m/>
    <m/>
    <m/>
    <m/>
    <m/>
    <n v="7062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1"/>
  </r>
  <r>
    <n v="7063"/>
    <n v="706"/>
    <n v="70"/>
    <s v="מטעמ מעלה אדומים&quot;"/>
    <m/>
    <s v="Jewish"/>
    <s v="yes"/>
    <x v="2"/>
    <s v="no"/>
    <s v="מעלה אדומים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n v="5"/>
    <n v="0"/>
    <n v="0"/>
    <n v="0"/>
    <n v="0"/>
    <n v="0"/>
    <n v="0"/>
    <m/>
    <m/>
    <m/>
    <m/>
    <m/>
    <m/>
    <m/>
    <m/>
    <m/>
    <m/>
    <m/>
    <m/>
    <n v="0"/>
    <m/>
    <m/>
    <m/>
    <m/>
    <m/>
    <n v="7063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1"/>
  </r>
  <r>
    <n v="7064"/>
    <n v="706"/>
    <n v="70"/>
    <s v="מעלה אדומים אי-1 מגורים"/>
    <m/>
    <s v="Jewish"/>
    <s v="yes"/>
    <x v="2"/>
    <s v="no"/>
    <s v="מעלה אדומים"/>
    <n v="0"/>
    <n v="0"/>
    <n v="0"/>
    <n v="0"/>
    <n v="480"/>
    <n v="480"/>
    <n v="960"/>
    <n v="0"/>
    <n v="0"/>
    <n v="0"/>
    <n v="480"/>
    <n v="960"/>
    <n v="0"/>
    <n v="0"/>
    <n v="0"/>
    <n v="0"/>
    <n v="1680"/>
    <n v="3744"/>
    <m/>
    <m/>
    <m/>
    <m/>
    <n v="3.5"/>
    <n v="3.9"/>
    <n v="5"/>
    <n v="0"/>
    <n v="0"/>
    <n v="0"/>
    <n v="0"/>
    <n v="96"/>
    <n v="192"/>
    <m/>
    <m/>
    <m/>
    <m/>
    <m/>
    <m/>
    <m/>
    <m/>
    <m/>
    <m/>
    <m/>
    <m/>
    <n v="200"/>
    <n v="200"/>
    <n v="200"/>
    <n v="200"/>
    <n v="306"/>
    <n v="435"/>
    <n v="7064"/>
    <m/>
    <n v="0"/>
    <n v="0"/>
    <n v="0"/>
    <n v="554.4"/>
    <n v="1235.52"/>
    <n v="0"/>
    <n v="0"/>
    <n v="0"/>
    <n v="0"/>
    <n v="0"/>
    <n v="0"/>
    <m/>
    <m/>
    <m/>
    <m/>
    <m/>
    <m/>
    <n v="0"/>
    <n v="0"/>
    <n v="0"/>
    <n v="200"/>
    <n v="0"/>
    <n v="0"/>
    <n v="0"/>
    <n v="47"/>
    <n v="35.25"/>
    <n v="259"/>
    <n v="94"/>
    <n v="0"/>
    <x v="1"/>
  </r>
  <r>
    <n v="7065"/>
    <n v="706"/>
    <n v="70"/>
    <s v="כביש מעלה אדומים דרום"/>
    <m/>
    <s v="Jewish"/>
    <s v="yes"/>
    <x v="2"/>
    <s v="no"/>
    <s v="מעלה אדומים"/>
    <n v="0"/>
    <m/>
    <m/>
    <m/>
    <m/>
    <m/>
    <n v="0"/>
    <n v="0"/>
    <m/>
    <m/>
    <m/>
    <m/>
    <m/>
    <n v="0"/>
    <n v="0"/>
    <n v="0"/>
    <n v="0"/>
    <n v="0"/>
    <m/>
    <m/>
    <m/>
    <m/>
    <m/>
    <m/>
    <n v="5"/>
    <n v="0"/>
    <n v="0"/>
    <n v="0"/>
    <n v="0"/>
    <n v="0"/>
    <n v="0"/>
    <m/>
    <m/>
    <m/>
    <m/>
    <m/>
    <m/>
    <m/>
    <m/>
    <m/>
    <m/>
    <m/>
    <m/>
    <m/>
    <m/>
    <m/>
    <m/>
    <m/>
    <m/>
    <n v="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101"/>
    <n v="710"/>
    <n v="71"/>
    <s v="א זעים"/>
    <m/>
    <s v="Palestinian"/>
    <s v="yes"/>
    <x v="3"/>
    <m/>
    <s v="Palestinian"/>
    <m/>
    <m/>
    <m/>
    <m/>
    <m/>
    <m/>
    <m/>
    <m/>
    <m/>
    <m/>
    <m/>
    <m/>
    <n v="3979.5317203294853"/>
    <n v="3883.5370977687344"/>
    <n v="4152.7874663441453"/>
    <n v="4422.1458013859437"/>
    <n v="4693.8658437440417"/>
    <n v="4950.395735551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102"/>
    <n v="710"/>
    <n v="71"/>
    <s v="עזרייה"/>
    <m/>
    <s v="Palestinian"/>
    <s v="yes"/>
    <x v="3"/>
    <m/>
    <s v="Palestinian"/>
    <m/>
    <m/>
    <m/>
    <m/>
    <m/>
    <m/>
    <m/>
    <m/>
    <m/>
    <m/>
    <m/>
    <m/>
    <n v="20591.76297147233"/>
    <n v="20095.046610547521"/>
    <n v="21488.260727013316"/>
    <n v="22882.033507171458"/>
    <n v="24288.026749605797"/>
    <n v="25615.419794421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103"/>
    <n v="710"/>
    <n v="71"/>
    <s v="אבו דיס"/>
    <m/>
    <s v="Palestinian"/>
    <s v="yes"/>
    <x v="3"/>
    <m/>
    <s v="Palestinian"/>
    <m/>
    <m/>
    <m/>
    <m/>
    <m/>
    <m/>
    <m/>
    <m/>
    <m/>
    <m/>
    <m/>
    <m/>
    <n v="19388.648730442495"/>
    <n v="18920.953999594185"/>
    <n v="20232.766841839508"/>
    <n v="21545.105706752445"/>
    <n v="22868.951029404099"/>
    <n v="24118.788525533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104"/>
    <n v="710"/>
    <n v="71"/>
    <s v="דאר סלאח"/>
    <m/>
    <s v="Palestinian"/>
    <s v="yes"/>
    <x v="3"/>
    <m/>
    <s v="Palestinian"/>
    <m/>
    <m/>
    <m/>
    <m/>
    <m/>
    <m/>
    <m/>
    <m/>
    <m/>
    <m/>
    <m/>
    <m/>
    <n v="2267.4076080947079"/>
    <n v="2212.7129975659063"/>
    <n v="2366.1230912891065"/>
    <n v="2519.5947007896661"/>
    <n v="2674.4119342262557"/>
    <n v="2820.5743144418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11"/>
    <n v="721"/>
    <n v="72"/>
    <s v="ג'והזם"/>
    <m/>
    <s v="Palestinian"/>
    <s v="yes"/>
    <x v="3"/>
    <m/>
    <s v="Palestinian"/>
    <m/>
    <m/>
    <m/>
    <m/>
    <m/>
    <m/>
    <m/>
    <m/>
    <m/>
    <m/>
    <m/>
    <m/>
    <n v="22132.827755713828"/>
    <n v="25246.365079085583"/>
    <n v="27924.036588986804"/>
    <n v="30504.089096444302"/>
    <n v="32963.232006824641"/>
    <n v="35326.830230303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21"/>
    <n v="722"/>
    <n v="72"/>
    <s v="אל ולג'ה"/>
    <m/>
    <s v="Palestinian"/>
    <s v="yes"/>
    <x v="3"/>
    <m/>
    <s v="Palestinian"/>
    <m/>
    <m/>
    <m/>
    <m/>
    <m/>
    <m/>
    <m/>
    <m/>
    <m/>
    <m/>
    <m/>
    <m/>
    <n v="2260.3298679484246"/>
    <n v="2534.4530324427892"/>
    <n v="2753.0179958158524"/>
    <n v="2956.4069307310092"/>
    <n v="3143.792724161769"/>
    <n v="3316.096192425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22"/>
    <n v="722"/>
    <n v="72"/>
    <s v="בתיר חוסאן"/>
    <m/>
    <s v="Palestinian"/>
    <s v="yes"/>
    <x v="3"/>
    <m/>
    <s v="Palestinian"/>
    <m/>
    <m/>
    <m/>
    <m/>
    <m/>
    <m/>
    <m/>
    <m/>
    <m/>
    <m/>
    <m/>
    <m/>
    <n v="11901.328692463132"/>
    <n v="13344.671068780406"/>
    <n v="14495.482508581423"/>
    <n v="15566.387512828578"/>
    <n v="16553.031078239506"/>
    <n v="17460.261584609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23"/>
    <n v="722"/>
    <n v="72"/>
    <s v="נחאלין"/>
    <m/>
    <s v="Palestinian"/>
    <s v="yes"/>
    <x v="3"/>
    <m/>
    <s v="Palestinian"/>
    <m/>
    <m/>
    <m/>
    <m/>
    <m/>
    <m/>
    <m/>
    <m/>
    <m/>
    <m/>
    <m/>
    <m/>
    <n v="7588.2502709697155"/>
    <n v="8508.520894629366"/>
    <n v="9242.2747002389297"/>
    <n v="9925.0804103112387"/>
    <n v="10554.161288257357"/>
    <n v="11132.608646000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31"/>
    <n v="723"/>
    <n v="72"/>
    <s v="תוקוע"/>
    <m/>
    <s v="Palestinian"/>
    <s v="yes"/>
    <x v="3"/>
    <m/>
    <s v="Palestinian"/>
    <m/>
    <m/>
    <m/>
    <m/>
    <m/>
    <m/>
    <m/>
    <m/>
    <m/>
    <m/>
    <m/>
    <m/>
    <n v="22082.611150587862"/>
    <n v="25033.05016767716"/>
    <n v="27711.499082947961"/>
    <n v="30318.68579293085"/>
    <n v="32800.558955445944"/>
    <n v="35168.269640572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32"/>
    <n v="723"/>
    <n v="72"/>
    <s v="זעתרה"/>
    <m/>
    <s v="Palestinian"/>
    <s v="yes"/>
    <x v="3"/>
    <m/>
    <s v="Palestinian"/>
    <m/>
    <m/>
    <m/>
    <m/>
    <m/>
    <m/>
    <m/>
    <m/>
    <m/>
    <m/>
    <m/>
    <m/>
    <n v="15568.566563393802"/>
    <n v="17648.66958724142"/>
    <n v="19537.015577653565"/>
    <n v="21375.120662272788"/>
    <n v="23124.877847644795"/>
    <n v="24794.148802645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33"/>
    <n v="723"/>
    <n v="72"/>
    <s v="בית פג'אר"/>
    <m/>
    <s v="Palestinian"/>
    <s v="yes"/>
    <x v="3"/>
    <m/>
    <s v="Palestinian"/>
    <m/>
    <m/>
    <m/>
    <m/>
    <m/>
    <m/>
    <m/>
    <m/>
    <m/>
    <m/>
    <m/>
    <m/>
    <n v="27098.4254827273"/>
    <n v="30719.023214612695"/>
    <n v="34005.85138202463"/>
    <n v="37205.230943537535"/>
    <n v="40250.83340845284"/>
    <n v="43156.34268577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0"/>
    <n v="724"/>
    <n v="72"/>
    <s v="בית ג'אלא מרכז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1"/>
    <n v="724"/>
    <n v="72"/>
    <s v="מ.פ עאידא"/>
    <m/>
    <s v="Palestinian"/>
    <s v="yes"/>
    <x v="3"/>
    <m/>
    <s v="Palestinian"/>
    <m/>
    <m/>
    <m/>
    <m/>
    <m/>
    <m/>
    <m/>
    <m/>
    <m/>
    <m/>
    <m/>
    <m/>
    <n v="3163.5281779635998"/>
    <n v="3472.0097171521356"/>
    <n v="3699.921502153446"/>
    <n v="3901.7557925978249"/>
    <n v="4073.8412670121315"/>
    <n v="4218.2409181366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2"/>
    <n v="724"/>
    <n v="72"/>
    <s v="אוניברסיטת בית לחם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3"/>
    <n v="724"/>
    <n v="72"/>
    <s v="קרקפה"/>
    <m/>
    <s v="Palestinian"/>
    <s v="yes"/>
    <x v="3"/>
    <m/>
    <s v="Palestinian"/>
    <m/>
    <m/>
    <m/>
    <m/>
    <m/>
    <m/>
    <m/>
    <m/>
    <m/>
    <m/>
    <m/>
    <m/>
    <n v="3163.5281779635998"/>
    <n v="3472.0097171521356"/>
    <n v="3699.921502153446"/>
    <n v="3901.7557925978249"/>
    <n v="4073.8412670121315"/>
    <n v="4218.2409181366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4"/>
    <n v="724"/>
    <n v="72"/>
    <s v="שיכוני בית סאחור"/>
    <m/>
    <s v="Palestinian"/>
    <s v="yes"/>
    <x v="3"/>
    <m/>
    <s v="Palestinian"/>
    <m/>
    <m/>
    <m/>
    <m/>
    <m/>
    <m/>
    <m/>
    <m/>
    <m/>
    <m/>
    <m/>
    <m/>
    <n v="3163.5281779635998"/>
    <n v="3472.0097171521356"/>
    <n v="3699.921502153446"/>
    <n v="3901.7557925978249"/>
    <n v="4073.8412670121315"/>
    <n v="4218.2409181366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5"/>
    <n v="724"/>
    <n v="72"/>
    <s v="בית סאחור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6"/>
    <n v="724"/>
    <n v="72"/>
    <s v="איסטיח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7"/>
    <n v="724"/>
    <n v="72"/>
    <s v="הנדאזה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8"/>
    <n v="724"/>
    <n v="72"/>
    <s v="העיר העתיקה בית לחם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49"/>
    <n v="724"/>
    <n v="72"/>
    <s v="מוקאטעה בית לחם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50"/>
    <n v="725"/>
    <n v="72"/>
    <s v="ראס בית ג'אלא"/>
    <m/>
    <s v="Palestinian"/>
    <s v="yes"/>
    <x v="3"/>
    <m/>
    <s v="Palestinian"/>
    <m/>
    <m/>
    <m/>
    <m/>
    <m/>
    <m/>
    <m/>
    <m/>
    <m/>
    <m/>
    <m/>
    <m/>
    <n v="3163.5281779635998"/>
    <n v="3472.0097171521356"/>
    <n v="3699.921502153446"/>
    <n v="3901.7557925978249"/>
    <n v="4073.8412670121315"/>
    <n v="4218.2409181366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51"/>
    <n v="725"/>
    <n v="72"/>
    <s v="בית ג'אלא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52"/>
    <n v="725"/>
    <n v="72"/>
    <s v="א-דוחא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53"/>
    <n v="725"/>
    <n v="72"/>
    <s v="אל-ח'דר"/>
    <m/>
    <s v="Palestinian"/>
    <s v="yes"/>
    <x v="3"/>
    <m/>
    <s v="Palestinian"/>
    <m/>
    <m/>
    <m/>
    <m/>
    <m/>
    <m/>
    <m/>
    <m/>
    <m/>
    <m/>
    <m/>
    <m/>
    <n v="7908.8204449089999"/>
    <n v="8680.0242928803418"/>
    <n v="9249.8037553836148"/>
    <n v="9754.3894814945616"/>
    <n v="10184.603167530327"/>
    <n v="10545.602295341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54"/>
    <n v="725"/>
    <n v="72"/>
    <s v="השוק המרכזי"/>
    <m/>
    <s v="Palestinian"/>
    <s v="yes"/>
    <x v="3"/>
    <m/>
    <s v="Palestinian"/>
    <m/>
    <m/>
    <m/>
    <m/>
    <m/>
    <m/>
    <m/>
    <m/>
    <m/>
    <m/>
    <m/>
    <m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55"/>
    <n v="725"/>
    <n v="72"/>
    <s v="מ.פ דהיישה"/>
    <m/>
    <s v="Palestinian"/>
    <s v="yes"/>
    <x v="3"/>
    <m/>
    <s v="Palestinian"/>
    <m/>
    <m/>
    <m/>
    <m/>
    <m/>
    <m/>
    <m/>
    <m/>
    <m/>
    <m/>
    <m/>
    <m/>
    <n v="13708.622104508924"/>
    <n v="15045.375440992584"/>
    <n v="16032.993175998272"/>
    <n v="16907.608434590584"/>
    <n v="17653.312157052576"/>
    <n v="18279.04397859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256"/>
    <n v="725"/>
    <n v="72"/>
    <s v="בריכות שלמה"/>
    <m/>
    <s v="Palestinian"/>
    <s v="yes"/>
    <x v="3"/>
    <m/>
    <s v="Palestinian"/>
    <m/>
    <m/>
    <m/>
    <m/>
    <m/>
    <m/>
    <m/>
    <m/>
    <m/>
    <m/>
    <m/>
    <m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301"/>
    <n v="730"/>
    <n v="73"/>
    <s v="מרכז גוש עציון"/>
    <m/>
    <s v="Jewish"/>
    <s v="yes"/>
    <x v="2"/>
    <s v="no"/>
    <s v="אפרת גוש עציון"/>
    <n v="1292.0411121202333"/>
    <n v="176.71625457104642"/>
    <n v="361.10567395707722"/>
    <n v="358.11516396431512"/>
    <n v="467.52329173335283"/>
    <n v="490.17757548076725"/>
    <n v="1853.6379597065588"/>
    <n v="1468.7573666912797"/>
    <n v="1829.8630406483569"/>
    <n v="2187.978204612672"/>
    <n v="2655.5014963460249"/>
    <n v="3145.6790718267921"/>
    <n v="6331.0014493891431"/>
    <n v="7196.9110967872712"/>
    <n v="8966.3288991769496"/>
    <n v="10939.891023063361"/>
    <n v="13277.507481730125"/>
    <n v="15728.39535913396"/>
    <n v="4.9000000000000004"/>
    <n v="4.9000000000000004"/>
    <n v="4.9000000000000004"/>
    <n v="5"/>
    <n v="5"/>
    <n v="5"/>
    <n v="5"/>
    <n v="258.40822242404664"/>
    <n v="293.75147333825595"/>
    <n v="365.97260812967136"/>
    <n v="437.59564092253441"/>
    <n v="531.10029926920492"/>
    <n v="629.13581436535844"/>
    <n v="600"/>
    <n v="720"/>
    <n v="864"/>
    <n v="1036.8"/>
    <n v="1244.1599999999999"/>
    <n v="1492.9919999999997"/>
    <n v="173.18670628196122"/>
    <n v="179.65103857357806"/>
    <n v="208.4477316596047"/>
    <n v="255.75749730528113"/>
    <n v="319.11676061129475"/>
    <n v="377.47282168093597"/>
    <n v="1031.594928706008"/>
    <n v="1193.4025119118339"/>
    <n v="1438.4203397892761"/>
    <n v="1730.1531382278154"/>
    <n v="2094.3770598804995"/>
    <n v="2499.6006360462943"/>
    <n v="7301"/>
    <n v="2597.8005942294185"/>
    <n v="2694.7655786036707"/>
    <n v="3126.7159748940703"/>
    <n v="3836.3624595792171"/>
    <n v="4786.7514091694211"/>
    <n v="5662.0923252140392"/>
    <m/>
    <m/>
    <m/>
    <m/>
    <m/>
    <m/>
    <n v="1762"/>
    <n v="1894.1499999999999"/>
    <n v="2036.2112499999998"/>
    <n v="2188.9270937499996"/>
    <n v="2353.0966257812493"/>
    <n v="2529.5788727148429"/>
    <n v="259.5229707341723"/>
    <n v="519.04594146834461"/>
    <n v="432.53828455695384"/>
    <n v="259.5229707341723"/>
    <n v="255.75749730528116"/>
    <n v="0"/>
    <n v="374.94009540694412"/>
    <n v="749.88019081388825"/>
    <n v="624.90015901157358"/>
    <n v="374.94009540694412"/>
    <n v="377.47282168093597"/>
    <n v="0"/>
    <x v="1"/>
  </r>
  <r>
    <n v="7302"/>
    <n v="730"/>
    <n v="73"/>
    <s v="נווה דניאל אלעזר"/>
    <m/>
    <s v="Jewish"/>
    <s v="yes"/>
    <x v="2"/>
    <s v="no"/>
    <s v="אפרת גוש עציון"/>
    <n v="1020"/>
    <n v="30.408806792014275"/>
    <n v="263.34419032044457"/>
    <n v="273.29667167910657"/>
    <n v="348.24089542231081"/>
    <n v="373.032374210135"/>
    <n v="1288.3229384240112"/>
    <n v="1050.4088067920143"/>
    <n v="1313.7529971124588"/>
    <n v="1587.0496687915654"/>
    <n v="1935.2905642138762"/>
    <n v="2308.3229384240112"/>
    <n v="5056.5380114696218"/>
    <n v="4936.9213919224676"/>
    <n v="6174.6390864285568"/>
    <n v="7617.8384101995134"/>
    <n v="9289.3947082266059"/>
    <n v="11079.950104435253"/>
    <n v="4.7"/>
    <n v="4.7"/>
    <n v="4.7"/>
    <n v="4.8"/>
    <n v="4.8"/>
    <n v="4.8"/>
    <n v="5"/>
    <n v="204"/>
    <n v="210.08176135840284"/>
    <n v="262.75059942249175"/>
    <n v="317.40993375831306"/>
    <n v="387.05811284277524"/>
    <n v="461.66458768480226"/>
    <m/>
    <m/>
    <m/>
    <m/>
    <m/>
    <m/>
    <n v="150.38600095442462"/>
    <n v="123.97491625251817"/>
    <n v="136.94404269244481"/>
    <n v="177.9095385219027"/>
    <n v="229.91693490339927"/>
    <n v="274.59543018395522"/>
    <n v="354.38600095442462"/>
    <n v="334.05667761092104"/>
    <n v="399.69464211493653"/>
    <n v="495.31947228021579"/>
    <n v="616.97504774617448"/>
    <n v="736.26001786875747"/>
    <n v="7302"/>
    <n v="2255.7900143163693"/>
    <n v="1859.6237437877726"/>
    <n v="2054.1606403866722"/>
    <n v="2668.6430778285408"/>
    <n v="3448.7540235509891"/>
    <n v="4118.9314527593278"/>
    <m/>
    <m/>
    <m/>
    <m/>
    <m/>
    <m/>
    <m/>
    <m/>
    <m/>
    <m/>
    <m/>
    <m/>
    <n v="0"/>
    <n v="148.59584168406474"/>
    <n v="49.531947228021579"/>
    <n v="118.87667334725178"/>
    <n v="177.9095385219027"/>
    <n v="0"/>
    <n v="0"/>
    <n v="220.87800536062724"/>
    <n v="73.626001786875747"/>
    <n v="169.33980410981422"/>
    <n v="274.59543018395522"/>
    <n v="0"/>
    <x v="1"/>
  </r>
  <r>
    <n v="7310"/>
    <n v="731"/>
    <n v="73"/>
    <s v="אפרתה עיטם"/>
    <m/>
    <s v="Jewish"/>
    <s v="yes"/>
    <x v="2"/>
    <s v="no"/>
    <s v="אפרת גוש עציון"/>
    <m/>
    <m/>
    <m/>
    <n v="550"/>
    <n v="700"/>
    <n v="750"/>
    <n v="2000"/>
    <n v="0"/>
    <n v="0"/>
    <n v="550"/>
    <n v="1250"/>
    <n v="2000"/>
    <m/>
    <n v="0"/>
    <n v="0"/>
    <n v="2860"/>
    <n v="6500"/>
    <n v="10400"/>
    <m/>
    <m/>
    <m/>
    <n v="5.2"/>
    <n v="5.2"/>
    <n v="5.2"/>
    <n v="5"/>
    <n v="0"/>
    <n v="0"/>
    <n v="0"/>
    <n v="110"/>
    <n v="250"/>
    <n v="400"/>
    <m/>
    <m/>
    <m/>
    <m/>
    <m/>
    <m/>
    <m/>
    <n v="0"/>
    <n v="0"/>
    <n v="65.230749115913341"/>
    <n v="151.94690737850001"/>
    <n v="239.01833045653336"/>
    <m/>
    <n v="0"/>
    <n v="0"/>
    <n v="175.23074911591334"/>
    <n v="401.94690737849999"/>
    <n v="639.01833045653336"/>
    <n v="7310"/>
    <m/>
    <n v="0"/>
    <n v="0"/>
    <n v="978.46123673870011"/>
    <n v="2279.2036106775004"/>
    <n v="3585.2749568480003"/>
    <m/>
    <m/>
    <m/>
    <m/>
    <m/>
    <m/>
    <m/>
    <m/>
    <m/>
    <m/>
    <m/>
    <m/>
    <n v="0"/>
    <n v="35.046149823182667"/>
    <n v="31.541534840864401"/>
    <n v="43.807687278978335"/>
    <n v="65.230749115913341"/>
    <n v="0"/>
    <n v="0"/>
    <n v="127.80366609130668"/>
    <n v="115.023299482176"/>
    <n v="159.75458261413334"/>
    <n v="239.01833045653336"/>
    <n v="0"/>
    <x v="1"/>
  </r>
  <r>
    <n v="7311"/>
    <n v="731"/>
    <n v="73"/>
    <s v="אפרתה תמר ודגן"/>
    <m/>
    <s v="Jewish"/>
    <s v="yes"/>
    <x v="2"/>
    <s v="no"/>
    <s v="אפרת גוש עציון"/>
    <n v="92.774606710288182"/>
    <n v="500"/>
    <n v="260"/>
    <n v="100"/>
    <m/>
    <m/>
    <n v="860"/>
    <n v="592.77460671028814"/>
    <n v="852.77460671028814"/>
    <n v="952.77460671028814"/>
    <n v="952.77460671028814"/>
    <n v="952.77460671028814"/>
    <n v="361.08054521329291"/>
    <n v="2667.4857301962966"/>
    <n v="4434.4279548934983"/>
    <n v="4954.4279548934983"/>
    <n v="4954.4279548934983"/>
    <n v="4954.4279548934983"/>
    <n v="3.5"/>
    <n v="4.5"/>
    <n v="5.2"/>
    <n v="5.2"/>
    <n v="5.2"/>
    <n v="5.2"/>
    <n v="5"/>
    <n v="18.554921342057636"/>
    <n v="118.55492134205763"/>
    <n v="170.55492134205764"/>
    <n v="190.55492134205764"/>
    <n v="190.55492134205764"/>
    <n v="190.55492134205764"/>
    <m/>
    <m/>
    <m/>
    <m/>
    <m/>
    <m/>
    <n v="8.7919258884190477"/>
    <n v="56.570666268556948"/>
    <n v="96.234547926105677"/>
    <n v="113.00036606242146"/>
    <n v="115.81692393471594"/>
    <n v="113.86529789863663"/>
    <n v="27.346847230476683"/>
    <n v="175.12558761061456"/>
    <n v="266.78946926816332"/>
    <n v="303.55528740447909"/>
    <n v="306.37184527677357"/>
    <n v="304.42021924069428"/>
    <n v="7311"/>
    <n v="131.8788883262857"/>
    <n v="848.55999402835425"/>
    <n v="1443.5182188915851"/>
    <n v="1695.0054909363218"/>
    <n v="1737.2538590207391"/>
    <n v="1707.9794684795495"/>
    <m/>
    <m/>
    <m/>
    <m/>
    <m/>
    <m/>
    <m/>
    <m/>
    <m/>
    <m/>
    <m/>
    <m/>
    <n v="0"/>
    <n v="60.711057480895818"/>
    <n v="54.639951732806232"/>
    <n v="75.888821851119772"/>
    <n v="113.00036606242148"/>
    <n v="0"/>
    <n v="0"/>
    <n v="60.884043848138859"/>
    <n v="54.795639463324967"/>
    <n v="76.10505481017357"/>
    <n v="113.86529789863664"/>
    <n v="0"/>
    <x v="1"/>
  </r>
  <r>
    <n v="7312"/>
    <n v="731"/>
    <n v="73"/>
    <s v="אפרתה זית"/>
    <m/>
    <s v="Jewish"/>
    <s v="yes"/>
    <x v="2"/>
    <s v="no"/>
    <s v="אפרת גוש עציון"/>
    <n v="799.42224697201732"/>
    <n v="150"/>
    <n v="100"/>
    <n v="50"/>
    <m/>
    <m/>
    <n v="300"/>
    <n v="949.42224697201732"/>
    <n v="1049.4222469720173"/>
    <n v="1099.4222469720173"/>
    <n v="1099.4222469720173"/>
    <n v="1099.4222469720173"/>
    <n v="3580.8123737544925"/>
    <n v="4252.6999251675761"/>
    <n v="4700.6249594429646"/>
    <n v="4924.5874765806593"/>
    <n v="4924.5874765806593"/>
    <n v="4924.5874765806593"/>
    <n v="4.4792503427538888"/>
    <n v="4.4792503427538888"/>
    <n v="4.4792503427538888"/>
    <n v="4.4792503427538888"/>
    <n v="4.4792503427538888"/>
    <n v="4.4792503427538888"/>
    <n v="5"/>
    <n v="159.88444939440348"/>
    <n v="189.88444939440348"/>
    <n v="209.88444939440348"/>
    <n v="219.88444939440348"/>
    <n v="219.88444939440348"/>
    <n v="219.88444939440348"/>
    <m/>
    <m/>
    <m/>
    <m/>
    <m/>
    <m/>
    <n v="87.188959437807981"/>
    <n v="90.18907410959919"/>
    <n v="102.01147082409346"/>
    <n v="112.31976579867192"/>
    <n v="115.1193595663573"/>
    <n v="113.17948815764053"/>
    <n v="247.07340883221144"/>
    <n v="280.07352350400265"/>
    <n v="311.89592021849694"/>
    <n v="332.20421519307541"/>
    <n v="335.00380896076081"/>
    <n v="333.06393755204402"/>
    <n v="7312"/>
    <n v="1307.8343915671196"/>
    <n v="1352.8361116439878"/>
    <n v="1530.1720623614019"/>
    <n v="1684.796486980079"/>
    <n v="1726.7903934953595"/>
    <n v="1697.6923223646081"/>
    <m/>
    <m/>
    <m/>
    <m/>
    <m/>
    <m/>
    <m/>
    <m/>
    <m/>
    <m/>
    <m/>
    <m/>
    <n v="0"/>
    <n v="66.440843038615085"/>
    <n v="69.76288519054583"/>
    <n v="83.051053798268853"/>
    <n v="112.31976579867192"/>
    <n v="0"/>
    <n v="0"/>
    <n v="66.612787510408808"/>
    <n v="69.943426885929242"/>
    <n v="83.265984388011006"/>
    <n v="113.17948815764053"/>
    <n v="0"/>
    <x v="1"/>
  </r>
  <r>
    <n v="7313"/>
    <n v="731"/>
    <n v="73"/>
    <s v="אפרתה הותיקה"/>
    <m/>
    <s v="Jewish"/>
    <s v="yes"/>
    <x v="2"/>
    <s v="no"/>
    <s v="אפרת גוש עציון"/>
    <n v="1124.892106362244"/>
    <n v="50"/>
    <n v="50"/>
    <n v="50"/>
    <m/>
    <m/>
    <n v="150"/>
    <n v="1174.892106362244"/>
    <n v="1224.892106362244"/>
    <n v="1274.892106362244"/>
    <n v="1274.892106362244"/>
    <n v="1274.892106362244"/>
    <n v="5140.4651078956431"/>
    <n v="4934.546846721425"/>
    <n v="5389.525267993874"/>
    <n v="5609.525267993874"/>
    <n v="5354.546846721425"/>
    <n v="5354.546846721425"/>
    <n v="4.2"/>
    <n v="4.2"/>
    <n v="4.4000000000000004"/>
    <n v="4.4000000000000004"/>
    <n v="4.2"/>
    <n v="4.2"/>
    <n v="5"/>
    <n v="224.9784212724488"/>
    <n v="234.9784212724488"/>
    <n v="244.9784212724488"/>
    <n v="254.9784212724488"/>
    <n v="254.9784212724488"/>
    <n v="254.9784212724488"/>
    <m/>
    <m/>
    <m/>
    <m/>
    <m/>
    <m/>
    <n v="125.16483886974785"/>
    <n v="104.64933315009542"/>
    <n v="116.96176665343313"/>
    <n v="127.94179559995976"/>
    <n v="125.17028211886458"/>
    <n v="123.06104304371635"/>
    <n v="350.14326014219665"/>
    <n v="339.62775442254423"/>
    <n v="361.9401879258819"/>
    <n v="382.92021687240856"/>
    <n v="380.14870339131335"/>
    <n v="378.03946431616515"/>
    <n v="7313"/>
    <n v="1877.4725830462178"/>
    <n v="1569.7399972514313"/>
    <n v="1754.4264998014969"/>
    <n v="1919.1269339993964"/>
    <n v="1877.5542317829686"/>
    <n v="1845.9156456557453"/>
    <m/>
    <m/>
    <m/>
    <m/>
    <m/>
    <m/>
    <m/>
    <m/>
    <m/>
    <m/>
    <m/>
    <m/>
    <n v="0"/>
    <n v="76.584043374481709"/>
    <n v="84.242447711929884"/>
    <n v="95.73005421810214"/>
    <n v="127.94179559995975"/>
    <n v="0"/>
    <n v="0"/>
    <n v="75.607892863233033"/>
    <n v="83.168682149556332"/>
    <n v="94.509866079041288"/>
    <n v="123.06104304371634"/>
    <n v="0"/>
    <x v="1"/>
  </r>
  <r>
    <n v="7321"/>
    <n v="732"/>
    <n v="73"/>
    <s v="תקוע נוקדים"/>
    <m/>
    <s v="Jewish"/>
    <s v="yes"/>
    <x v="2"/>
    <s v="no"/>
    <s v="אפרת גוש עציון"/>
    <n v="1095.76814690068"/>
    <n v="113.48818911609624"/>
    <n v="216.0927021689281"/>
    <n v="225.43196671921237"/>
    <n v="232.02312366687829"/>
    <n v="218.13003799396165"/>
    <n v="1005.1660196650766"/>
    <n v="1209.2563360167762"/>
    <n v="1425.3490381857043"/>
    <n v="1650.7810049049167"/>
    <n v="1882.804128571795"/>
    <n v="2100.9341665657566"/>
    <n v="5369.2639198133329"/>
    <n v="5925.356046482204"/>
    <n v="6984.2102871099514"/>
    <n v="8088.8269240340924"/>
    <n v="9225.7402300017966"/>
    <n v="10294.577416172207"/>
    <n v="4.9000000000000004"/>
    <n v="4.9000000000000004"/>
    <n v="4.9000000000000004"/>
    <n v="4.9000000000000004"/>
    <n v="4.9000000000000004"/>
    <n v="4.9000000000000004"/>
    <n v="5"/>
    <n v="219.15362938013601"/>
    <n v="241.85126720335523"/>
    <n v="285.06980763714085"/>
    <n v="330.15620098098333"/>
    <n v="376.560825714359"/>
    <n v="420.18683331315134"/>
    <m/>
    <m/>
    <m/>
    <m/>
    <m/>
    <m/>
    <n v="147.32390821040656"/>
    <n v="149.00503208203705"/>
    <n v="146.77007114252382"/>
    <n v="149.50346771108227"/>
    <n v="170.03207273837742"/>
    <n v="192.07479981040828"/>
    <n v="366.47753759054257"/>
    <n v="390.85629928539231"/>
    <n v="431.83987877966467"/>
    <n v="479.65966869206557"/>
    <n v="546.59289845273645"/>
    <n v="612.26163312355959"/>
    <n v="7321"/>
    <n v="2209.8586231560985"/>
    <n v="2235.0754812305559"/>
    <n v="2201.5510671378574"/>
    <n v="2242.5520156662342"/>
    <n v="2550.4810910756614"/>
    <n v="2881.1219971561241"/>
    <m/>
    <m/>
    <m/>
    <m/>
    <m/>
    <m/>
    <m/>
    <m/>
    <m/>
    <m/>
    <m/>
    <m/>
    <n v="0"/>
    <n v="115.11832048609573"/>
    <n v="71.948950303809838"/>
    <n v="143.89790060761968"/>
    <n v="149.50346771108227"/>
    <n v="0"/>
    <n v="0"/>
    <n v="146.94279194965429"/>
    <n v="91.839244968533933"/>
    <n v="183.67848993706787"/>
    <n v="192.07479981040828"/>
    <n v="0"/>
    <x v="1"/>
  </r>
  <r>
    <n v="7331"/>
    <n v="733"/>
    <n v="73"/>
    <s v="מעלה עמוס / אספר"/>
    <m/>
    <s v="U. Orthodox"/>
    <s v="yes"/>
    <x v="2"/>
    <s v="no"/>
    <s v="אפרת גוש עציון"/>
    <n v="160.84018760000603"/>
    <n v="120.53891186978009"/>
    <n v="129.01393323793246"/>
    <n v="149.39074245754125"/>
    <n v="168.9368927035332"/>
    <n v="182.80541952818078"/>
    <n v="750.68589979696776"/>
    <n v="281.37909946978613"/>
    <n v="410.39303270771859"/>
    <n v="559.78377516525984"/>
    <n v="728.72066786879304"/>
    <n v="911.52608739697382"/>
    <n v="997.20916312003749"/>
    <n v="1744.550416712674"/>
    <n v="2544.4368027878554"/>
    <n v="3470.6594060246111"/>
    <n v="4518.0681407865168"/>
    <n v="5651.4617418612379"/>
    <n v="6.2"/>
    <n v="6.2"/>
    <n v="6.2"/>
    <n v="6.2"/>
    <n v="6.2"/>
    <n v="6.2"/>
    <n v="5"/>
    <n v="32.168037520001207"/>
    <n v="56.275819893957227"/>
    <n v="82.078606541543721"/>
    <n v="111.95675503305196"/>
    <n v="145.7441335737586"/>
    <n v="182.30521747939477"/>
    <m/>
    <m/>
    <m/>
    <m/>
    <m/>
    <m/>
    <n v="32.690190053017936"/>
    <n v="50.592628962906517"/>
    <n v="69.677193179056445"/>
    <n v="93.880021172435193"/>
    <n v="121.93818339803396"/>
    <n v="150.13226627276811"/>
    <n v="64.85822757301915"/>
    <n v="106.86844885686375"/>
    <n v="151.75579972060018"/>
    <n v="205.83677620548715"/>
    <n v="267.68231697179255"/>
    <n v="332.43748375216285"/>
    <n v="7331"/>
    <n v="490.35285079526903"/>
    <n v="758.88943444359779"/>
    <n v="1045.1578976858466"/>
    <n v="1408.2003175865279"/>
    <n v="1829.0727509705093"/>
    <n v="2251.9839940915217"/>
    <n v="86.018042145825717"/>
    <n v="172.25434740788029"/>
    <n v="259.24073308900307"/>
    <n v="348.06526668857111"/>
    <n v="443.20858753054381"/>
    <n v="558.24561031992494"/>
    <m/>
    <m/>
    <m/>
    <m/>
    <m/>
    <m/>
    <n v="0"/>
    <n v="41.167355241097432"/>
    <n v="20.583677620548716"/>
    <n v="49.400826289316917"/>
    <n v="93.880021172435193"/>
    <n v="0"/>
    <n v="0"/>
    <n v="66.48749675043257"/>
    <n v="33.243748375216285"/>
    <n v="83.109370938040712"/>
    <n v="150.13226627276811"/>
    <n v="0"/>
    <x v="1"/>
  </r>
  <r>
    <n v="7341"/>
    <n v="734"/>
    <n v="73"/>
    <s v="הר גילה"/>
    <m/>
    <s v="Jewish"/>
    <s v="yes"/>
    <x v="2"/>
    <s v="no"/>
    <s v="אפרת גוש עציון"/>
    <n v="356.95697301377629"/>
    <n v="33.613086325700408"/>
    <n v="149.37448508883909"/>
    <n v="166.2464102199101"/>
    <n v="173.36601016623399"/>
    <n v="170.9171613030021"/>
    <n v="693.5171531036857"/>
    <n v="390.5700593394767"/>
    <n v="539.94454442831579"/>
    <n v="706.1909546482259"/>
    <n v="879.55696481445989"/>
    <n v="1050.474126117462"/>
    <n v="1499.2192866578605"/>
    <n v="1640.3942492258022"/>
    <n v="2267.7670865989267"/>
    <n v="2966.0020095225491"/>
    <n v="3694.1392522207316"/>
    <n v="4411.991329693341"/>
    <n v="4.2"/>
    <n v="4.2"/>
    <n v="4.2"/>
    <n v="4.2"/>
    <n v="4.2"/>
    <n v="4.2"/>
    <n v="5"/>
    <n v="71.391394602755256"/>
    <n v="78.114011867895343"/>
    <n v="107.98890888566316"/>
    <n v="141.23819092964519"/>
    <n v="175.91139296289197"/>
    <n v="210.09482522349239"/>
    <n v="200"/>
    <n v="220.00000000000003"/>
    <n v="242.00000000000006"/>
    <n v="266.2000000000001"/>
    <n v="292.82000000000016"/>
    <n v="322.1020000000002"/>
    <n v="35.965260533456053"/>
    <n v="38.548765641092466"/>
    <n v="50.16061031572837"/>
    <n v="66.584262622498628"/>
    <n v="85.699762679453869"/>
    <n v="101.84596765997146"/>
    <n v="307.35665513621132"/>
    <n v="336.6627775089878"/>
    <n v="400.14951920139163"/>
    <n v="474.02245355214393"/>
    <n v="554.43115564234608"/>
    <n v="634.04279288346402"/>
    <n v="7341"/>
    <n v="539.47890800184075"/>
    <n v="578.23148461638698"/>
    <n v="752.40915473592554"/>
    <n v="998.76393933747931"/>
    <n v="1285.496440191808"/>
    <n v="1527.689514899572"/>
    <m/>
    <m/>
    <m/>
    <m/>
    <m/>
    <m/>
    <m/>
    <m/>
    <m/>
    <m/>
    <m/>
    <m/>
    <n v="0"/>
    <n v="146.94696060116462"/>
    <n v="71.103368032821592"/>
    <n v="189.60898142085759"/>
    <n v="66.584262622498628"/>
    <n v="0"/>
    <n v="0"/>
    <n v="152.17027029203135"/>
    <n v="126.8085585766928"/>
    <n v="253.61711715338561"/>
    <n v="101.84596765997146"/>
    <n v="0"/>
    <x v="1"/>
  </r>
  <r>
    <n v="7401"/>
    <n v="740"/>
    <n v="74"/>
    <s v="ביתר עילית כניסה"/>
    <m/>
    <s v="U. Orthodox"/>
    <s v="yes"/>
    <x v="2"/>
    <s v="no"/>
    <s v="ביתר עילית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7401"/>
    <n v="0"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1"/>
  </r>
  <r>
    <n v="7402"/>
    <n v="740"/>
    <n v="74"/>
    <s v="ביתר עילית האתרוג"/>
    <m/>
    <s v="U. Orthodox"/>
    <s v="yes"/>
    <x v="2"/>
    <s v="no"/>
    <s v="ביתר עילית"/>
    <n v="636.3636363636432"/>
    <n v="15"/>
    <n v="15"/>
    <n v="15"/>
    <n v="15"/>
    <n v="15"/>
    <n v="75"/>
    <n v="651.3636363636432"/>
    <n v="666.3636363636432"/>
    <n v="681.3636363636432"/>
    <n v="696.3636363636432"/>
    <n v="711.3636363636432"/>
    <n v="3816.5658581205585"/>
    <n v="3975.653681166456"/>
    <n v="4071.0418871738725"/>
    <n v="4170.6582565419094"/>
    <n v="4267.4393083921887"/>
    <n v="4315.0852288594278"/>
    <n v="5.9974606341893848"/>
    <n v="6.1035855537795616"/>
    <n v="6.1093398033986546"/>
    <n v="6.1210461403549754"/>
    <n v="6.1281765525213592"/>
    <n v="6.0659345070227797"/>
    <n v="5"/>
    <n v="127.27272727272864"/>
    <n v="130.27272727272864"/>
    <n v="133.27272727272864"/>
    <n v="136.27272727272864"/>
    <n v="139.27272727272864"/>
    <n v="142.27272727272864"/>
    <m/>
    <m/>
    <m/>
    <m/>
    <m/>
    <m/>
    <n v="122.0966135091261"/>
    <n v="116.43603329698924"/>
    <n v="120.48429055466691"/>
    <n v="127.78404962946976"/>
    <n v="126.27749702603484"/>
    <n v="120.61275362024892"/>
    <n v="249.36934078185476"/>
    <n v="246.70876056971787"/>
    <n v="253.75701782739554"/>
    <n v="264.05677690219841"/>
    <n v="265.55022429876351"/>
    <n v="262.88548089297757"/>
    <n v="7402"/>
    <n v="1831.4492026368914"/>
    <n v="1746.5404994548385"/>
    <n v="1807.2643583200038"/>
    <n v="1916.7607444420464"/>
    <n v="1894.1624553905226"/>
    <n v="1809.1913043037339"/>
    <n v="387.80992982794328"/>
    <n v="423.44933228910338"/>
    <n v="383.96530834351671"/>
    <n v="357.42234259768543"/>
    <n v="390.59007963591182"/>
    <n v="421.00590778304758"/>
    <m/>
    <m/>
    <m/>
    <m/>
    <m/>
    <m/>
    <n v="0"/>
    <n v="52.811355380439686"/>
    <n v="26.405677690219843"/>
    <n v="58.092490918483648"/>
    <n v="127.78404962946976"/>
    <n v="0"/>
    <n v="0"/>
    <n v="52.577096178595518"/>
    <n v="26.288548089297759"/>
    <n v="63.092515414314612"/>
    <n v="120.61275362024892"/>
    <n v="0"/>
    <x v="1"/>
  </r>
  <r>
    <n v="7403"/>
    <n v="740"/>
    <n v="74"/>
    <s v="ביתר עילית הערבה"/>
    <m/>
    <s v="U. Orthodox"/>
    <s v="yes"/>
    <x v="2"/>
    <s v="no"/>
    <s v="ביתר עילית"/>
    <n v="1125.0000000000041"/>
    <n v="15"/>
    <n v="15"/>
    <n v="15"/>
    <n v="15"/>
    <n v="15"/>
    <n v="75"/>
    <n v="1140.0000000000041"/>
    <n v="1155.0000000000041"/>
    <n v="1170.0000000000041"/>
    <n v="1185.0000000000041"/>
    <n v="1200.0000000000041"/>
    <n v="6471.2407405392196"/>
    <n v="6675.480645749245"/>
    <n v="6865.6992898350063"/>
    <n v="7118.0423717701478"/>
    <n v="7399.4777407243164"/>
    <n v="7620.4983062720203"/>
    <n v="5.7522139915903967"/>
    <n v="5.8556847769730007"/>
    <n v="5.9443283894675165"/>
    <n v="6.0837968989488234"/>
    <n v="6.2442850132694439"/>
    <n v="6.3504152552266619"/>
    <n v="5"/>
    <n v="225.00000000000082"/>
    <n v="228.00000000000082"/>
    <n v="231.00000000000082"/>
    <n v="234.00000000000082"/>
    <n v="237.00000000000082"/>
    <n v="240.00000000000082"/>
    <m/>
    <m/>
    <m/>
    <m/>
    <m/>
    <m/>
    <n v="195.08685960357852"/>
    <n v="194.08676792817855"/>
    <n v="203.34132067912313"/>
    <n v="212.62190190610102"/>
    <n v="212.57308883725764"/>
    <n v="213.23742322593341"/>
    <n v="420.08685960357934"/>
    <n v="422.08676792817937"/>
    <n v="434.34132067912395"/>
    <n v="446.62190190610181"/>
    <n v="449.57308883725847"/>
    <n v="453.23742322593421"/>
    <n v="7403"/>
    <n v="2926.3028940536778"/>
    <n v="2911.301518922678"/>
    <n v="3050.1198101868467"/>
    <n v="3189.3285285915154"/>
    <n v="3188.5963325588646"/>
    <n v="3198.5613483890011"/>
    <n v="697.43590957942638"/>
    <n v="679.60340128348287"/>
    <n v="622.07278927654011"/>
    <n v="623.30302531698874"/>
    <n v="687.12792011673218"/>
    <n v="717.36354554310674"/>
    <m/>
    <m/>
    <m/>
    <m/>
    <m/>
    <m/>
    <n v="0"/>
    <n v="89.324380381220365"/>
    <n v="44.662190190610183"/>
    <n v="98.256818419342395"/>
    <n v="212.62190190610102"/>
    <n v="0"/>
    <n v="0"/>
    <n v="90.64748464518685"/>
    <n v="45.323742322593425"/>
    <n v="104.24460734196487"/>
    <n v="213.23742322593341"/>
    <n v="0"/>
    <x v="1"/>
  </r>
  <r>
    <n v="7404"/>
    <n v="740"/>
    <n v="74"/>
    <s v="ביתר עילית הדקל דרום"/>
    <m/>
    <s v="U. Orthodox"/>
    <s v="yes"/>
    <x v="2"/>
    <s v="no"/>
    <s v="ביתר עילית"/>
    <n v="1271.9298245613948"/>
    <n v="15"/>
    <n v="15"/>
    <n v="15"/>
    <n v="15"/>
    <n v="15"/>
    <n v="75"/>
    <n v="1286.9298245613948"/>
    <n v="1301.9298245613948"/>
    <n v="1316.9298245613948"/>
    <n v="1331.9298245613948"/>
    <n v="1346.9298245613948"/>
    <n v="7954.526739384858"/>
    <n v="8249.5436785071124"/>
    <n v="8554.3398853733652"/>
    <n v="8869.2199377838606"/>
    <n v="9194.4975303865249"/>
    <n v="9530.4957401582069"/>
    <n v="6.2539037813095177"/>
    <n v="6.4102513758422548"/>
    <n v="6.5705076602383112"/>
    <n v="6.7347703517442676"/>
    <n v="6.9031396105378739"/>
    <n v="7.0757181008013204"/>
    <n v="5"/>
    <n v="254.38596491227895"/>
    <n v="257.38596491227895"/>
    <n v="260.38596491227895"/>
    <n v="263.38596491227895"/>
    <n v="266.38596491227895"/>
    <n v="269.38596491227895"/>
    <m/>
    <m/>
    <m/>
    <m/>
    <m/>
    <m/>
    <n v="280.92088533379308"/>
    <n v="255.25599599140284"/>
    <n v="259.72124452371042"/>
    <n v="276.29402785578179"/>
    <n v="278.05895552597082"/>
    <n v="272.60338369155875"/>
    <n v="535.30685024607203"/>
    <n v="512.64196090368182"/>
    <n v="520.10720943598938"/>
    <n v="539.67999276806074"/>
    <n v="544.44492043824971"/>
    <n v="541.9893486038377"/>
    <n v="7404"/>
    <n v="4213.8132800068961"/>
    <n v="3828.8399398710426"/>
    <n v="3895.8186678556563"/>
    <n v="4144.410417836727"/>
    <n v="4170.8843328895618"/>
    <n v="4089.0507553733814"/>
    <n v="705.89198354418113"/>
    <n v="878.35404254749517"/>
    <n v="836.83595027504111"/>
    <n v="781.74400401997286"/>
    <n v="847.84087038345388"/>
    <n v="920.49895213163518"/>
    <m/>
    <m/>
    <m/>
    <m/>
    <m/>
    <m/>
    <n v="0"/>
    <n v="107.93599855361215"/>
    <n v="53.967999276806076"/>
    <n v="102.53919862593155"/>
    <n v="276.29402785578179"/>
    <n v="0"/>
    <n v="0"/>
    <n v="108.39786972076755"/>
    <n v="54.198934860383773"/>
    <n v="108.39786972076755"/>
    <n v="272.60338369155875"/>
    <n v="0"/>
    <x v="1"/>
  </r>
  <r>
    <n v="7405"/>
    <n v="740"/>
    <n v="74"/>
    <s v="ביתר עילית הדקל צפון"/>
    <m/>
    <s v="U. Orthodox"/>
    <s v="yes"/>
    <x v="2"/>
    <s v="no"/>
    <s v="ביתר עילית"/>
    <n v="754.28571428571206"/>
    <n v="10"/>
    <n v="10"/>
    <n v="10"/>
    <n v="10"/>
    <n v="10"/>
    <n v="50"/>
    <n v="764.28571428571206"/>
    <n v="774.28571428571206"/>
    <n v="784.28571428571206"/>
    <n v="794.28571428571206"/>
    <n v="804.28571428571206"/>
    <n v="4332.2561602802025"/>
    <n v="4536.7154604072784"/>
    <n v="4595.1428140965199"/>
    <n v="4593.88101983051"/>
    <n v="4657.3311147437053"/>
    <n v="4659.6415685083084"/>
    <n v="5.7435214246139221"/>
    <n v="5.9358893874487926"/>
    <n v="5.9346862912685854"/>
    <n v="5.8574074934086813"/>
    <n v="5.8635463674830985"/>
    <n v="5.7935152716799729"/>
    <n v="5"/>
    <n v="150.85714285714241"/>
    <n v="152.85714285714241"/>
    <n v="154.85714285714241"/>
    <n v="156.85714285714241"/>
    <n v="158.85714285714241"/>
    <n v="160.85714285714241"/>
    <m/>
    <m/>
    <m/>
    <m/>
    <m/>
    <m/>
    <n v="148.19827990634749"/>
    <n v="132.95927868567105"/>
    <n v="134.43981489696134"/>
    <n v="139.95293817187539"/>
    <n v="136.11381873338834"/>
    <n v="128.11763573836333"/>
    <n v="299.0554227634899"/>
    <n v="285.81642154281349"/>
    <n v="289.29695775410374"/>
    <n v="296.81008102901779"/>
    <n v="294.97096159053075"/>
    <n v="288.97477859550577"/>
    <n v="7405"/>
    <n v="2222.9741985952123"/>
    <n v="1994.3891802850658"/>
    <n v="2016.5972234544201"/>
    <n v="2099.2940725781309"/>
    <n v="2041.7072810008253"/>
    <n v="1921.76453607545"/>
    <n v="419.20965323627536"/>
    <n v="517.23092934092767"/>
    <n v="454.25661685928185"/>
    <n v="400.4127045711902"/>
    <n v="434.21053259708646"/>
    <n v="454.94062532540102"/>
    <m/>
    <m/>
    <m/>
    <m/>
    <m/>
    <m/>
    <n v="0"/>
    <n v="59.362016205803563"/>
    <n v="29.681008102901782"/>
    <n v="68.2663186366741"/>
    <n v="139.95293817187539"/>
    <n v="0"/>
    <n v="0"/>
    <n v="57.794955719101154"/>
    <n v="37.566721217415754"/>
    <n v="66.464199076966324"/>
    <n v="128.11763573836333"/>
    <n v="0"/>
    <x v="1"/>
  </r>
  <r>
    <n v="7406"/>
    <n v="740"/>
    <n v="74"/>
    <s v="ביתר עילית הדס"/>
    <m/>
    <s v="U. Orthodox"/>
    <s v="yes"/>
    <x v="2"/>
    <s v="no"/>
    <s v="ביתר עילית"/>
    <n v="651.51515151515537"/>
    <n v="10"/>
    <n v="10"/>
    <n v="10"/>
    <n v="10"/>
    <n v="10"/>
    <n v="50"/>
    <n v="661.51515151515537"/>
    <n v="671.51515151515537"/>
    <n v="681.51515151515537"/>
    <n v="691.51515151515537"/>
    <n v="701.51515151515537"/>
    <n v="3946.8176895122406"/>
    <n v="4107.5816705164416"/>
    <n v="4273.9170895149082"/>
    <n v="4446.0020409192257"/>
    <n v="4624.0200417128108"/>
    <n v="4808.1601912705019"/>
    <n v="6.0579062211117751"/>
    <n v="6.2093538766395691"/>
    <n v="6.3645877235555579"/>
    <n v="6.5237024166444471"/>
    <n v="6.6867949770605568"/>
    <n v="6.8539648514870706"/>
    <n v="5"/>
    <n v="130.30303030303108"/>
    <n v="132.30303030303108"/>
    <n v="134.30303030303108"/>
    <n v="136.30303030303108"/>
    <n v="138.30303030303108"/>
    <n v="140.30303030303108"/>
    <m/>
    <m/>
    <m/>
    <m/>
    <m/>
    <m/>
    <n v="145.48042743965192"/>
    <n v="131.55360582433926"/>
    <n v="129.49166670902383"/>
    <n v="137.63046400087009"/>
    <n v="141.13440526536408"/>
    <n v="138.15166922201945"/>
    <n v="275.78345774268303"/>
    <n v="263.85663612737034"/>
    <n v="263.79469701205494"/>
    <n v="273.93349430390117"/>
    <n v="279.43743556839513"/>
    <n v="278.4546995250505"/>
    <n v="7406"/>
    <n v="2182.2064115947787"/>
    <n v="1973.3040873650887"/>
    <n v="1942.3750006353573"/>
    <n v="2064.4569600130512"/>
    <n v="2117.0160789804613"/>
    <n v="2072.2750383302919"/>
    <n v="318.33375550320818"/>
    <n v="424.72311498248632"/>
    <n v="436.28272966312011"/>
    <n v="401.5019563026915"/>
    <n v="421.78204760196655"/>
    <n v="467.51209305306207"/>
    <m/>
    <m/>
    <m/>
    <m/>
    <m/>
    <m/>
    <n v="0"/>
    <n v="54.786698860780234"/>
    <n v="27.393349430390117"/>
    <n v="54.786698860780234"/>
    <n v="137.63046400087009"/>
    <n v="0"/>
    <n v="0"/>
    <n v="55.690939905010104"/>
    <n v="27.845469952505052"/>
    <n v="55.690939905010104"/>
    <n v="138.15166922201945"/>
    <n v="0"/>
    <x v="1"/>
  </r>
  <r>
    <n v="7412"/>
    <n v="741"/>
    <n v="74"/>
    <s v="ביתר עילית הגפן מזרח"/>
    <m/>
    <s v="U. Orthodox"/>
    <s v="yes"/>
    <x v="2"/>
    <s v="no"/>
    <s v="ביתר עילית"/>
    <n v="1322.448979591848"/>
    <n v="15"/>
    <n v="15"/>
    <n v="15"/>
    <n v="15"/>
    <n v="15"/>
    <n v="75"/>
    <n v="1337.448979591848"/>
    <n v="1352.448979591848"/>
    <n v="1367.448979591848"/>
    <n v="1382.448979591848"/>
    <n v="1397.448979591848"/>
    <n v="7327.6198923976081"/>
    <n v="7596.0024519982117"/>
    <n v="7873.2243771460962"/>
    <n v="8159.5598970188757"/>
    <n v="8455.2914276495794"/>
    <n v="8760.7098098761799"/>
    <n v="5.5409471408561686"/>
    <n v="5.6794708193775731"/>
    <n v="5.8214575898620113"/>
    <n v="5.9669940296085606"/>
    <n v="6.1161688803487744"/>
    <n v="6.2690731023574928"/>
    <n v="5"/>
    <n v="264.48979591836962"/>
    <n v="267.48979591836962"/>
    <n v="270.48979591836962"/>
    <n v="273.48979591836962"/>
    <n v="276.48979591836962"/>
    <n v="279.48979591836962"/>
    <m/>
    <m/>
    <m/>
    <m/>
    <m/>
    <m/>
    <n v="276.70367836150564"/>
    <n v="275.7644123752923"/>
    <n v="252.05740048665731"/>
    <n v="252.02149246419725"/>
    <n v="261.00621058511058"/>
    <n v="265.73216719868577"/>
    <n v="541.19347427987532"/>
    <n v="543.25420829366192"/>
    <n v="522.54719640502697"/>
    <n v="525.51128838256682"/>
    <n v="537.4960065034802"/>
    <n v="545.22196311705534"/>
    <n v="7412"/>
    <n v="4150.5551754225844"/>
    <n v="4136.4661856293842"/>
    <n v="3780.8610072998599"/>
    <n v="3780.3223869629587"/>
    <n v="3915.093158776659"/>
    <n v="3985.9825079802868"/>
    <n v="516.62325413156316"/>
    <n v="639.12689641225859"/>
    <n v="805.61480837646218"/>
    <n v="808.65338563875798"/>
    <n v="782.477041172903"/>
    <n v="806.35332823848182"/>
    <m/>
    <m/>
    <m/>
    <m/>
    <m/>
    <m/>
    <n v="0"/>
    <n v="105.10225767651337"/>
    <n v="52.551128838256687"/>
    <n v="115.6124834441647"/>
    <n v="252.02149246419725"/>
    <n v="0"/>
    <n v="0"/>
    <n v="109.04439262341107"/>
    <n v="54.522196311705535"/>
    <n v="114.49661225458162"/>
    <n v="265.73216719868577"/>
    <n v="0"/>
    <x v="1"/>
  </r>
  <r>
    <n v="7413"/>
    <n v="741"/>
    <n v="74"/>
    <s v="ביתר עילית הגפן צפון"/>
    <m/>
    <s v="U. Orthodox"/>
    <s v="yes"/>
    <x v="2"/>
    <s v="no"/>
    <s v="ביתר עילית"/>
    <n v="454.2857142857153"/>
    <n v="10"/>
    <n v="10"/>
    <n v="10"/>
    <n v="10"/>
    <n v="10"/>
    <n v="50"/>
    <n v="464.2857142857153"/>
    <n v="474.2857142857153"/>
    <n v="484.2857142857153"/>
    <n v="494.2857142857153"/>
    <n v="504.2857142857153"/>
    <n v="2872.9063318311569"/>
    <n v="3009.5500685259558"/>
    <n v="3151.2304255981007"/>
    <n v="3298.1138317310238"/>
    <n v="3450.3718891545946"/>
    <n v="3608.1815283045116"/>
    <n v="6.3240076486849226"/>
    <n v="6.4821078399020449"/>
    <n v="6.6441605358995961"/>
    <n v="6.8102645492970852"/>
    <n v="6.9805211630295121"/>
    <n v="7.1550341921052496"/>
    <n v="5"/>
    <n v="90.85714285714306"/>
    <n v="92.85714285714306"/>
    <n v="94.85714285714306"/>
    <n v="96.85714285714306"/>
    <n v="98.85714285714306"/>
    <n v="100.85714285714306"/>
    <m/>
    <m/>
    <m/>
    <m/>
    <m/>
    <m/>
    <n v="110.94873279359317"/>
    <n v="111.86232095503071"/>
    <n v="103.73271603056689"/>
    <n v="100.12135456825268"/>
    <n v="106.0269341795501"/>
    <n v="109.64325738511465"/>
    <n v="201.80587565073623"/>
    <n v="204.71946381217379"/>
    <n v="198.58985888770997"/>
    <n v="196.97849742539574"/>
    <n v="204.88407703669316"/>
    <n v="210.50040024225771"/>
    <n v="7413"/>
    <n v="1664.2309919038976"/>
    <n v="1677.9348143254606"/>
    <n v="1555.9907404585033"/>
    <n v="1501.8203185237903"/>
    <n v="1590.4040126932514"/>
    <n v="1644.6488607767199"/>
    <n v="187.29240862170164"/>
    <n v="239.15007122426425"/>
    <n v="316.97341508686748"/>
    <n v="344.80638471936516"/>
    <n v="321.77686812296417"/>
    <n v="331.335120782491"/>
    <m/>
    <m/>
    <m/>
    <m/>
    <m/>
    <m/>
    <n v="0"/>
    <n v="39.395699485079149"/>
    <n v="19.697849742539574"/>
    <n v="37.425914510825194"/>
    <n v="100.12135456825267"/>
    <n v="0"/>
    <n v="0"/>
    <n v="42.100080048451545"/>
    <n v="21.050040024225773"/>
    <n v="37.890072043606388"/>
    <n v="109.64325738511464"/>
    <n v="0"/>
    <x v="1"/>
  </r>
  <r>
    <n v="7414"/>
    <n v="741"/>
    <n v="74"/>
    <s v="ביתר עילית הגפן דרום"/>
    <m/>
    <s v="U. Orthodox"/>
    <s v="yes"/>
    <x v="2"/>
    <s v="no"/>
    <s v="ביתר עילית"/>
    <n v="727.12324640859072"/>
    <n v="10"/>
    <n v="10"/>
    <n v="10"/>
    <n v="10"/>
    <n v="10"/>
    <n v="50"/>
    <n v="737.12324640859072"/>
    <n v="747.12324640859072"/>
    <n v="757.12324640859072"/>
    <n v="767.12324640859072"/>
    <n v="777.12324640859072"/>
    <n v="4490.8666431700258"/>
    <n v="4666.4444727089804"/>
    <n v="4847.9944020728999"/>
    <n v="5035.7053001095737"/>
    <n v="5229.7717465467849"/>
    <n v="5430.3941994932884"/>
    <n v="6.1762110692394003"/>
    <n v="6.3306163459703848"/>
    <n v="6.4888817546196433"/>
    <n v="6.651103798485134"/>
    <n v="6.8173813934472616"/>
    <n v="6.9878159282834424"/>
    <n v="5"/>
    <n v="145.42464928171813"/>
    <n v="147.42464928171813"/>
    <n v="149.42464928171813"/>
    <n v="151.42464928171813"/>
    <n v="153.42464928171813"/>
    <n v="155.42464928171813"/>
    <m/>
    <m/>
    <m/>
    <m/>
    <m/>
    <m/>
    <n v="169.22797460377259"/>
    <n v="172.41518171782127"/>
    <n v="160.73102550046431"/>
    <n v="154.15133577011241"/>
    <n v="160.36620031060838"/>
    <n v="164.57050158543905"/>
    <n v="314.6526238854907"/>
    <n v="319.8398309995394"/>
    <n v="310.15567478218247"/>
    <n v="305.57598505183057"/>
    <n v="313.79084959232648"/>
    <n v="319.99515086715718"/>
    <n v="7414"/>
    <n v="2538.419619056589"/>
    <n v="2586.227725767319"/>
    <n v="2410.9653825069645"/>
    <n v="2312.2700365516862"/>
    <n v="2405.4930046591257"/>
    <n v="2468.5575237815856"/>
    <n v="307.37130678851747"/>
    <n v="364.534247147271"/>
    <n v="474.82740035024875"/>
    <n v="519.33100022045653"/>
    <n v="492.65204602522431"/>
    <n v="501.11186503481832"/>
    <m/>
    <m/>
    <m/>
    <m/>
    <m/>
    <m/>
    <n v="0"/>
    <n v="61.115197010366117"/>
    <n v="30.557598505183059"/>
    <n v="61.115197010366117"/>
    <n v="154.15133577011241"/>
    <n v="0"/>
    <n v="0"/>
    <n v="63.999030173431436"/>
    <n v="31.999515086715718"/>
    <n v="60.799078664759861"/>
    <n v="164.57050158543908"/>
    <n v="0"/>
    <x v="1"/>
  </r>
  <r>
    <n v="7415"/>
    <n v="741"/>
    <n v="74"/>
    <s v="ביתר עילית התמר מרכז"/>
    <m/>
    <s v="U. Orthodox"/>
    <s v="yes"/>
    <x v="2"/>
    <s v="no"/>
    <s v="ביתר עילית"/>
    <n v="385.7142857142864"/>
    <n v="10"/>
    <n v="10"/>
    <n v="10"/>
    <n v="10"/>
    <n v="10"/>
    <n v="50"/>
    <n v="395.7142857142864"/>
    <n v="405.7142857142864"/>
    <n v="415.7142857142864"/>
    <n v="425.7142857142864"/>
    <n v="435.7142857142864"/>
    <n v="2441.3874445612755"/>
    <n v="2567.2997414705928"/>
    <n v="2697.9817860725248"/>
    <n v="2833.5933705661346"/>
    <n v="2974.2992956681296"/>
    <n v="3120.2695211686205"/>
    <n v="6.3295230044181103"/>
    <n v="6.4877610795285623"/>
    <n v="6.6499551065167752"/>
    <n v="6.816203984179694"/>
    <n v="6.9866090837841854"/>
    <n v="7.16127431087879"/>
    <n v="5"/>
    <n v="77.142857142857281"/>
    <n v="79.142857142857281"/>
    <n v="81.142857142857281"/>
    <n v="83.142857142857281"/>
    <n v="85.142857142857281"/>
    <n v="87.142857142857281"/>
    <m/>
    <m/>
    <m/>
    <m/>
    <m/>
    <m/>
    <n v="94.296560719798109"/>
    <n v="95.427373215801666"/>
    <n v="88.809028296225293"/>
    <n v="86.015772545469517"/>
    <n v="91.398732198652795"/>
    <n v="94.818257808532664"/>
    <n v="171.43941786265538"/>
    <n v="174.57023035865893"/>
    <n v="169.95188543908256"/>
    <n v="169.15862968832681"/>
    <n v="176.54158934151008"/>
    <n v="181.96111495138996"/>
    <n v="7415"/>
    <n v="1414.4484107969715"/>
    <n v="1431.4105982370249"/>
    <n v="1332.1354244433794"/>
    <n v="1290.2365881820429"/>
    <n v="1370.9809829797919"/>
    <n v="1422.2738671279899"/>
    <n v="159.11679667414398"/>
    <n v="204.02642733261595"/>
    <n v="271.42230721149065"/>
    <n v="296.26473504765323"/>
    <n v="277.36315680694781"/>
    <n v="286.52304471547376"/>
    <m/>
    <m/>
    <m/>
    <m/>
    <m/>
    <m/>
    <n v="0"/>
    <n v="33.831725937665361"/>
    <n v="16.91586296883268"/>
    <n v="32.140139640782095"/>
    <n v="86.015772545469517"/>
    <n v="0"/>
    <n v="0"/>
    <n v="36.392222990277993"/>
    <n v="18.196111495138997"/>
    <n v="32.753000691250193"/>
    <n v="94.818257808532664"/>
    <n v="0"/>
    <x v="1"/>
  </r>
  <r>
    <n v="7416"/>
    <n v="741"/>
    <n v="74"/>
    <s v="ביתר עילית התמר צפון"/>
    <m/>
    <s v="U. Orthodox"/>
    <s v="yes"/>
    <x v="2"/>
    <s v="no"/>
    <s v="ביתר עילית"/>
    <n v="512.85714285714357"/>
    <n v="100"/>
    <n v="100"/>
    <n v="10"/>
    <n v="10"/>
    <n v="10"/>
    <n v="230"/>
    <n v="612.85714285714357"/>
    <n v="712.85714285714357"/>
    <n v="722.85714285714357"/>
    <n v="732.85714285714357"/>
    <n v="742.85714285714357"/>
    <n v="2990.5586419753076"/>
    <n v="3546"/>
    <n v="3964.0000000000005"/>
    <n v="4251.8196392785576"/>
    <n v="4326.0601202404805"/>
    <n v="4302.765531062124"/>
    <n v="5.8311728395061628"/>
    <n v="5.7860139860139794"/>
    <n v="5.5607214428857663"/>
    <n v="5.8819639278557059"/>
    <n v="5.9030060120240417"/>
    <n v="5.7921843687374688"/>
    <n v="5"/>
    <n v="102.57142857142871"/>
    <n v="122.57142857142871"/>
    <n v="142.57142857142873"/>
    <n v="144.57142857142873"/>
    <n v="146.57142857142873"/>
    <n v="148.57142857142873"/>
    <m/>
    <m/>
    <m/>
    <m/>
    <m/>
    <m/>
    <n v="81.604950257921317"/>
    <n v="113.63717344085099"/>
    <n v="128.53021216253018"/>
    <n v="133.33702848160067"/>
    <n v="127.8832458198019"/>
    <n v="122.89048137486522"/>
    <n v="184.17637882935003"/>
    <n v="236.2086020122797"/>
    <n v="271.1016407339589"/>
    <n v="277.90845705302939"/>
    <n v="274.45467439123064"/>
    <n v="271.46190994629393"/>
    <n v="7416"/>
    <n v="1224.0742538688198"/>
    <n v="1704.5576016127648"/>
    <n v="1927.9531824379528"/>
    <n v="2000.0554272240101"/>
    <n v="1918.2486872970285"/>
    <n v="1843.3572206229783"/>
    <n v="326.34721727706335"/>
    <n v="272.76940562783051"/>
    <n v="325.01519158950947"/>
    <n v="376.99707098867617"/>
    <n v="420.8780690447399"/>
    <n v="414.57959874400296"/>
    <m/>
    <m/>
    <m/>
    <m/>
    <m/>
    <m/>
    <n v="0"/>
    <n v="55.581691410605885"/>
    <n v="27.790845705302942"/>
    <n v="61.139860551666466"/>
    <n v="133.33702848160067"/>
    <n v="0"/>
    <n v="0"/>
    <n v="54.292381989258786"/>
    <n v="35.290048293018209"/>
    <n v="59.721620188184666"/>
    <n v="122.89048137486522"/>
    <n v="0"/>
    <x v="1"/>
  </r>
  <r>
    <n v="7417"/>
    <n v="741"/>
    <n v="74"/>
    <s v="ביתר עילית התמר דרום"/>
    <m/>
    <s v="U. Orthodox"/>
    <s v="yes"/>
    <x v="2"/>
    <s v="no"/>
    <s v="ביתר עילית"/>
    <n v="600.00000000000102"/>
    <n v="100"/>
    <n v="100"/>
    <n v="10"/>
    <n v="10"/>
    <n v="10"/>
    <n v="230"/>
    <n v="700.00000000000102"/>
    <n v="800.00000000000102"/>
    <n v="810.00000000000102"/>
    <n v="820.00000000000102"/>
    <n v="830.00000000000102"/>
    <n v="3566.6539758651015"/>
    <n v="4020.0000000000005"/>
    <n v="4560.0000000000064"/>
    <n v="4617.0000000000064"/>
    <n v="4674.0000000000064"/>
    <n v="4731.0000000000064"/>
    <n v="5.9444232931084926"/>
    <n v="5.7428571428571349"/>
    <n v="5.7"/>
    <n v="5.7"/>
    <n v="5.7"/>
    <n v="5.7"/>
    <n v="5"/>
    <n v="120.0000000000002"/>
    <n v="140.0000000000002"/>
    <n v="160.0000000000002"/>
    <n v="162.0000000000002"/>
    <n v="164.0000000000002"/>
    <n v="166.0000000000002"/>
    <m/>
    <m/>
    <m/>
    <m/>
    <m/>
    <m/>
    <n v="128.94674834543054"/>
    <n v="143.28312511599682"/>
    <n v="151.01633895587915"/>
    <n v="146.44915537973333"/>
    <n v="145.50593805124259"/>
    <n v="142.76586995387825"/>
    <n v="248.94674834543073"/>
    <n v="283.283125115997"/>
    <n v="311.01633895587935"/>
    <n v="308.4491553797335"/>
    <n v="309.50593805124277"/>
    <n v="308.76586995387845"/>
    <n v="7417"/>
    <n v="1934.2012251814579"/>
    <n v="2149.2468767399523"/>
    <n v="2265.2450843381871"/>
    <n v="2196.7373306959998"/>
    <n v="2182.589070768639"/>
    <n v="2141.4880493081737"/>
    <n v="263.24116008658314"/>
    <n v="317.07133971760783"/>
    <n v="418.51360388129416"/>
    <n v="438.24043706263404"/>
    <n v="436.47622564266021"/>
    <n v="447.98993655285813"/>
    <m/>
    <m/>
    <m/>
    <m/>
    <m/>
    <m/>
    <n v="0"/>
    <n v="61.689831075946699"/>
    <n v="30.84491553797335"/>
    <n v="70.943305737338704"/>
    <n v="146.44915537973333"/>
    <n v="0"/>
    <n v="0"/>
    <n v="61.753173990775693"/>
    <n v="33.964245694926632"/>
    <n v="71.016150089392042"/>
    <n v="142.76586995387825"/>
    <n v="0"/>
    <x v="1"/>
  </r>
  <r>
    <n v="7418"/>
    <n v="741"/>
    <n v="74"/>
    <s v="ביתר עילית גבעה ג"/>
    <n v="7417"/>
    <s v="U. Orthodox"/>
    <s v="yes"/>
    <x v="2"/>
    <s v="no"/>
    <s v="ביתר עילית"/>
    <n v="0"/>
    <n v="500"/>
    <n v="600"/>
    <m/>
    <n v="0"/>
    <n v="0"/>
    <n v="1100"/>
    <n v="500"/>
    <n v="1100"/>
    <n v="1100"/>
    <n v="1100"/>
    <n v="1100"/>
    <n v="0"/>
    <n v="2650"/>
    <n v="6050"/>
    <n v="7150"/>
    <n v="7480"/>
    <n v="7480"/>
    <m/>
    <n v="5.3"/>
    <n v="5.5"/>
    <n v="6.5"/>
    <n v="6.8"/>
    <n v="6.8"/>
    <n v="5"/>
    <n v="0"/>
    <n v="100"/>
    <n v="220"/>
    <n v="220"/>
    <n v="220"/>
    <n v="220"/>
    <m/>
    <m/>
    <m/>
    <m/>
    <m/>
    <m/>
    <n v="0"/>
    <n v="94.452806357560078"/>
    <n v="200.36159006207623"/>
    <n v="226.7947717056729"/>
    <n v="232.85931036013972"/>
    <n v="225.72156145741022"/>
    <n v="0"/>
    <n v="194.45280635756006"/>
    <n v="420.36159006207623"/>
    <n v="446.79477170567293"/>
    <n v="452.85931036013972"/>
    <n v="445.72156145741019"/>
    <n v="7418"/>
    <n v="0"/>
    <n v="1416.7920953634011"/>
    <n v="3005.4238509311435"/>
    <n v="3401.9215755850937"/>
    <n v="3492.8896554020957"/>
    <n v="3385.8234218611533"/>
    <n v="0"/>
    <n v="209.01468911732854"/>
    <n v="555.26475953548811"/>
    <n v="678.66994260295189"/>
    <n v="698.51137522616477"/>
    <n v="708.29945580540561"/>
    <m/>
    <m/>
    <m/>
    <m/>
    <m/>
    <m/>
    <n v="0"/>
    <n v="89.358954341134591"/>
    <n v="44.679477170567296"/>
    <n v="84.89100662407786"/>
    <n v="226.79477170567287"/>
    <n v="0"/>
    <n v="0"/>
    <n v="89.144312291482038"/>
    <n v="44.572156145741019"/>
    <n v="84.687096676907942"/>
    <n v="225.72156145741025"/>
    <n v="0"/>
    <x v="1"/>
  </r>
  <r>
    <n v="7419"/>
    <n v="741"/>
    <n v="74"/>
    <s v="ביתר עילית היער האנגלי"/>
    <m/>
    <s v="U. Orthodox"/>
    <s v="yes"/>
    <x v="2"/>
    <s v="no"/>
    <s v="ביתר עילית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m/>
    <m/>
    <m/>
    <n v="750"/>
    <n v="2000"/>
    <n v="3500"/>
    <n v="0"/>
    <n v="0"/>
    <n v="0"/>
    <n v="0"/>
    <n v="0"/>
    <n v="0"/>
    <n v="0"/>
    <n v="0"/>
    <n v="0"/>
    <n v="750"/>
    <n v="2000"/>
    <n v="3500"/>
    <n v="7419"/>
    <n v="0"/>
    <n v="0"/>
    <n v="0"/>
    <n v="0"/>
    <n v="0"/>
    <n v="0"/>
    <n v="0"/>
    <n v="0"/>
    <n v="0"/>
    <n v="0"/>
    <n v="0"/>
    <n v="0"/>
    <m/>
    <m/>
    <m/>
    <m/>
    <m/>
    <m/>
    <n v="225"/>
    <n v="225"/>
    <n v="300"/>
    <n v="0"/>
    <n v="0"/>
    <n v="0"/>
    <n v="1050"/>
    <n v="1050"/>
    <n v="1400"/>
    <n v="0"/>
    <n v="0"/>
    <n v="0"/>
    <x v="1"/>
  </r>
  <r>
    <n v="7421"/>
    <n v="742"/>
    <n v="74"/>
    <s v="גבעות"/>
    <m/>
    <s v="U. Orthodox"/>
    <s v="yes"/>
    <x v="2"/>
    <s v="no"/>
    <s v="ביתר עילית"/>
    <n v="0"/>
    <n v="0"/>
    <n v="0"/>
    <n v="0"/>
    <n v="1000"/>
    <n v="1000"/>
    <m/>
    <n v="0"/>
    <n v="0"/>
    <n v="0"/>
    <n v="1000"/>
    <n v="2000"/>
    <n v="0"/>
    <n v="0"/>
    <n v="0"/>
    <n v="0"/>
    <n v="6000"/>
    <n v="14000"/>
    <m/>
    <m/>
    <m/>
    <n v="5"/>
    <n v="6"/>
    <n v="7"/>
    <n v="5"/>
    <n v="0"/>
    <n v="0"/>
    <n v="0"/>
    <n v="0"/>
    <n v="200"/>
    <n v="400"/>
    <m/>
    <m/>
    <m/>
    <m/>
    <m/>
    <m/>
    <n v="0"/>
    <n v="0"/>
    <n v="0"/>
    <n v="0"/>
    <n v="178.34917888000001"/>
    <n v="423.69598454866667"/>
    <n v="0"/>
    <n v="0"/>
    <n v="0"/>
    <n v="0"/>
    <n v="378.34917888000001"/>
    <n v="823.69598454866673"/>
    <n v="7421"/>
    <n v="0"/>
    <n v="0"/>
    <n v="0"/>
    <n v="0"/>
    <n v="2675.2376832"/>
    <n v="6355.4397682300005"/>
    <n v="0"/>
    <n v="0"/>
    <n v="0"/>
    <n v="0"/>
    <n v="564.34745063999992"/>
    <n v="1267.7226626400002"/>
    <m/>
    <m/>
    <m/>
    <m/>
    <m/>
    <m/>
    <n v="0"/>
    <n v="0"/>
    <n v="0"/>
    <n v="0"/>
    <n v="0"/>
    <n v="0"/>
    <n v="0"/>
    <n v="156.50223706424669"/>
    <n v="123.55439768230001"/>
    <n v="123.55439768230001"/>
    <n v="423.69598454866667"/>
    <n v="0"/>
    <x v="1"/>
  </r>
  <r>
    <n v="7501"/>
    <n v="750"/>
    <n v="75"/>
    <s v="צור הדסה ותיקה"/>
    <m/>
    <s v="Jewish"/>
    <s v="yes"/>
    <x v="0"/>
    <s v="no"/>
    <s v="מטה יהודה- צור הדסה"/>
    <n v="1476.0100586756082"/>
    <n v="350"/>
    <n v="0"/>
    <m/>
    <m/>
    <n v="0"/>
    <n v="350"/>
    <n v="1826.0100586756082"/>
    <n v="1826.0100586756082"/>
    <n v="1826.0100586756082"/>
    <n v="1826.0100586756082"/>
    <n v="1826.0100586756082"/>
    <n v="6090.3849760061648"/>
    <n v="7669.242246437555"/>
    <n v="7304.0402347024328"/>
    <n v="7318.4806599987178"/>
    <n v="7121.4392288348718"/>
    <n v="6756.2372170997505"/>
    <n v="4.1262489643674485"/>
    <n v="4.2"/>
    <n v="4"/>
    <n v="4.0079081849673699"/>
    <n v="3.9"/>
    <n v="3.7"/>
    <m/>
    <m/>
    <m/>
    <m/>
    <m/>
    <m/>
    <m/>
    <m/>
    <m/>
    <m/>
    <m/>
    <m/>
    <m/>
    <m/>
    <m/>
    <m/>
    <m/>
    <m/>
    <m/>
    <n v="330"/>
    <n v="473.76960428649471"/>
    <n v="502.68838477960838"/>
    <n v="552.73918306956352"/>
    <n v="599.62269087183029"/>
    <n v="648.06506687183025"/>
    <n v="7501"/>
    <n v="1900"/>
    <n v="2100"/>
    <n v="2350"/>
    <n v="2500"/>
    <n v="2550"/>
    <n v="2550"/>
    <n v="0"/>
    <n v="0"/>
    <n v="0"/>
    <n v="0"/>
    <n v="0"/>
    <n v="0"/>
    <m/>
    <m/>
    <m/>
    <m/>
    <m/>
    <m/>
    <n v="0"/>
    <n v="138.18479576739088"/>
    <n v="82.91087746043452"/>
    <n v="105.02044478321707"/>
    <n v="226.62306505852104"/>
    <n v="0"/>
    <n v="0"/>
    <n v="89.323472159138106"/>
    <n v="119.09796287885081"/>
    <n v="119.09796287885081"/>
    <n v="320.54566895499056"/>
    <n v="0"/>
    <x v="0"/>
  </r>
  <r>
    <n v="7502"/>
    <n v="750"/>
    <n v="75"/>
    <s v="צור הדסה הר כיתרון"/>
    <m/>
    <s v="Jewish"/>
    <s v="yes"/>
    <x v="0"/>
    <s v="no"/>
    <s v="מטה יהודה- צור הדסה"/>
    <n v="305.3813914501257"/>
    <n v="0"/>
    <n v="0"/>
    <n v="120"/>
    <n v="0"/>
    <n v="0"/>
    <n v="120"/>
    <n v="305.3813914501257"/>
    <n v="305.3813914501257"/>
    <n v="425.3813914501257"/>
    <n v="425.3813914501257"/>
    <n v="425.3813914501257"/>
    <n v="1172.7480922674135"/>
    <n v="1199.3535805765307"/>
    <n v="1215.0425672796553"/>
    <n v="1701.5255658005028"/>
    <n v="1658.9874266554903"/>
    <n v="1573.9111483654651"/>
    <n v="3.8402735893583237"/>
    <n v="3.927395755456196"/>
    <n v="3.9787708134733992"/>
    <n v="4"/>
    <n v="3.9"/>
    <n v="3.7"/>
    <m/>
    <m/>
    <m/>
    <m/>
    <m/>
    <m/>
    <m/>
    <m/>
    <m/>
    <m/>
    <m/>
    <m/>
    <m/>
    <m/>
    <m/>
    <m/>
    <m/>
    <m/>
    <m/>
    <n v="35"/>
    <n v="43.733944407186335"/>
    <n v="56.5973146024985"/>
    <n v="76.207863000667729"/>
    <n v="79.165844205992684"/>
    <n v="84.346096205992694"/>
    <n v="7502"/>
    <m/>
    <n v="0"/>
    <n v="120"/>
    <n v="120"/>
    <n v="120"/>
    <n v="120"/>
    <n v="0"/>
    <n v="0"/>
    <n v="0"/>
    <n v="0"/>
    <n v="0"/>
    <n v="0"/>
    <m/>
    <m/>
    <m/>
    <m/>
    <m/>
    <m/>
    <n v="0"/>
    <n v="3.8103931500333861"/>
    <n v="7.6207863000667722"/>
    <n v="7.6207863000667722"/>
    <n v="57.1558972505008"/>
    <n v="0"/>
    <n v="0"/>
    <n v="4.2173048102996349"/>
    <n v="8.4346096205992698"/>
    <n v="8.4346096205992698"/>
    <n v="63.259572154494521"/>
    <n v="0"/>
    <x v="0"/>
  </r>
  <r>
    <n v="7503"/>
    <n v="750"/>
    <n v="75"/>
    <s v="צור הדסה סנסן"/>
    <n v="7502"/>
    <s v="Jewish"/>
    <s v="yes"/>
    <x v="0"/>
    <s v="no"/>
    <s v="מטה יהודה- צור הדסה"/>
    <n v="0"/>
    <n v="600"/>
    <n v="460"/>
    <n v="200"/>
    <n v="0"/>
    <n v="0"/>
    <n v="1260"/>
    <n v="600"/>
    <n v="1060"/>
    <n v="1260"/>
    <n v="1260"/>
    <n v="1260"/>
    <n v="0"/>
    <n v="1980"/>
    <n v="4028"/>
    <n v="5040"/>
    <n v="5040"/>
    <n v="4662"/>
    <m/>
    <n v="3.3"/>
    <n v="3.8"/>
    <n v="4"/>
    <n v="4"/>
    <n v="3.7"/>
    <m/>
    <m/>
    <m/>
    <m/>
    <m/>
    <m/>
    <m/>
    <m/>
    <m/>
    <m/>
    <m/>
    <m/>
    <m/>
    <m/>
    <m/>
    <m/>
    <m/>
    <m/>
    <m/>
    <n v="0"/>
    <n v="66.527999999999992"/>
    <n v="169.27946666666665"/>
    <n v="221.37653333333333"/>
    <n v="214.53333333333333"/>
    <n v="214.53333333333333"/>
    <n v="7503"/>
    <m/>
    <n v="0"/>
    <n v="550"/>
    <n v="950"/>
    <n v="950"/>
    <n v="950"/>
    <n v="0"/>
    <n v="0"/>
    <n v="0"/>
    <n v="0"/>
    <n v="0"/>
    <n v="0"/>
    <m/>
    <m/>
    <m/>
    <m/>
    <m/>
    <m/>
    <n v="0"/>
    <n v="88.550613333333331"/>
    <n v="55.344133333333332"/>
    <n v="13.282591999999999"/>
    <n v="64.199194666666656"/>
    <n v="0"/>
    <n v="0"/>
    <n v="85.813333333333333"/>
    <n v="53.633333333333333"/>
    <n v="12.872"/>
    <n v="62.214666666666659"/>
    <n v="0"/>
    <x v="0"/>
  </r>
  <r>
    <n v="7504"/>
    <n v="750"/>
    <n v="75"/>
    <s v="צור הדסה מקב&quot;ת"/>
    <n v="7502"/>
    <s v="Jewish"/>
    <s v="yes"/>
    <x v="0"/>
    <s v="no"/>
    <s v="מטה יהודה- צור הדסה"/>
    <n v="0"/>
    <n v="0"/>
    <n v="0"/>
    <n v="400"/>
    <n v="950"/>
    <n v="830"/>
    <n v="2180"/>
    <n v="0"/>
    <n v="0"/>
    <n v="400"/>
    <n v="1350"/>
    <n v="2180"/>
    <n v="0"/>
    <n v="0"/>
    <n v="0"/>
    <n v="1320"/>
    <n v="5130"/>
    <n v="8720"/>
    <m/>
    <m/>
    <m/>
    <n v="3.3"/>
    <n v="3.8"/>
    <n v="4"/>
    <m/>
    <m/>
    <m/>
    <m/>
    <m/>
    <m/>
    <m/>
    <m/>
    <m/>
    <m/>
    <m/>
    <m/>
    <m/>
    <m/>
    <m/>
    <m/>
    <m/>
    <m/>
    <m/>
    <n v="0"/>
    <n v="0"/>
    <n v="0"/>
    <n v="502.88"/>
    <n v="1334.3600000000001"/>
    <n v="2000.54"/>
    <n v="7504"/>
    <m/>
    <n v="0"/>
    <n v="0"/>
    <n v="396"/>
    <n v="1539"/>
    <n v="2616"/>
    <n v="0"/>
    <n v="0"/>
    <n v="0"/>
    <n v="0"/>
    <n v="0"/>
    <n v="0"/>
    <m/>
    <m/>
    <m/>
    <m/>
    <m/>
    <m/>
    <n v="0"/>
    <n v="201.15200000000002"/>
    <n v="201.15200000000002"/>
    <n v="75.432000000000002"/>
    <n v="25.144000000000002"/>
    <n v="0"/>
    <n v="0"/>
    <n v="800.21600000000001"/>
    <n v="800.21600000000001"/>
    <n v="220.05940000000001"/>
    <n v="180.04859999999999"/>
    <n v="0"/>
    <x v="0"/>
  </r>
  <r>
    <n v="7511"/>
    <n v="751"/>
    <n v="75"/>
    <s v="נס הרים"/>
    <m/>
    <s v="Jewish"/>
    <s v="yes"/>
    <x v="0"/>
    <s v="no"/>
    <s v="מטה יהודה"/>
    <n v="628"/>
    <n v="38"/>
    <n v="38.200000000000003"/>
    <n v="38.200000000000003"/>
    <n v="38.200000000000003"/>
    <n v="38.200000000000003"/>
    <n v="190.8"/>
    <n v="666"/>
    <n v="704.2"/>
    <n v="742.40000000000009"/>
    <n v="780.60000000000014"/>
    <n v="818.80000000000018"/>
    <n v="2239"/>
    <n v="2397.6"/>
    <n v="2535.1200000000003"/>
    <n v="2598.4000000000005"/>
    <n v="2732.1000000000004"/>
    <n v="2865.8000000000006"/>
    <n v="3.5652866242038215"/>
    <n v="3.5999999999999996"/>
    <n v="3.6"/>
    <n v="3.5000000000000004"/>
    <n v="3.5"/>
    <n v="3.5"/>
    <m/>
    <m/>
    <m/>
    <m/>
    <m/>
    <m/>
    <m/>
    <m/>
    <m/>
    <m/>
    <m/>
    <m/>
    <m/>
    <m/>
    <m/>
    <m/>
    <m/>
    <m/>
    <m/>
    <n v="209.2"/>
    <n v="262.15776"/>
    <n v="286.19211200000001"/>
    <n v="313.41259200000002"/>
    <n v="345.82538240000002"/>
    <n v="380.79948864000005"/>
    <n v="7511"/>
    <n v="96"/>
    <n v="96"/>
    <n v="96"/>
    <n v="96"/>
    <n v="96"/>
    <n v="96"/>
    <n v="0"/>
    <n v="0"/>
    <n v="0"/>
    <n v="0"/>
    <n v="0"/>
    <n v="0"/>
    <m/>
    <m/>
    <m/>
    <m/>
    <m/>
    <m/>
    <n v="31.341259200000003"/>
    <n v="78.35314799999999"/>
    <n v="109.69440719999999"/>
    <n v="15.670629600000002"/>
    <n v="15.670629600000002"/>
    <n v="62.682518400000006"/>
    <n v="38.079948864000009"/>
    <n v="95.199872160000012"/>
    <n v="133.279821024"/>
    <n v="19.039974432000005"/>
    <n v="19.039974432000005"/>
    <n v="76.159897728000018"/>
    <x v="0"/>
  </r>
  <r>
    <n v="7512"/>
    <n v="751"/>
    <n v="75"/>
    <s v="מטע"/>
    <m/>
    <s v="Jewish"/>
    <s v="yes"/>
    <x v="0"/>
    <s v="no"/>
    <s v="מטה יהודה"/>
    <n v="260"/>
    <n v="15"/>
    <n v="15"/>
    <n v="15"/>
    <n v="15"/>
    <n v="15"/>
    <n v="75"/>
    <n v="275"/>
    <n v="290"/>
    <n v="305"/>
    <n v="320"/>
    <n v="335"/>
    <n v="910"/>
    <n v="962.5"/>
    <n v="1015"/>
    <n v="1067.5"/>
    <n v="1120"/>
    <n v="1172.5"/>
    <n v="3.5"/>
    <n v="3.5"/>
    <n v="3.5"/>
    <n v="3.5"/>
    <n v="3.5"/>
    <n v="3.5"/>
    <m/>
    <m/>
    <m/>
    <m/>
    <m/>
    <m/>
    <m/>
    <m/>
    <m/>
    <m/>
    <m/>
    <m/>
    <m/>
    <m/>
    <m/>
    <m/>
    <m/>
    <m/>
    <m/>
    <n v="40.79"/>
    <n v="51.690959999999997"/>
    <n v="57.312328000000001"/>
    <n v="63.8767608"/>
    <n v="70.940136879999997"/>
    <n v="78.552350568000008"/>
    <n v="7512"/>
    <n v="45"/>
    <n v="0"/>
    <n v="0"/>
    <n v="0"/>
    <n v="0"/>
    <n v="0"/>
    <n v="0"/>
    <n v="0"/>
    <n v="0"/>
    <n v="0"/>
    <n v="0"/>
    <n v="0"/>
    <m/>
    <m/>
    <m/>
    <m/>
    <m/>
    <m/>
    <n v="6.3876760799999994"/>
    <n v="15.9691902"/>
    <n v="22.356866279999998"/>
    <n v="3.1938380399999997"/>
    <n v="3.1938380399999997"/>
    <n v="12.775352159999999"/>
    <n v="7.8552350568000016"/>
    <n v="19.638087642000002"/>
    <n v="27.4933226988"/>
    <n v="3.9276175284000008"/>
    <n v="3.9276175284000008"/>
    <n v="15.710470113600003"/>
    <x v="0"/>
  </r>
  <r>
    <n v="7513"/>
    <n v="751"/>
    <n v="75"/>
    <s v="הר רפאים"/>
    <m/>
    <s v="Jewish"/>
    <s v="yes"/>
    <x v="0"/>
    <s v="no"/>
    <s v="מטה יהודה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7513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7514"/>
    <n v="751"/>
    <n v="75"/>
    <s v="מבוא ביתר&quot;"/>
    <m/>
    <s v="Jewish"/>
    <s v="yes"/>
    <x v="0"/>
    <s v="no"/>
    <s v="מטה יהודה"/>
    <n v="388"/>
    <n v="10"/>
    <n v="10"/>
    <n v="10"/>
    <n v="10"/>
    <n v="10"/>
    <n v="50"/>
    <n v="398"/>
    <n v="408"/>
    <n v="418"/>
    <n v="428"/>
    <n v="438"/>
    <n v="1124"/>
    <n v="1154.2"/>
    <n v="1224"/>
    <n v="1254"/>
    <n v="1284"/>
    <n v="1270.2"/>
    <n v="2.8969072164948453"/>
    <n v="2.9"/>
    <n v="3"/>
    <n v="3"/>
    <n v="3"/>
    <n v="2.9"/>
    <m/>
    <m/>
    <m/>
    <m/>
    <m/>
    <m/>
    <m/>
    <m/>
    <m/>
    <m/>
    <m/>
    <m/>
    <m/>
    <m/>
    <m/>
    <m/>
    <m/>
    <m/>
    <m/>
    <n v="85.77"/>
    <n v="106.97849153976848"/>
    <n v="116.742144"/>
    <n v="127.99025040000001"/>
    <n v="140.43077543999999"/>
    <n v="153.01735298400001"/>
    <n v="7514"/>
    <n v="20"/>
    <n v="122.66144247106054"/>
    <n v="122.66144247106054"/>
    <n v="122.66144247106054"/>
    <n v="122.66144247106054"/>
    <n v="122.66144247106054"/>
    <n v="0"/>
    <n v="0"/>
    <n v="0"/>
    <n v="0"/>
    <n v="0"/>
    <n v="0"/>
    <m/>
    <m/>
    <m/>
    <m/>
    <m/>
    <m/>
    <n v="12.799025040000002"/>
    <n v="44.796587639999998"/>
    <n v="38.397075120000004"/>
    <n v="12.799025040000002"/>
    <n v="6.3995125200000009"/>
    <n v="12.799025040000002"/>
    <n v="15.301735298400002"/>
    <n v="53.5560735444"/>
    <n v="45.905205895200005"/>
    <n v="15.301735298400002"/>
    <n v="7.6508676492000012"/>
    <n v="15.301735298400002"/>
    <x v="0"/>
  </r>
  <r>
    <n v="7521"/>
    <n v="752"/>
    <n v="75"/>
    <s v="הר הטייסים"/>
    <m/>
    <s v="Jewish"/>
    <s v="yes"/>
    <x v="0"/>
    <s v="no"/>
    <s v="מטה יהודה"/>
    <n v="1029.5449406282366"/>
    <n v="65"/>
    <n v="65"/>
    <n v="65"/>
    <n v="65"/>
    <n v="65"/>
    <n v="325"/>
    <n v="1094.5449406282366"/>
    <n v="1159.5449406282366"/>
    <n v="1224.5449406282366"/>
    <n v="1289.5449406282366"/>
    <n v="1354.5449406282366"/>
    <n v="3739"/>
    <n v="4049.8162803244759"/>
    <n v="4174.361786261652"/>
    <n v="4653.2707743872988"/>
    <n v="4771.3162803244759"/>
    <n v="4740.9072921988281"/>
    <n v="3.6317015920824516"/>
    <n v="3.7"/>
    <n v="3.6"/>
    <n v="3.8"/>
    <n v="3.7"/>
    <n v="3.5"/>
    <m/>
    <m/>
    <m/>
    <m/>
    <m/>
    <m/>
    <m/>
    <m/>
    <m/>
    <m/>
    <m/>
    <m/>
    <m/>
    <m/>
    <m/>
    <m/>
    <m/>
    <m/>
    <m/>
    <n v="991.61"/>
    <n v="1170.2039070189023"/>
    <n v="1270.4740534092234"/>
    <n v="1396.0667483888712"/>
    <n v="1513.7562076711081"/>
    <n v="1634.5508066217344"/>
    <n v="7521"/>
    <n v="195"/>
    <n v="195"/>
    <n v="195"/>
    <n v="195"/>
    <n v="195"/>
    <n v="195"/>
    <n v="0"/>
    <n v="0"/>
    <n v="0"/>
    <n v="0"/>
    <n v="0"/>
    <n v="0"/>
    <m/>
    <m/>
    <m/>
    <m/>
    <m/>
    <m/>
    <n v="279.21334967777426"/>
    <n v="488.62336193610491"/>
    <n v="279.21334967777426"/>
    <n v="69.803337419443565"/>
    <n v="69.803337419443565"/>
    <n v="209.41001225833068"/>
    <n v="326.91016132434692"/>
    <n v="572.09278231760698"/>
    <n v="326.91016132434692"/>
    <n v="81.727540331086729"/>
    <n v="81.727540331086729"/>
    <n v="245.18262099326014"/>
    <x v="0"/>
  </r>
  <r>
    <n v="7531"/>
    <n v="753"/>
    <n v="75"/>
    <s v="שורש"/>
    <m/>
    <s v="Jewish"/>
    <s v="yes"/>
    <x v="0"/>
    <s v="no"/>
    <s v="מטה יהודה"/>
    <n v="1035"/>
    <n v="27"/>
    <n v="27"/>
    <n v="27"/>
    <n v="27"/>
    <n v="27"/>
    <n v="135"/>
    <n v="1062"/>
    <n v="1089"/>
    <n v="1116"/>
    <n v="1143"/>
    <n v="1170"/>
    <n v="3502"/>
    <n v="3504.6"/>
    <n v="3484.8"/>
    <n v="3571.2000000000003"/>
    <n v="3657.6000000000004"/>
    <n v="3744"/>
    <n v="3.3835748792270532"/>
    <n v="3.3"/>
    <n v="3.2"/>
    <n v="3.2"/>
    <n v="3.2"/>
    <n v="3.2"/>
    <m/>
    <m/>
    <m/>
    <m/>
    <m/>
    <m/>
    <m/>
    <m/>
    <m/>
    <m/>
    <m/>
    <m/>
    <m/>
    <m/>
    <m/>
    <m/>
    <m/>
    <m/>
    <m/>
    <n v="451.87"/>
    <n v="554.52823999999998"/>
    <n v="597.99238400000002"/>
    <n v="656.16816240000003"/>
    <n v="719.56017464000001"/>
    <n v="789.03218810400006"/>
    <n v="7531"/>
    <n v="169"/>
    <n v="169"/>
    <n v="169"/>
    <n v="169"/>
    <n v="169"/>
    <n v="169"/>
    <n v="0"/>
    <n v="0"/>
    <n v="0"/>
    <n v="0"/>
    <n v="0"/>
    <n v="0"/>
    <m/>
    <m/>
    <m/>
    <m/>
    <m/>
    <m/>
    <n v="0"/>
    <n v="196.85044872"/>
    <n v="164.04204060000001"/>
    <n v="32.808408120000003"/>
    <n v="196.85044872"/>
    <n v="65.616816240000006"/>
    <n v="236.70965643120002"/>
    <n v="157.80643762080001"/>
    <n v="197.25804702600001"/>
    <n v="39.451609405200003"/>
    <n v="78.903218810400006"/>
    <n v="78.903218810400006"/>
    <x v="0"/>
  </r>
  <r>
    <n v="7601"/>
    <n v="760"/>
    <n v="76"/>
    <s v="מבשרת הישנה מזרח"/>
    <m/>
    <s v="Jewish"/>
    <s v="yes"/>
    <x v="0"/>
    <s v="no"/>
    <s v="מבשרת"/>
    <n v="864.76050907258036"/>
    <n v="96"/>
    <n v="30"/>
    <n v="30"/>
    <n v="30"/>
    <n v="30"/>
    <n v="216"/>
    <n v="960.76050907258036"/>
    <n v="990.76050907258036"/>
    <n v="1020.7605090725804"/>
    <n v="1050.7605090725804"/>
    <n v="1080.7605090725804"/>
    <n v="2767.2336290322573"/>
    <n v="3103.2336290322573"/>
    <n v="3208.2336290322573"/>
    <n v="3313.2336290322573"/>
    <n v="3418.2336290322573"/>
    <n v="3523.2336290322573"/>
    <n v="3.2"/>
    <n v="3.2299762529038594"/>
    <n v="3.2381525097678585"/>
    <n v="3.2458481686781955"/>
    <n v="3.2531043939301165"/>
    <n v="3.2599577792267835"/>
    <m/>
    <m/>
    <m/>
    <m/>
    <m/>
    <m/>
    <m/>
    <m/>
    <m/>
    <m/>
    <m/>
    <m/>
    <m/>
    <m/>
    <m/>
    <m/>
    <m/>
    <m/>
    <m/>
    <n v="118"/>
    <n v="127.56392190353088"/>
    <n v="130.80297948097569"/>
    <n v="134.0690984923464"/>
    <n v="137.14495433797299"/>
    <n v="140.22138106248232"/>
    <n v="7601"/>
    <n v="82"/>
    <n v="82"/>
    <n v="82"/>
    <n v="82"/>
    <n v="82"/>
    <n v="82"/>
    <n v="0"/>
    <n v="0"/>
    <n v="0"/>
    <n v="0"/>
    <n v="0"/>
    <n v="0"/>
    <m/>
    <m/>
    <m/>
    <m/>
    <m/>
    <m/>
    <n v="0"/>
    <n v="67.034549313207748"/>
    <n v="44.6896994974488"/>
    <n v="11.172424840844924"/>
    <n v="11.172424840844924"/>
    <n v="0"/>
    <n v="0"/>
    <n v="70.110690601351862"/>
    <n v="46.740460354160774"/>
    <n v="11.685115053484846"/>
    <n v="11.685115053484846"/>
    <n v="0"/>
    <x v="0"/>
  </r>
  <r>
    <n v="7602"/>
    <n v="760"/>
    <n v="76"/>
    <s v="מבשרת ציון שכונה ג"/>
    <m/>
    <s v="Jewish"/>
    <s v="yes"/>
    <x v="0"/>
    <s v="no"/>
    <s v="מבשרת"/>
    <n v="611.24765624999975"/>
    <n v="20"/>
    <n v="30"/>
    <n v="30"/>
    <n v="30"/>
    <n v="30"/>
    <n v="140"/>
    <n v="631.24765624999975"/>
    <n v="661.24765624999975"/>
    <n v="691.24765624999975"/>
    <n v="721.24765624999975"/>
    <n v="751.24765624999975"/>
    <n v="1955.9924999999994"/>
    <n v="2038.0650993325632"/>
    <n v="2125.2732027803459"/>
    <n v="2230.5288147217684"/>
    <n v="2335.7625560496517"/>
    <n v="2440.9771185404434"/>
    <n v="3.2"/>
    <n v="3.2286299666281955"/>
    <n v="3.2140351390173212"/>
    <n v="3.2268157360884642"/>
    <n v="3.2385028024826288"/>
    <n v="3.2492309270222024"/>
    <m/>
    <m/>
    <m/>
    <m/>
    <m/>
    <m/>
    <m/>
    <m/>
    <m/>
    <m/>
    <m/>
    <m/>
    <m/>
    <m/>
    <m/>
    <m/>
    <m/>
    <m/>
    <m/>
    <n v="88.49"/>
    <n v="96.236967860472532"/>
    <n v="112.73365435436503"/>
    <n v="116.11967122500573"/>
    <n v="128.03707793519837"/>
    <n v="134.59985118340614"/>
    <n v="7602"/>
    <n v="689"/>
    <n v="795.82337874246639"/>
    <n v="902.64675748493289"/>
    <n v="1009.4701362273992"/>
    <n v="1116.2935149698656"/>
    <n v="1223.1168937123318"/>
    <n v="0"/>
    <n v="0"/>
    <n v="0"/>
    <n v="0"/>
    <n v="0"/>
    <n v="0"/>
    <m/>
    <m/>
    <m/>
    <m/>
    <m/>
    <m/>
    <n v="0"/>
    <n v="27.600355769046363"/>
    <n v="18.40023717936424"/>
    <n v="18.40023717936424"/>
    <n v="51.718841097230886"/>
    <n v="0"/>
    <n v="0"/>
    <n v="31.992889231697205"/>
    <n v="21.328592821131469"/>
    <n v="21.328592821131469"/>
    <n v="59.949776309446001"/>
    <n v="0"/>
    <x v="0"/>
  </r>
  <r>
    <n v="7603"/>
    <n v="760"/>
    <n v="76"/>
    <s v="מבשרת הישנה מערב"/>
    <m/>
    <s v="Jewish"/>
    <s v="yes"/>
    <x v="0"/>
    <s v="no"/>
    <s v="מבשרת"/>
    <n v="619.69808467741927"/>
    <n v="30"/>
    <n v="30"/>
    <n v="30"/>
    <n v="30"/>
    <n v="30"/>
    <n v="150"/>
    <n v="649.69808467741927"/>
    <n v="679.69808467741927"/>
    <n v="709.69808467741927"/>
    <n v="739.69808467741927"/>
    <n v="769.69808467741927"/>
    <n v="1983.0338709677419"/>
    <n v="2000.5338709677419"/>
    <n v="2184.4494486127551"/>
    <n v="2289.8283413541872"/>
    <n v="2395.1752013693422"/>
    <n v="2500.4939261204745"/>
    <n v="3.2"/>
    <n v="3.0791746476534931"/>
    <n v="3.2138525881671156"/>
    <n v="3.2264823462148531"/>
    <n v="3.2380443467200175"/>
    <n v="3.2486685050910999"/>
    <m/>
    <m/>
    <m/>
    <m/>
    <m/>
    <m/>
    <m/>
    <m/>
    <m/>
    <m/>
    <m/>
    <m/>
    <m/>
    <m/>
    <m/>
    <m/>
    <m/>
    <m/>
    <m/>
    <n v="167.15"/>
    <n v="173.14855428103738"/>
    <n v="178.17266534732181"/>
    <n v="179.79913964772322"/>
    <n v="228.94013124922856"/>
    <n v="249.31881356521188"/>
    <n v="7603"/>
    <n v="404"/>
    <n v="486.10331421556066"/>
    <n v="522.0899802098271"/>
    <n v="499.23709471584829"/>
    <n v="513.55977521342811"/>
    <n v="520.84011241657845"/>
    <n v="35"/>
    <n v="35"/>
    <n v="35"/>
    <n v="35"/>
    <n v="35"/>
    <n v="35"/>
    <m/>
    <m/>
    <m/>
    <m/>
    <m/>
    <m/>
    <n v="0"/>
    <n v="30.316484396875758"/>
    <n v="20.210989655181642"/>
    <n v="60.632968793751516"/>
    <n v="68.638696801914307"/>
    <n v="0"/>
    <n v="0"/>
    <n v="45"/>
    <n v="60"/>
    <n v="75"/>
    <n v="70"/>
    <n v="0"/>
    <x v="0"/>
  </r>
  <r>
    <n v="7604"/>
    <n v="760"/>
    <n v="76"/>
    <s v="מבשרת ציון קניון הראל"/>
    <m/>
    <s v="Jewish"/>
    <s v="yes"/>
    <x v="0"/>
    <s v="no"/>
    <s v="מבשרת"/>
    <n v="140.27147272750801"/>
    <n v="0"/>
    <n v="0"/>
    <n v="200.70000000000002"/>
    <n v="0"/>
    <n v="0"/>
    <n v="200.70000000000002"/>
    <n v="140.27147272750801"/>
    <n v="140.27147272750801"/>
    <n v="340.97147272750806"/>
    <n v="340.97147272750806"/>
    <n v="340.97147272750806"/>
    <n v="422.3082524271843"/>
    <n v="422.3082524271843"/>
    <n v="422.3082524271843"/>
    <n v="2734.0589667688487"/>
    <n v="2734.0589667688487"/>
    <n v="2734.0589667688487"/>
    <n v="3.0106495940736444"/>
    <n v="3.0106495940736444"/>
    <n v="3.0106495940736444"/>
    <n v="8.018439035085521"/>
    <n v="8.018439035085521"/>
    <n v="8.018439035085521"/>
    <m/>
    <m/>
    <m/>
    <m/>
    <m/>
    <m/>
    <m/>
    <m/>
    <m/>
    <m/>
    <m/>
    <m/>
    <m/>
    <m/>
    <m/>
    <m/>
    <m/>
    <m/>
    <m/>
    <n v="457.20749999999998"/>
    <n v="458.18109595766396"/>
    <n v="457.65252834034965"/>
    <n v="1118.6424088005597"/>
    <n v="1118.3609987515724"/>
    <n v="1117.7882460163723"/>
    <n v="7604"/>
    <m/>
    <n v="0"/>
    <n v="0"/>
    <n v="0"/>
    <n v="0"/>
    <n v="0"/>
    <n v="0"/>
    <n v="0"/>
    <n v="0"/>
    <n v="0"/>
    <n v="0"/>
    <n v="0"/>
    <m/>
    <m/>
    <m/>
    <m/>
    <m/>
    <m/>
    <n v="0"/>
    <n v="524.81275493061821"/>
    <n v="426.73002283906067"/>
    <n v="167.09963103088086"/>
    <n v="0"/>
    <n v="0"/>
    <n v="0"/>
    <n v="524.41202318613762"/>
    <n v="426.4041842140121"/>
    <n v="166.97203861622259"/>
    <n v="0"/>
    <n v="0"/>
    <x v="0"/>
  </r>
  <r>
    <n v="7605"/>
    <n v="760"/>
    <n v="76"/>
    <s v="מבשרת ציון שכונה ב"/>
    <m/>
    <s v="Jewish"/>
    <s v="yes"/>
    <x v="0"/>
    <s v="no"/>
    <s v="מבשרת"/>
    <n v="472.80460874195666"/>
    <n v="0"/>
    <n v="0"/>
    <n v="0"/>
    <n v="0"/>
    <n v="500"/>
    <n v="500"/>
    <n v="472.80460874195666"/>
    <n v="472.80460874195666"/>
    <n v="472.80460874195666"/>
    <n v="472.80460874195666"/>
    <n v="972.8046087419566"/>
    <n v="1417.2378640776699"/>
    <n v="1417.2378640776699"/>
    <n v="1417.2378640776699"/>
    <n v="1417.2378640776699"/>
    <n v="1417.2378640776699"/>
    <n v="3167.2378640776697"/>
    <n v="2.9975127946588147"/>
    <n v="2.9975127946588147"/>
    <n v="2.9975127946588147"/>
    <n v="2.9975127946588147"/>
    <n v="2.9975127946588147"/>
    <n v="3.255780077125233"/>
    <m/>
    <m/>
    <m/>
    <m/>
    <m/>
    <m/>
    <m/>
    <m/>
    <m/>
    <m/>
    <m/>
    <m/>
    <m/>
    <m/>
    <m/>
    <m/>
    <m/>
    <m/>
    <m/>
    <n v="62.76"/>
    <n v="68.333333333333329"/>
    <n v="73.906666666666666"/>
    <n v="79.48"/>
    <n v="85.053333333333342"/>
    <n v="143.12666666666667"/>
    <n v="7605"/>
    <m/>
    <n v="83.600000000000023"/>
    <n v="167.20000000000005"/>
    <n v="250.8"/>
    <n v="334.40000000000003"/>
    <n v="418"/>
    <n v="0"/>
    <n v="0"/>
    <n v="0"/>
    <n v="0"/>
    <n v="0"/>
    <n v="0"/>
    <m/>
    <m/>
    <m/>
    <m/>
    <m/>
    <m/>
    <n v="0"/>
    <n v="28.397781965608438"/>
    <n v="17.024813063685624"/>
    <n v="13.730699504079514"/>
    <n v="20.326705466626425"/>
    <n v="0"/>
    <n v="0"/>
    <n v="51.138398005338665"/>
    <n v="30.658086870010624"/>
    <n v="24.726085191501685"/>
    <n v="36.604096599815698"/>
    <n v="0"/>
    <x v="0"/>
  </r>
  <r>
    <n v="7606"/>
    <n v="760"/>
    <n v="76"/>
    <s v="מבשרת ציון שכונה א"/>
    <m/>
    <s v="Jewish"/>
    <s v="yes"/>
    <x v="0"/>
    <s v="no"/>
    <s v="מבשרת"/>
    <n v="443.2299497501931"/>
    <n v="0"/>
    <n v="0"/>
    <n v="0"/>
    <n v="0"/>
    <n v="0"/>
    <n v="0"/>
    <n v="443.2299497501931"/>
    <n v="443.2299497501931"/>
    <n v="443.2299497501931"/>
    <n v="443.2299497501931"/>
    <n v="443.2299497501931"/>
    <n v="1329.8486850468526"/>
    <n v="1319.0998878823"/>
    <n v="1303.0457908466817"/>
    <n v="1279.5518246070753"/>
    <n v="1256.3197839434167"/>
    <n v="1233.7452913757481"/>
    <n v="3.0003583598002859"/>
    <n v="2.9761072974101865"/>
    <n v="2.9398866019344716"/>
    <n v="2.8868803322705019"/>
    <n v="2.8344650099829347"/>
    <n v="2.7835332248443363"/>
    <m/>
    <m/>
    <m/>
    <m/>
    <m/>
    <m/>
    <m/>
    <m/>
    <m/>
    <m/>
    <m/>
    <m/>
    <m/>
    <m/>
    <m/>
    <m/>
    <m/>
    <m/>
    <m/>
    <n v="146.44"/>
    <n v="157.85541557828347"/>
    <n v="169.06588360545456"/>
    <n v="180.04909095329145"/>
    <n v="191.03146807585222"/>
    <n v="202.04941890727682"/>
    <n v="7606"/>
    <n v="1513"/>
    <n v="1688.5109616246104"/>
    <n v="1864.0219232492211"/>
    <n v="2039.5328848738313"/>
    <n v="2215.0438464984422"/>
    <n v="2390.5548081230531"/>
    <n v="0"/>
    <n v="0"/>
    <n v="0"/>
    <n v="0"/>
    <n v="0"/>
    <n v="0"/>
    <m/>
    <m/>
    <m/>
    <m/>
    <m/>
    <m/>
    <n v="0"/>
    <n v="18.645201761376477"/>
    <n v="9.3226008806882383"/>
    <n v="33.561363196208035"/>
    <n v="118.51992511501871"/>
    <n v="0"/>
    <n v="0"/>
    <n v="20.923472378276855"/>
    <n v="10.461736189138428"/>
    <n v="37.662250309772737"/>
    <n v="133.00196003008881"/>
    <n v="0"/>
    <x v="0"/>
  </r>
  <r>
    <n v="7611"/>
    <n v="761"/>
    <n v="76"/>
    <s v="מבשרת ציון רכס חלילים מזרח"/>
    <m/>
    <s v="Jewish"/>
    <s v="yes"/>
    <x v="0"/>
    <s v="no"/>
    <s v="מבשרת"/>
    <n v="567.225068257619"/>
    <n v="0"/>
    <n v="0"/>
    <n v="0"/>
    <n v="0"/>
    <n v="0"/>
    <n v="0"/>
    <n v="567.225068257619"/>
    <n v="567.225068257619"/>
    <n v="567.225068257619"/>
    <n v="567.225068257619"/>
    <n v="567.225068257619"/>
    <n v="2268.900273030476"/>
    <n v="2289.3018997063941"/>
    <n v="2291.3677930736121"/>
    <n v="2268.9258758979058"/>
    <n v="2234.3947402409112"/>
    <n v="2203.4744740667848"/>
    <n v="4"/>
    <n v="4.0359674277771029"/>
    <n v="4.0396095329710144"/>
    <n v="4.0000451370520498"/>
    <n v="3.9391678282210667"/>
    <n v="3.884656369005933"/>
    <m/>
    <m/>
    <m/>
    <m/>
    <m/>
    <m/>
    <m/>
    <m/>
    <m/>
    <m/>
    <m/>
    <m/>
    <m/>
    <m/>
    <m/>
    <m/>
    <m/>
    <m/>
    <m/>
    <n v="36.61"/>
    <n v="39.281630264306607"/>
    <n v="36.950879021803239"/>
    <n v="46.458768058029911"/>
    <n v="50.074215471888174"/>
    <n v="36.460590554401271"/>
    <n v="7611"/>
    <n v="52"/>
    <n v="52"/>
    <n v="52"/>
    <n v="52"/>
    <n v="52"/>
    <n v="52"/>
    <n v="0"/>
    <n v="0"/>
    <n v="0"/>
    <n v="0"/>
    <n v="0"/>
    <n v="0"/>
    <m/>
    <m/>
    <m/>
    <m/>
    <m/>
    <m/>
    <n v="0"/>
    <n v="24.030397256976542"/>
    <n v="2.6700441241778043"/>
    <n v="5.3400882948143771"/>
    <n v="14.418238382061187"/>
    <n v="0"/>
    <n v="0"/>
    <n v="18.858926137512888"/>
    <n v="2.095436225347902"/>
    <n v="4.190872487156394"/>
    <n v="11.315355704384087"/>
    <n v="0"/>
    <x v="0"/>
  </r>
  <r>
    <n v="7612"/>
    <n v="761"/>
    <n v="76"/>
    <s v="מבשרת ציון רכס חלילים מערב"/>
    <m/>
    <s v="Jewish"/>
    <s v="yes"/>
    <x v="0"/>
    <s v="no"/>
    <s v="מבשרת"/>
    <n v="324.94369877598672"/>
    <n v="0"/>
    <n v="0"/>
    <n v="0"/>
    <n v="0"/>
    <n v="0"/>
    <n v="0"/>
    <n v="324.94369877598672"/>
    <n v="324.94369877598672"/>
    <n v="324.94369877598672"/>
    <n v="324.94369877598672"/>
    <n v="324.94369877598672"/>
    <n v="1299.7747951039469"/>
    <n v="1311.4435719858666"/>
    <n v="1312.6109400914675"/>
    <n v="1299.7415533285584"/>
    <n v="1279.9507386055986"/>
    <n v="1262.2356748725015"/>
    <n v="4"/>
    <n v="4.0359101497455532"/>
    <n v="4.0395026739582036"/>
    <n v="3.9998976998922777"/>
    <n v="3.938992334447406"/>
    <n v="3.8844750017530743"/>
    <m/>
    <m/>
    <m/>
    <m/>
    <m/>
    <m/>
    <m/>
    <m/>
    <m/>
    <m/>
    <m/>
    <m/>
    <m/>
    <m/>
    <m/>
    <m/>
    <m/>
    <m/>
    <m/>
    <n v="57.53"/>
    <n v="65.865365600307172"/>
    <n v="73.885688937324772"/>
    <n v="81.484909628287085"/>
    <n v="88.876487480447878"/>
    <n v="159.30842918810455"/>
    <n v="7612"/>
    <n v="84"/>
    <n v="203.77953440774371"/>
    <n v="323.55906881548742"/>
    <n v="443.33860322323108"/>
    <n v="563.11813763097484"/>
    <n v="682.89767203871861"/>
    <n v="0"/>
    <n v="0"/>
    <n v="0"/>
    <n v="0"/>
    <n v="0"/>
    <n v="0"/>
    <m/>
    <m/>
    <m/>
    <m/>
    <m/>
    <m/>
    <n v="0"/>
    <n v="18.500665587468088"/>
    <n v="18.500665587468088"/>
    <n v="0"/>
    <n v="44.483578453350908"/>
    <n v="0"/>
    <n v="0"/>
    <n v="45"/>
    <n v="50"/>
    <n v="0"/>
    <n v="64"/>
    <n v="0"/>
    <x v="0"/>
  </r>
  <r>
    <n v="7613"/>
    <n v="761"/>
    <n v="76"/>
    <s v="מבשרת ציון שכונה ה' ו'"/>
    <m/>
    <s v="Jewish"/>
    <s v="yes"/>
    <x v="0"/>
    <s v="no"/>
    <s v="מבשרת"/>
    <n v="1481.9508095274957"/>
    <n v="0"/>
    <n v="0"/>
    <n v="0"/>
    <n v="0"/>
    <n v="0"/>
    <n v="0"/>
    <n v="1481.9508095274957"/>
    <n v="1481.9508095274957"/>
    <n v="1481.9508095274957"/>
    <n v="1481.9508095274957"/>
    <n v="1481.9508095274957"/>
    <n v="4494.8129433511467"/>
    <n v="4491.2317255695643"/>
    <n v="4453.1211757658484"/>
    <n v="4395.9694734957902"/>
    <n v="4319.5430263296566"/>
    <n v="4241.1501701351117"/>
    <n v="3.0330378811859955"/>
    <n v="3.0306213247398852"/>
    <n v="3.0049048505096323"/>
    <n v="2.9663396687892756"/>
    <n v="2.9147681546237671"/>
    <n v="2.8618697347230828"/>
    <m/>
    <m/>
    <m/>
    <m/>
    <m/>
    <m/>
    <m/>
    <m/>
    <m/>
    <m/>
    <m/>
    <m/>
    <m/>
    <m/>
    <m/>
    <m/>
    <m/>
    <m/>
    <m/>
    <n v="73.22"/>
    <n v="73.11256346655253"/>
    <n v="71.969246972441056"/>
    <n v="92.798843898039308"/>
    <n v="109.08372835749529"/>
    <n v="90.374790481836953"/>
    <n v="7613"/>
    <n v="128"/>
    <n v="128"/>
    <n v="128"/>
    <n v="128"/>
    <n v="128"/>
    <n v="128"/>
    <n v="0"/>
    <n v="0"/>
    <n v="0"/>
    <n v="0"/>
    <n v="0"/>
    <n v="0"/>
    <m/>
    <m/>
    <m/>
    <m/>
    <m/>
    <m/>
    <n v="0"/>
    <n v="35.69186307339929"/>
    <n v="17.845931490300224"/>
    <n v="17.845931490300224"/>
    <n v="21.415117844039571"/>
    <n v="0"/>
    <n v="0"/>
    <n v="34.759534835466056"/>
    <n v="17.379767372545633"/>
    <n v="17.379767372545633"/>
    <n v="20.855720901279632"/>
    <n v="0"/>
    <x v="0"/>
  </r>
  <r>
    <n v="7614"/>
    <n v="761"/>
    <n v="76"/>
    <s v="מבשרת ציון שכונה ד'"/>
    <m/>
    <s v="Jewish"/>
    <s v="yes"/>
    <x v="0"/>
    <s v="no"/>
    <s v="מבשרת"/>
    <n v="360.89990590162563"/>
    <n v="0"/>
    <n v="0"/>
    <n v="0"/>
    <n v="0"/>
    <n v="0"/>
    <n v="0"/>
    <n v="360.89990590162563"/>
    <n v="360.89990590162563"/>
    <n v="360.89990590162563"/>
    <n v="360.89990590162563"/>
    <n v="360.89990590162563"/>
    <n v="1092.7560432078674"/>
    <n v="1091.8853957699894"/>
    <n v="1082.6201528927322"/>
    <n v="1068.7257219514845"/>
    <n v="1050.1453131437631"/>
    <n v="1031.0868409825057"/>
    <n v="3.0278645833333404"/>
    <n v="3.0254521486841739"/>
    <n v="2.9997795377309786"/>
    <n v="2.9612801346720179"/>
    <n v="2.9097965834050745"/>
    <n v="2.8569883896383175"/>
    <m/>
    <m/>
    <m/>
    <m/>
    <m/>
    <m/>
    <m/>
    <m/>
    <m/>
    <m/>
    <m/>
    <m/>
    <m/>
    <m/>
    <m/>
    <m/>
    <m/>
    <m/>
    <m/>
    <n v="156.9"/>
    <n v="156.87388057686366"/>
    <n v="156.59592329054595"/>
    <n v="156.17909036230853"/>
    <n v="155.62167809807687"/>
    <n v="155.04992393323914"/>
    <n v="7614"/>
    <n v="600"/>
    <n v="600"/>
    <n v="600"/>
    <n v="600"/>
    <n v="600"/>
    <n v="600"/>
    <n v="0"/>
    <n v="0"/>
    <n v="0"/>
    <n v="0"/>
    <n v="0"/>
    <n v="0"/>
    <m/>
    <m/>
    <m/>
    <m/>
    <m/>
    <m/>
    <n v="0"/>
    <n v="21.105282439182485"/>
    <n v="10.552641297680786"/>
    <n v="10.552641297680786"/>
    <n v="113.9685253277645"/>
    <n v="0"/>
    <n v="0"/>
    <n v="20.952692381505315"/>
    <n v="10.476346268277618"/>
    <n v="10.476346268277618"/>
    <n v="113.14453901517861"/>
    <n v="0"/>
    <x v="0"/>
  </r>
  <r>
    <n v="7615"/>
    <n v="761"/>
    <n v="76"/>
    <s v="מבשרת ציון - פיתחת חלילים"/>
    <m/>
    <s v="Jewish"/>
    <s v="yes"/>
    <x v="0"/>
    <s v="no"/>
    <s v="מבשרת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7615"/>
    <n v="108"/>
    <n v="108"/>
    <n v="108"/>
    <n v="108"/>
    <n v="108"/>
    <n v="108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7621"/>
    <n v="762"/>
    <n v="76"/>
    <s v="מבשרת ציון מועצה"/>
    <m/>
    <s v="Jewish"/>
    <s v="yes"/>
    <x v="0"/>
    <s v="no"/>
    <s v="מבשרת"/>
    <n v="89.245071366372414"/>
    <n v="0"/>
    <n v="0"/>
    <n v="0"/>
    <n v="0"/>
    <n v="0"/>
    <n v="0"/>
    <n v="89.245071366372414"/>
    <n v="89.245071366372414"/>
    <n v="89.245071366372414"/>
    <n v="89.245071366372414"/>
    <n v="89.245071366372414"/>
    <n v="278.81913841756921"/>
    <n v="275.91178058874459"/>
    <n v="271.40942591021235"/>
    <n v="266.32120367384351"/>
    <n v="259.5870085831387"/>
    <n v="251.04046127285937"/>
    <n v="3.1241964866939238"/>
    <n v="3.0916192498301736"/>
    <n v="3.0411699128572778"/>
    <n v="2.9841558709783662"/>
    <n v="2.9086985377318126"/>
    <n v="2.8129336155974158"/>
    <m/>
    <m/>
    <m/>
    <m/>
    <m/>
    <m/>
    <m/>
    <m/>
    <m/>
    <m/>
    <m/>
    <m/>
    <m/>
    <m/>
    <m/>
    <m/>
    <m/>
    <m/>
    <m/>
    <n v="303.33999999999997"/>
    <n v="327.22751598569528"/>
    <n v="333.7264868471558"/>
    <n v="479.61900561305731"/>
    <n v="563.86234573451384"/>
    <n v="579.14502736650866"/>
    <n v="7621"/>
    <n v="1010"/>
    <n v="1234.7201500410738"/>
    <n v="1459.4403000821476"/>
    <n v="1684.1604501232214"/>
    <n v="1908.8806001642952"/>
    <n v="2133.600750205369"/>
    <n v="0"/>
    <n v="0"/>
    <n v="0"/>
    <n v="0"/>
    <n v="0"/>
    <n v="0"/>
    <m/>
    <m/>
    <m/>
    <m/>
    <m/>
    <m/>
    <n v="0"/>
    <n v="13.292527655313419"/>
    <n v="6.6462637020732371"/>
    <n v="247.72975394614187"/>
    <n v="211.95046030952884"/>
    <n v="0"/>
    <n v="0"/>
    <n v="16.05086788182312"/>
    <n v="8.0254337892681864"/>
    <n v="299.13630079201948"/>
    <n v="255.93242490339796"/>
    <n v="0"/>
    <x v="0"/>
  </r>
  <r>
    <n v="7622"/>
    <n v="762"/>
    <n v="76"/>
    <s v="מוצא הקטנה"/>
    <m/>
    <s v="Jewish"/>
    <s v="yes"/>
    <x v="0"/>
    <s v="no"/>
    <s v="מבשרת"/>
    <n v="139.13896890289166"/>
    <n v="7"/>
    <n v="15"/>
    <n v="20"/>
    <n v="20"/>
    <n v="20"/>
    <n v="82"/>
    <n v="146.13896890289166"/>
    <n v="161.13896890289166"/>
    <n v="181.13896890289166"/>
    <n v="201.13896890289166"/>
    <n v="221.13896890289166"/>
    <n v="446.18088030056549"/>
    <n v="457.97543685170012"/>
    <n v="505.04142193409797"/>
    <n v="541.39644349327943"/>
    <n v="571.57933236786675"/>
    <n v="594.43135718932103"/>
    <n v="3.2067283796817954"/>
    <n v="3.1338351453404716"/>
    <n v="3.1341979247642744"/>
    <n v="2.988845783833082"/>
    <n v="2.8417135450456685"/>
    <n v="2.6880443557207347"/>
    <m/>
    <m/>
    <m/>
    <m/>
    <m/>
    <m/>
    <m/>
    <m/>
    <m/>
    <m/>
    <m/>
    <m/>
    <m/>
    <m/>
    <m/>
    <m/>
    <m/>
    <m/>
    <m/>
    <n v="26.15"/>
    <n v="467.50999741602061"/>
    <n v="467.8404711447601"/>
    <n v="467.90996293678853"/>
    <n v="467.91698708586"/>
    <n v="467.82134856191448"/>
    <n v="7622"/>
    <m/>
    <n v="0"/>
    <n v="0"/>
    <n v="0"/>
    <n v="0"/>
    <n v="0"/>
    <n v="0"/>
    <n v="0"/>
    <n v="0"/>
    <n v="0"/>
    <n v="0"/>
    <n v="0"/>
    <m/>
    <m/>
    <m/>
    <m/>
    <m/>
    <m/>
    <n v="0"/>
    <n v="7.4996371752479805"/>
    <n v="3.7498185876239902"/>
    <n v="445.41105141104464"/>
    <n v="11.249455762871969"/>
    <n v="0"/>
    <n v="0"/>
    <n v="7.4982168685379129"/>
    <n v="3.7491084342689565"/>
    <n v="445.32669795630079"/>
    <n v="11.247325302806868"/>
    <n v="0"/>
    <x v="0"/>
  </r>
  <r>
    <n v="7623"/>
    <n v="762"/>
    <n v="76"/>
    <s v="מוצא עילית"/>
    <m/>
    <s v="Jewish"/>
    <s v="yes"/>
    <x v="0"/>
    <s v="no"/>
    <s v="מטה יהודה"/>
    <n v="505"/>
    <n v="5"/>
    <n v="5"/>
    <n v="5"/>
    <n v="5"/>
    <n v="5"/>
    <n v="25"/>
    <n v="510"/>
    <n v="515"/>
    <n v="520"/>
    <n v="525"/>
    <n v="530"/>
    <n v="1213"/>
    <n v="1573"/>
    <n v="1688.4"/>
    <n v="1716"/>
    <n v="1680"/>
    <n v="1696"/>
    <n v="2.4019801980198019"/>
    <n v="3.0843137254901962"/>
    <n v="3.2784466019417478"/>
    <n v="3.3"/>
    <n v="3.2"/>
    <n v="3.2"/>
    <m/>
    <m/>
    <m/>
    <m/>
    <m/>
    <m/>
    <m/>
    <m/>
    <m/>
    <m/>
    <m/>
    <m/>
    <m/>
    <m/>
    <m/>
    <m/>
    <m/>
    <m/>
    <m/>
    <n v="104.6"/>
    <n v="140.35839999999999"/>
    <n v="153.08416"/>
    <n v="166.39075199999999"/>
    <n v="180.36553119999999"/>
    <n v="196.38468432000002"/>
    <n v="7623"/>
    <n v="29"/>
    <n v="29"/>
    <n v="29"/>
    <n v="29"/>
    <n v="29"/>
    <n v="29"/>
    <n v="0"/>
    <n v="0"/>
    <n v="0"/>
    <n v="0"/>
    <n v="0"/>
    <n v="0"/>
    <m/>
    <m/>
    <m/>
    <m/>
    <m/>
    <m/>
    <n v="0"/>
    <n v="91.514913599999986"/>
    <n v="49.917225599999988"/>
    <n v="8.3195375999999985"/>
    <n v="16.639075199999997"/>
    <n v="0"/>
    <n v="0"/>
    <n v="108.01157637599999"/>
    <n v="58.915405295999996"/>
    <n v="9.8192342160000017"/>
    <n v="19.638468432000003"/>
    <n v="0"/>
    <x v="0"/>
  </r>
  <r>
    <n v="7624"/>
    <n v="762"/>
    <n v="76"/>
    <s v="מעוז ציון א'"/>
    <m/>
    <s v="Jewish"/>
    <s v="yes"/>
    <x v="0"/>
    <s v="no"/>
    <s v="מבשרת"/>
    <n v="1132.4780175159483"/>
    <n v="50"/>
    <n v="50"/>
    <n v="50"/>
    <n v="50"/>
    <n v="50"/>
    <n v="250"/>
    <n v="1182.4780175159483"/>
    <n v="1232.4780175159483"/>
    <n v="1282.4780175159483"/>
    <n v="1332.4780175159483"/>
    <n v="1382.4780175159483"/>
    <n v="3601.7874659400536"/>
    <n v="3636.7874659400536"/>
    <n v="3933.2684528774907"/>
    <n v="4105.8947228885118"/>
    <n v="4278.6726110488835"/>
    <n v="4451.5880403857873"/>
    <n v="3.1804480177376431"/>
    <n v="3.0755645450220843"/>
    <n v="3.1913497822906152"/>
    <n v="3.2015322421208308"/>
    <n v="3.2110643138603767"/>
    <n v="3.2200063827303738"/>
    <m/>
    <m/>
    <m/>
    <m/>
    <m/>
    <m/>
    <m/>
    <m/>
    <m/>
    <m/>
    <m/>
    <m/>
    <m/>
    <m/>
    <m/>
    <m/>
    <m/>
    <m/>
    <m/>
    <n v="26.15"/>
    <n v="30.148187690843095"/>
    <n v="30.496980082967223"/>
    <n v="34.515713150458367"/>
    <n v="38.641057794064224"/>
    <n v="42.675366618999334"/>
    <n v="7624"/>
    <n v="148"/>
    <n v="148"/>
    <n v="148"/>
    <n v="148"/>
    <n v="148"/>
    <n v="148"/>
    <n v="0"/>
    <n v="0"/>
    <n v="0"/>
    <n v="0"/>
    <n v="0"/>
    <n v="0"/>
    <m/>
    <m/>
    <m/>
    <m/>
    <m/>
    <m/>
    <n v="0"/>
    <n v="9.8616323287023917"/>
    <n v="4.9308161643511959"/>
    <n v="4.9308161643511959"/>
    <n v="14.792448493053588"/>
    <n v="0"/>
    <n v="0"/>
    <n v="12.192961891142669"/>
    <n v="6.0964809455713347"/>
    <n v="6.0964809455713347"/>
    <n v="18.289442836714002"/>
    <n v="0"/>
    <x v="0"/>
  </r>
  <r>
    <n v="7625"/>
    <n v="762"/>
    <n v="76"/>
    <s v="מבשרת ציון אזור תעשיה מזרח"/>
    <n v="7628"/>
    <s v="Jewish"/>
    <s v="yes"/>
    <x v="0"/>
    <s v="no"/>
    <s v="מבשרת"/>
    <m/>
    <m/>
    <n v="500"/>
    <m/>
    <m/>
    <n v="0"/>
    <n v="500"/>
    <n v="0"/>
    <n v="500"/>
    <n v="500"/>
    <n v="500"/>
    <n v="500"/>
    <n v="0"/>
    <n v="0"/>
    <n v="1575"/>
    <n v="1653.75"/>
    <n v="1736.4375"/>
    <n v="1823.2593750000001"/>
    <m/>
    <m/>
    <n v="3.15"/>
    <n v="3.3075000000000001"/>
    <n v="3.4728750000000002"/>
    <n v="3.6465187500000003"/>
    <m/>
    <m/>
    <m/>
    <m/>
    <m/>
    <m/>
    <m/>
    <m/>
    <m/>
    <m/>
    <m/>
    <m/>
    <m/>
    <m/>
    <m/>
    <m/>
    <m/>
    <m/>
    <m/>
    <n v="100"/>
    <n v="151.06462416229999"/>
    <n v="153.84666970668999"/>
    <n v="155.82023318731825"/>
    <n v="157.63175584743431"/>
    <n v="159.87452635080621"/>
    <n v="7625"/>
    <m/>
    <n v="90.969362434500013"/>
    <n v="98.950045600350009"/>
    <n v="93.115997809773759"/>
    <n v="83.079462711514495"/>
    <n v="77.651176512092803"/>
    <n v="0"/>
    <n v="0"/>
    <n v="0"/>
    <n v="0"/>
    <n v="0"/>
    <n v="0"/>
    <m/>
    <m/>
    <m/>
    <m/>
    <m/>
    <m/>
    <n v="0"/>
    <n v="118.52067339636574"/>
    <n v="29.630168349091434"/>
    <n v="0"/>
    <n v="7.6693914418610811"/>
    <n v="0"/>
    <n v="0"/>
    <n v="121.60446775383677"/>
    <n v="30.401116938459193"/>
    <n v="0"/>
    <n v="7.8689416585102308"/>
    <n v="0"/>
    <x v="0"/>
  </r>
  <r>
    <n v="7626"/>
    <n v="762"/>
    <n v="76"/>
    <s v="מבשרת ציון אזור תעשייה מערב"/>
    <m/>
    <s v="Jewish"/>
    <s v="yes"/>
    <x v="0"/>
    <s v="no"/>
    <s v="מבשרת"/>
    <n v="31.384461108339742"/>
    <m/>
    <n v="700"/>
    <n v="800"/>
    <m/>
    <m/>
    <n v="1500"/>
    <n v="31.384461108339742"/>
    <n v="731.38446110833979"/>
    <n v="1531.3844611083398"/>
    <n v="1531.3844611083398"/>
    <n v="1531.3844611083398"/>
    <n v="96.660649819494608"/>
    <n v="96.660649819494608"/>
    <n v="2672.5284303800513"/>
    <n v="5754.7151952359"/>
    <n v="6042.4509549976947"/>
    <n v="6344.5735027475785"/>
    <n v="3.0798887859128836"/>
    <n v="3.0798887859128836"/>
    <n v="3.6540678295654554"/>
    <n v="3.7578513700412786"/>
    <n v="3.9457439385433424"/>
    <n v="4.1430311354705092"/>
    <m/>
    <m/>
    <m/>
    <m/>
    <m/>
    <m/>
    <m/>
    <m/>
    <m/>
    <m/>
    <m/>
    <m/>
    <m/>
    <m/>
    <m/>
    <m/>
    <m/>
    <m/>
    <m/>
    <n v="175.73"/>
    <n v="207.12436168879103"/>
    <n v="308.12121435231131"/>
    <n v="2479.598191564568"/>
    <n v="3404.128942410141"/>
    <n v="3443.1665127135534"/>
    <n v="7626"/>
    <n v="200"/>
    <n v="670.91542533186544"/>
    <n v="1141.8308506637306"/>
    <n v="1612.7462759955961"/>
    <n v="2083.6617013274613"/>
    <n v="2554.577126659327"/>
    <n v="0"/>
    <n v="0"/>
    <n v="0"/>
    <n v="0"/>
    <n v="0"/>
    <n v="0"/>
    <m/>
    <m/>
    <m/>
    <m/>
    <m/>
    <m/>
    <n v="34.370314283566223"/>
    <n v="604.64913162244568"/>
    <n v="1295.8995189099937"/>
    <n v="391.17184639579153"/>
    <n v="153.50738035277107"/>
    <n v="0"/>
    <n v="47.726569399513913"/>
    <n v="839.61492189591411"/>
    <n v="1799.4842239085031"/>
    <n v="543.18066806480294"/>
    <n v="213.16012944481955"/>
    <n v="0"/>
    <x v="0"/>
  </r>
  <r>
    <n v="7627"/>
    <n v="762"/>
    <n v="76"/>
    <s v="מעוז ציון ב'"/>
    <m/>
    <s v="Jewish"/>
    <s v="yes"/>
    <x v="0"/>
    <s v="no"/>
    <s v="מבשרת"/>
    <n v="950.67476451420009"/>
    <n v="50"/>
    <n v="50"/>
    <n v="50"/>
    <n v="50"/>
    <n v="50"/>
    <n v="250"/>
    <n v="1000.6747645142001"/>
    <n v="1050.6747645142"/>
    <n v="1100.6747645142"/>
    <n v="1150.6747645142"/>
    <n v="1200.6747645142"/>
    <n v="3009.6259927797832"/>
    <n v="3044.6259927797832"/>
    <n v="3478.8119485709617"/>
    <n v="3807.2040228783608"/>
    <n v="4155.781703456827"/>
    <n v="4525.5407242149467"/>
    <n v="3.1657787764227847"/>
    <n v="3.0425729725060719"/>
    <n v="3.311026462293932"/>
    <n v="3.4589727552795577"/>
    <n v="3.611604105362773"/>
    <n v="3.7691645214564051"/>
    <m/>
    <m/>
    <m/>
    <m/>
    <m/>
    <m/>
    <m/>
    <m/>
    <m/>
    <m/>
    <m/>
    <m/>
    <m/>
    <m/>
    <m/>
    <m/>
    <m/>
    <m/>
    <m/>
    <n v="56.48"/>
    <n v="57.529999999999994"/>
    <n v="72.820054847859723"/>
    <n v="69.511576723826735"/>
    <n v="76.237674693592083"/>
    <n v="83.300077561845683"/>
    <n v="7627"/>
    <m/>
    <n v="0"/>
    <n v="0"/>
    <n v="0"/>
    <n v="0"/>
    <n v="0"/>
    <n v="71"/>
    <n v="71"/>
    <n v="71"/>
    <n v="71"/>
    <n v="71"/>
    <n v="71"/>
    <m/>
    <m/>
    <m/>
    <m/>
    <m/>
    <m/>
    <n v="0"/>
    <n v="7.7235085248696365"/>
    <n v="7.7235085248696365"/>
    <n v="23.170525574608909"/>
    <n v="30.894034099478546"/>
    <n v="0"/>
    <n v="0"/>
    <n v="9.2555641735384082"/>
    <n v="9.2555641735384082"/>
    <n v="27.766692520615226"/>
    <n v="37.022256694153633"/>
    <n v="0"/>
    <x v="0"/>
  </r>
  <r>
    <n v="7628"/>
    <n v="762"/>
    <n v="76"/>
    <s v="מבשרת ציון שכונה יא'"/>
    <m/>
    <s v="Jewish"/>
    <s v="yes"/>
    <x v="0"/>
    <s v="no"/>
    <s v="מבשרת"/>
    <n v="782.93675455041898"/>
    <n v="0"/>
    <n v="0"/>
    <n v="0"/>
    <n v="0"/>
    <n v="0"/>
    <n v="0"/>
    <n v="782.93675455041898"/>
    <n v="782.93675455041898"/>
    <n v="782.93675455041898"/>
    <n v="782.93675455041898"/>
    <n v="782.93675455041898"/>
    <n v="2468.2015602922547"/>
    <n v="2456.7652407949054"/>
    <n v="2428.1875253782782"/>
    <n v="2384.0870129616651"/>
    <n v="2330.4388397538087"/>
    <n v="2261.8487957022726"/>
    <n v="3.152491623297919"/>
    <n v="3.1378846714197737"/>
    <n v="3.1013840023037385"/>
    <n v="3.045056959077959"/>
    <n v="2.9765352389057305"/>
    <n v="2.8889291281274438"/>
    <m/>
    <m/>
    <m/>
    <m/>
    <m/>
    <m/>
    <m/>
    <m/>
    <m/>
    <m/>
    <m/>
    <m/>
    <m/>
    <m/>
    <m/>
    <m/>
    <m/>
    <m/>
    <m/>
    <n v="21.97"/>
    <n v="21.626910415079518"/>
    <n v="20.769578952580705"/>
    <n v="19.446563580082309"/>
    <n v="17.837118383846619"/>
    <n v="15.779417062300535"/>
    <n v="7628"/>
    <n v="50"/>
    <n v="50"/>
    <n v="50"/>
    <n v="50"/>
    <n v="50"/>
    <n v="50"/>
    <n v="0"/>
    <n v="0"/>
    <n v="0"/>
    <n v="0"/>
    <n v="0"/>
    <n v="0"/>
    <m/>
    <m/>
    <m/>
    <m/>
    <m/>
    <m/>
    <n v="0"/>
    <n v="2.9917790123203551"/>
    <n v="1.4958895061601776"/>
    <n v="8.975337036961065"/>
    <n v="5.9835580246407103"/>
    <n v="0"/>
    <n v="0"/>
    <n v="2.427602624969313"/>
    <n v="1.2138013124846565"/>
    <n v="7.282807874907939"/>
    <n v="4.855205249938626"/>
    <n v="0"/>
    <x v="0"/>
  </r>
  <r>
    <n v="7629"/>
    <n v="762"/>
    <n v="76"/>
    <s v="מחלף הראל"/>
    <m/>
    <s v="Jewish"/>
    <s v="yes"/>
    <x v="0"/>
    <s v="no"/>
    <s v="מבשרת"/>
    <n v="0"/>
    <n v="0"/>
    <n v="0"/>
    <n v="0"/>
    <n v="0"/>
    <n v="0"/>
    <n v="0"/>
    <n v="0"/>
    <n v="200.70000000000002"/>
    <n v="200.70000000000002"/>
    <n v="200.70000000000002"/>
    <n v="200.70000000000002"/>
    <n v="0"/>
    <n v="0"/>
    <n v="737.5725000000001"/>
    <n v="774.45112500000016"/>
    <n v="813.17368125000019"/>
    <n v="813.17368125000019"/>
    <m/>
    <m/>
    <n v="3.6750000000000003"/>
    <n v="3.8587500000000006"/>
    <n v="4.0516875000000008"/>
    <n v="4.0516875000000008"/>
    <m/>
    <m/>
    <m/>
    <m/>
    <m/>
    <m/>
    <m/>
    <m/>
    <m/>
    <m/>
    <m/>
    <m/>
    <m/>
    <m/>
    <m/>
    <m/>
    <m/>
    <m/>
    <m/>
    <n v="0"/>
    <n v="0"/>
    <n v="22.127175000000001"/>
    <n v="23.233533750000003"/>
    <n v="24.395210437500005"/>
    <n v="24.395210437500005"/>
    <n v="7629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0"/>
  </r>
  <r>
    <n v="7631"/>
    <n v="763"/>
    <n v="76"/>
    <s v="הר אדר"/>
    <m/>
    <s v="Jewish"/>
    <s v="yes"/>
    <x v="2"/>
    <s v="no"/>
    <s v="מטה בנימין"/>
    <n v="988.7179487179485"/>
    <n v="86.524474896304355"/>
    <n v="58.911855343946627"/>
    <n v="54.557349009924792"/>
    <n v="56.98192752178079"/>
    <n v="58.768441528331095"/>
    <n v="315.74404830028766"/>
    <n v="1075.2424236142529"/>
    <n v="1134.1542789581995"/>
    <n v="1188.7116279681243"/>
    <n v="1245.6935554899051"/>
    <n v="1304.4619970182362"/>
    <n v="3855.9999999999991"/>
    <n v="4193.445452095586"/>
    <n v="4423.2016879369776"/>
    <n v="4635.9753490756848"/>
    <n v="4858.2048664106296"/>
    <n v="5087.4017883711213"/>
    <n v="3.9"/>
    <n v="3.9"/>
    <n v="3.9"/>
    <n v="3.9"/>
    <n v="3.9"/>
    <n v="3.9"/>
    <n v="5"/>
    <n v="197.74358974358969"/>
    <n v="215.04848472285056"/>
    <n v="226.83085579163989"/>
    <n v="237.74232559362486"/>
    <n v="249.138711097981"/>
    <n v="260.89239940364723"/>
    <m/>
    <m/>
    <m/>
    <m/>
    <m/>
    <m/>
    <n v="83.239999960949291"/>
    <n v="73.565357458420962"/>
    <n v="74.943417258325013"/>
    <n v="84.947910737431897"/>
    <n v="95.196942792882027"/>
    <n v="98.761133178462856"/>
    <n v="280.98358970453899"/>
    <n v="288.61384218127154"/>
    <n v="301.7742730499649"/>
    <n v="322.69023633105678"/>
    <n v="344.335653890863"/>
    <n v="359.65353258211007"/>
    <n v="7631"/>
    <n v="1248.5999994142394"/>
    <n v="1103.4803618763144"/>
    <n v="1124.1512588748751"/>
    <n v="1274.2186610614785"/>
    <n v="1427.9541418932304"/>
    <n v="1481.4169976769429"/>
    <m/>
    <m/>
    <m/>
    <m/>
    <m/>
    <m/>
    <m/>
    <m/>
    <m/>
    <m/>
    <m/>
    <m/>
    <n v="0"/>
    <n v="93.580168536006454"/>
    <n v="96.807070899317026"/>
    <n v="48.403535449658513"/>
    <n v="84.947910737431897"/>
    <n v="0"/>
    <n v="0"/>
    <n v="100.70298912299083"/>
    <n v="107.89605977463302"/>
    <n v="53.948029887316508"/>
    <n v="98.761133178462842"/>
    <n v="0"/>
    <x v="1"/>
  </r>
  <r>
    <n v="7641"/>
    <n v="764"/>
    <n v="76"/>
    <s v="קרית ענבים"/>
    <m/>
    <s v="Jewish"/>
    <s v="yes"/>
    <x v="0"/>
    <s v="no"/>
    <s v="מטה יהודה"/>
    <n v="946"/>
    <n v="65"/>
    <n v="65"/>
    <n v="65"/>
    <n v="65"/>
    <n v="65"/>
    <n v="325"/>
    <n v="1011"/>
    <n v="1076"/>
    <n v="1141"/>
    <n v="1206"/>
    <n v="1271"/>
    <n v="2936.9206730769229"/>
    <n v="3235.2000000000003"/>
    <n v="3443.2000000000003"/>
    <n v="3765.2999999999997"/>
    <n v="3859.2000000000003"/>
    <n v="4067.2000000000003"/>
    <n v="3.1045673076923075"/>
    <n v="3.2"/>
    <n v="3.2"/>
    <n v="3.3"/>
    <n v="3.2"/>
    <n v="3.2"/>
    <m/>
    <m/>
    <m/>
    <m/>
    <m/>
    <m/>
    <m/>
    <m/>
    <m/>
    <m/>
    <m/>
    <m/>
    <m/>
    <m/>
    <m/>
    <m/>
    <m/>
    <m/>
    <m/>
    <n v="831.57"/>
    <n v="1044.7076000000002"/>
    <n v="1174.0028906666666"/>
    <n v="1280.7462930666668"/>
    <n v="1394.6311797066669"/>
    <n v="1524.360287010667"/>
    <n v="7641"/>
    <n v="619"/>
    <n v="619"/>
    <n v="1250"/>
    <n v="1250"/>
    <n v="1250"/>
    <n v="1250"/>
    <n v="0"/>
    <n v="0"/>
    <n v="0"/>
    <n v="0"/>
    <n v="0"/>
    <n v="0"/>
    <m/>
    <m/>
    <m/>
    <m/>
    <m/>
    <m/>
    <n v="128.07462930666668"/>
    <n v="512.29851722666672"/>
    <n v="128.07462930666668"/>
    <n v="128.07462930666668"/>
    <n v="256.14925861333336"/>
    <n v="128.07462930666668"/>
    <n v="152.43602870106668"/>
    <n v="609.74411480426681"/>
    <n v="152.43602870106668"/>
    <n v="152.43602870106668"/>
    <n v="304.87205740213341"/>
    <n v="152.43602870106668"/>
    <x v="0"/>
  </r>
  <r>
    <n v="7642"/>
    <n v="764"/>
    <n v="76"/>
    <s v="נווה אילן"/>
    <m/>
    <s v="Jewish"/>
    <s v="yes"/>
    <x v="0"/>
    <s v="no"/>
    <s v="מטה יהודה"/>
    <n v="573"/>
    <n v="6"/>
    <n v="6"/>
    <n v="6"/>
    <n v="6"/>
    <n v="6"/>
    <n v="30"/>
    <n v="579"/>
    <n v="585"/>
    <n v="591"/>
    <n v="597"/>
    <n v="603"/>
    <n v="2024.6690777576853"/>
    <n v="2026.5"/>
    <n v="1989"/>
    <n v="2009.3999999999999"/>
    <n v="2089.5"/>
    <n v="2110.5"/>
    <n v="3.5334538878842676"/>
    <n v="3.5"/>
    <n v="3.4"/>
    <n v="3.4"/>
    <n v="3.5"/>
    <n v="3.5"/>
    <m/>
    <m/>
    <m/>
    <m/>
    <m/>
    <m/>
    <m/>
    <m/>
    <m/>
    <m/>
    <m/>
    <m/>
    <m/>
    <m/>
    <m/>
    <m/>
    <m/>
    <m/>
    <m/>
    <n v="856.97220000000004"/>
    <n v="1052.7334370877843"/>
    <n v="1154.9273079207028"/>
    <n v="1258.3464809880725"/>
    <n v="1376.2216453444005"/>
    <n v="1503.3524621978095"/>
    <n v="7642"/>
    <n v="147"/>
    <n v="170.4330359730225"/>
    <n v="422.30838705386248"/>
    <n v="412.79543355591545"/>
    <n v="397.02259279894861"/>
    <n v="365.68988373808088"/>
    <n v="0"/>
    <n v="0"/>
    <n v="0"/>
    <n v="0"/>
    <n v="0"/>
    <n v="0"/>
    <m/>
    <m/>
    <m/>
    <m/>
    <m/>
    <m/>
    <n v="123.72968442156457"/>
    <n v="247.45936884312914"/>
    <n v="618.64842210782274"/>
    <n v="61.864842210782285"/>
    <n v="144.77932119399148"/>
    <n v="61.864842210782285"/>
    <n v="147.82043620931788"/>
    <n v="295.64087241863575"/>
    <n v="739.10218104658918"/>
    <n v="73.910218104658938"/>
    <n v="172.96853631394839"/>
    <n v="73.910218104658938"/>
    <x v="0"/>
  </r>
  <r>
    <n v="7651"/>
    <n v="765"/>
    <n v="76"/>
    <s v="אבו גוש"/>
    <m/>
    <s v="Arab"/>
    <s v="yes"/>
    <x v="0"/>
    <s v="no"/>
    <s v="אבו גוש"/>
    <n v="1504.9999999999998"/>
    <n v="120"/>
    <n v="343"/>
    <n v="240"/>
    <n v="240"/>
    <n v="260"/>
    <n v="1203"/>
    <n v="1624.9999999999998"/>
    <n v="1967.9999999999998"/>
    <n v="2208"/>
    <n v="2448"/>
    <n v="2708"/>
    <n v="6698.4905015593176"/>
    <n v="7651.9980755660072"/>
    <n v="9501.7242480943241"/>
    <n v="10660.471107618023"/>
    <n v="11819.217967141722"/>
    <n v="13084.393159745985"/>
    <n v="4.4508242535277862"/>
    <n v="4.7089218926560052"/>
    <n v="4.8281119146820757"/>
    <n v="4.8281119146820757"/>
    <n v="4.8281119146820757"/>
    <n v="4.8317552288574541"/>
    <m/>
    <m/>
    <m/>
    <m/>
    <m/>
    <m/>
    <m/>
    <m/>
    <m/>
    <m/>
    <m/>
    <m/>
    <m/>
    <m/>
    <m/>
    <m/>
    <m/>
    <m/>
    <m/>
    <n v="732.2"/>
    <n v="802.80603972018241"/>
    <n v="840.1969249318588"/>
    <n v="870.70489146424165"/>
    <n v="905.26387707772653"/>
    <n v="936.87868333113761"/>
    <n v="7651"/>
    <n v="1636.5"/>
    <n v="1926.5520401356771"/>
    <n v="2216.6040802713542"/>
    <n v="2506.6561204070308"/>
    <n v="2796.7081605427079"/>
    <n v="3086.760200678385"/>
    <n v="0"/>
    <n v="0"/>
    <n v="0"/>
    <n v="0"/>
    <n v="0"/>
    <n v="0"/>
    <m/>
    <m/>
    <m/>
    <m/>
    <m/>
    <m/>
    <n v="38.457137020385012"/>
    <n v="307.6570961630801"/>
    <n v="115.37141106115502"/>
    <n v="76.914274040770024"/>
    <n v="293.84783615846641"/>
    <n v="38.457137020385012"/>
    <n v="41.379889155961102"/>
    <n v="331.03911324768882"/>
    <n v="124.13966746788327"/>
    <n v="82.759778311922204"/>
    <n v="316.18034599172108"/>
    <n v="41.379889155961102"/>
    <x v="0"/>
  </r>
  <r>
    <n v="7652"/>
    <n v="765"/>
    <n v="76"/>
    <s v="עין רפה - עין נקובה"/>
    <m/>
    <s v="Arab"/>
    <s v="yes"/>
    <x v="0"/>
    <s v="no"/>
    <s v="מטה יהודה"/>
    <n v="1221"/>
    <n v="155"/>
    <n v="155"/>
    <n v="155"/>
    <n v="155"/>
    <n v="155"/>
    <n v="775"/>
    <n v="1376"/>
    <n v="1531"/>
    <n v="1686"/>
    <n v="1841"/>
    <n v="1996"/>
    <n v="5426"/>
    <n v="6192"/>
    <n v="6889.5"/>
    <n v="7418.4000000000005"/>
    <n v="7916.2999999999993"/>
    <n v="8582.7999999999993"/>
    <n v="4.4438984438984441"/>
    <n v="4.5"/>
    <n v="4.5"/>
    <n v="4.4000000000000004"/>
    <n v="4.3"/>
    <n v="4.3"/>
    <m/>
    <m/>
    <m/>
    <m/>
    <m/>
    <m/>
    <m/>
    <m/>
    <m/>
    <m/>
    <m/>
    <m/>
    <m/>
    <m/>
    <m/>
    <m/>
    <m/>
    <m/>
    <m/>
    <n v="420"/>
    <n v="554.67840000000001"/>
    <n v="617.78399999999999"/>
    <n v="694.59180000000003"/>
    <n v="775.81263999999999"/>
    <n v="872.31226399999991"/>
    <n v="7652"/>
    <n v="1627.8"/>
    <n v="1857.6"/>
    <n v="2066.85"/>
    <n v="2225.52"/>
    <n v="2374.89"/>
    <n v="2574.8399999999997"/>
    <n v="0"/>
    <n v="0"/>
    <n v="0"/>
    <n v="0"/>
    <n v="0"/>
    <n v="0"/>
    <m/>
    <m/>
    <m/>
    <m/>
    <m/>
    <m/>
    <n v="81.873565181611809"/>
    <n v="109.16475357548244"/>
    <n v="109.16475357548244"/>
    <n v="54.582376787741218"/>
    <n v="257.93278569807023"/>
    <n v="81.873565181611809"/>
    <n v="102.82199560277471"/>
    <n v="137.09599413703299"/>
    <n v="137.09599413703299"/>
    <n v="68.547997068516494"/>
    <n v="323.92828745186807"/>
    <n v="102.82199560277471"/>
    <x v="0"/>
  </r>
  <r>
    <n v="7661"/>
    <n v="766"/>
    <n v="76"/>
    <s v="קרית יערים"/>
    <m/>
    <s v="U. Orthodox"/>
    <s v="yes"/>
    <x v="0"/>
    <s v="no"/>
    <s v="קרית יערים"/>
    <n v="633.08151093439369"/>
    <n v="10"/>
    <n v="10"/>
    <n v="10"/>
    <n v="10"/>
    <n v="10"/>
    <n v="50"/>
    <n v="643.08151093439369"/>
    <n v="653.08151093439369"/>
    <n v="663.08151093439369"/>
    <n v="673.08151093439369"/>
    <n v="683.08151093439369"/>
    <n v="3597.5460047629554"/>
    <n v="3860.4649157806753"/>
    <n v="4118.8380882497841"/>
    <n v="4374.6727072556241"/>
    <n v="4570.0943605685288"/>
    <n v="4689.5196331367124"/>
    <n v="5.6825952782180833"/>
    <n v="6.0030724723704809"/>
    <n v="6.3067749113839913"/>
    <n v="6.59748859697652"/>
    <n v="6.7898081975601663"/>
    <n v="6.8652416411064525"/>
    <m/>
    <m/>
    <m/>
    <m/>
    <m/>
    <m/>
    <m/>
    <m/>
    <m/>
    <m/>
    <m/>
    <m/>
    <m/>
    <m/>
    <m/>
    <m/>
    <m/>
    <m/>
    <m/>
    <n v="461.8691"/>
    <n v="482.03847731936594"/>
    <n v="499.89411311070944"/>
    <n v="517.68081816446193"/>
    <n v="533.44678636339972"/>
    <n v="546.87676284580937"/>
    <n v="7661"/>
    <n v="1822"/>
    <n v="1973.8120791406773"/>
    <n v="2125.624158281355"/>
    <n v="2277.4362374220318"/>
    <n v="2429.2483165627091"/>
    <n v="2581.0603957033868"/>
    <n v="422"/>
    <n v="686.3623464494076"/>
    <n v="697.57345938651997"/>
    <n v="722.88426588007951"/>
    <n v="751.80109457038088"/>
    <n v="771.52024519035012"/>
    <m/>
    <m/>
    <m/>
    <m/>
    <m/>
    <m/>
    <n v="0"/>
    <n v="69.984383940793592"/>
    <n v="93.312511921058118"/>
    <n v="69.984383940793592"/>
    <n v="284.39953836181672"/>
    <n v="0"/>
    <n v="0"/>
    <n v="73.931333741518998"/>
    <n v="98.575111655358668"/>
    <n v="73.931333741518998"/>
    <n v="300.43898370741277"/>
    <n v="0"/>
    <x v="0"/>
  </r>
  <r>
    <n v="7701"/>
    <n v="770"/>
    <n v="77"/>
    <s v="גבעת זאב מרכז"/>
    <m/>
    <s v="Jewish"/>
    <s v="yes"/>
    <x v="2"/>
    <s v="no"/>
    <s v="גבעת זאב"/>
    <n v="1624.1484155493008"/>
    <n v="140"/>
    <n v="200"/>
    <n v="200"/>
    <n v="140"/>
    <n v="0"/>
    <n v="680"/>
    <n v="1764.1484155493008"/>
    <n v="1964.1484155493008"/>
    <n v="2164.1484155493008"/>
    <n v="2304.1484155493008"/>
    <n v="2304.1484155493008"/>
    <n v="6605"/>
    <n v="6776.587204653958"/>
    <n v="7145.5189203375803"/>
    <n v="8009.2059129062081"/>
    <n v="8620.7302459067541"/>
    <n v="8638.6925953564842"/>
    <n v="4.0667465711661164"/>
    <n v="3.8412795346042015"/>
    <n v="3.6379730084395066"/>
    <n v="3.7008579704425326"/>
    <n v="3.7413953839651439"/>
    <n v="3.7491910404118003"/>
    <n v="5"/>
    <n v="324.82968310986018"/>
    <n v="352.82968310986018"/>
    <n v="392.82968310986018"/>
    <n v="432.82968310986018"/>
    <n v="460.82968310986018"/>
    <n v="460.82968310986018"/>
    <m/>
    <m/>
    <m/>
    <m/>
    <m/>
    <m/>
    <n v="137.41418959679334"/>
    <n v="153.21963189326968"/>
    <n v="158.03966022552723"/>
    <n v="171.76369298762657"/>
    <n v="185.73231342632985"/>
    <n v="188.50941628496966"/>
    <n v="462.24387270665352"/>
    <n v="506.04931500312989"/>
    <n v="550.86934333538738"/>
    <n v="604.59337609748673"/>
    <n v="646.56199653619001"/>
    <n v="649.33909939482987"/>
    <n v="7701"/>
    <n v="2061.2128439519001"/>
    <n v="2298.2944783990451"/>
    <n v="2370.5949033829083"/>
    <n v="2576.4553948143985"/>
    <n v="2785.9847013949479"/>
    <n v="2827.641244274545"/>
    <m/>
    <m/>
    <m/>
    <m/>
    <m/>
    <m/>
    <m/>
    <m/>
    <m/>
    <m/>
    <m/>
    <m/>
    <n v="0"/>
    <n v="181.37801282924602"/>
    <n v="126.96460898047221"/>
    <n v="126.96460898047221"/>
    <n v="171.7636929876266"/>
    <n v="0"/>
    <n v="0"/>
    <n v="194.80172981844896"/>
    <n v="129.86781987896597"/>
    <n v="136.36121087291426"/>
    <n v="188.50941628496969"/>
    <n v="0"/>
    <x v="1"/>
  </r>
  <r>
    <n v="7702"/>
    <n v="770"/>
    <n v="77"/>
    <s v="גבעת זאב נווה מנחם"/>
    <m/>
    <s v="Jewish"/>
    <s v="yes"/>
    <x v="2"/>
    <s v="no"/>
    <s v="גבעת זאב"/>
    <n v="502.3654761904719"/>
    <n v="0"/>
    <n v="0"/>
    <n v="0"/>
    <n v="0"/>
    <n v="0"/>
    <n v="0"/>
    <n v="502.3654761904719"/>
    <n v="502.3654761904719"/>
    <n v="502.3654761904719"/>
    <n v="502.3654761904719"/>
    <n v="502.3654761904719"/>
    <n v="2071.7180884892387"/>
    <n v="2077.6183656276744"/>
    <n v="2067.7319511379305"/>
    <n v="2049.0354594264927"/>
    <n v="2023.5827989498764"/>
    <n v="1994.7052281824108"/>
    <n v="4.1239260790758374"/>
    <n v="4.1356710683676541"/>
    <n v="4.1159913432306601"/>
    <n v="4.0787744312461491"/>
    <n v="4.0281088069488176"/>
    <n v="3.9706256156546038"/>
    <n v="5"/>
    <n v="100.47309523809437"/>
    <n v="100.47309523809437"/>
    <n v="100.47309523809437"/>
    <n v="100.47309523809437"/>
    <n v="100.47309523809437"/>
    <n v="100.47309523809437"/>
    <m/>
    <m/>
    <m/>
    <m/>
    <m/>
    <m/>
    <n v="38.94774592803968"/>
    <n v="34.352871484967196"/>
    <n v="35.09440702420487"/>
    <n v="36.96119986353353"/>
    <n v="36.723542021072582"/>
    <n v="35.964695055310386"/>
    <n v="139.42084116613404"/>
    <n v="134.82596672306158"/>
    <n v="135.56750226229923"/>
    <n v="137.4342951016279"/>
    <n v="137.19663725916695"/>
    <n v="136.43779029340476"/>
    <n v="7702"/>
    <n v="584.21618892059519"/>
    <n v="515.29307227450795"/>
    <n v="526.41610536307303"/>
    <n v="554.4179979530029"/>
    <n v="550.85313031608871"/>
    <n v="539.47042582965582"/>
    <m/>
    <m/>
    <m/>
    <m/>
    <m/>
    <m/>
    <m/>
    <m/>
    <m/>
    <m/>
    <m/>
    <m/>
    <n v="0"/>
    <n v="41.230288530488366"/>
    <n v="17.866458363211628"/>
    <n v="41.230288530488366"/>
    <n v="36.961199863533537"/>
    <n v="0"/>
    <n v="0"/>
    <n v="40.931337088021429"/>
    <n v="19.10129064107667"/>
    <n v="40.931337088021429"/>
    <n v="35.964695055310386"/>
    <n v="0"/>
    <x v="1"/>
  </r>
  <r>
    <n v="7703"/>
    <n v="770"/>
    <n v="77"/>
    <s v="גבעת זאב מורשת בנימין"/>
    <m/>
    <s v="Jewish"/>
    <s v="yes"/>
    <x v="2"/>
    <s v="no"/>
    <s v="גבעת זאב"/>
    <n v="803.30319735391026"/>
    <n v="50"/>
    <n v="50"/>
    <n v="50"/>
    <n v="200"/>
    <n v="200"/>
    <n v="550"/>
    <n v="853.30319735391026"/>
    <n v="903.30319735391026"/>
    <n v="953.30319735391026"/>
    <n v="1153.3031973539103"/>
    <n v="1353.3031973539103"/>
    <n v="3759"/>
    <n v="3992.9714327281522"/>
    <n v="4226.9428654563044"/>
    <n v="4460.914298184457"/>
    <n v="5396.8000290970658"/>
    <n v="6332.6857600096746"/>
    <n v="4.6794286545630444"/>
    <n v="4.6794286545630444"/>
    <n v="4.6794286545630444"/>
    <n v="4.6794286545630444"/>
    <n v="4.6794286545630444"/>
    <n v="4.6794286545630444"/>
    <n v="4"/>
    <n v="200.82579933847757"/>
    <n v="213.32579933847757"/>
    <n v="225.82579933847757"/>
    <n v="238.32579933847757"/>
    <n v="288.32579933847757"/>
    <n v="338.32579933847757"/>
    <m/>
    <m/>
    <m/>
    <m/>
    <m/>
    <m/>
    <n v="83.079767415581998"/>
    <n v="83.340923346449898"/>
    <n v="90.734400291175376"/>
    <n v="97.309553921475583"/>
    <n v="116.6411947679312"/>
    <n v="136.15719363273277"/>
    <n v="283.90556675405958"/>
    <n v="296.66672268492744"/>
    <n v="316.56019962965297"/>
    <n v="335.63535325995315"/>
    <n v="404.96699410640878"/>
    <n v="474.48299297121036"/>
    <n v="7703"/>
    <n v="1246.19651123373"/>
    <n v="1250.1138501967484"/>
    <n v="1361.0160043676306"/>
    <n v="1459.6433088221338"/>
    <n v="1749.6179215189679"/>
    <n v="2042.3579044909916"/>
    <m/>
    <m/>
    <m/>
    <m/>
    <m/>
    <m/>
    <m/>
    <m/>
    <m/>
    <m/>
    <m/>
    <m/>
    <n v="0"/>
    <n v="100.69060597798594"/>
    <n v="43.632595923793907"/>
    <n v="93.977898912786884"/>
    <n v="97.309553921475583"/>
    <n v="0"/>
    <n v="0"/>
    <n v="142.3448978913631"/>
    <n v="61.682789086257351"/>
    <n v="132.85523803193891"/>
    <n v="136.15719363273277"/>
    <n v="0"/>
    <x v="1"/>
  </r>
  <r>
    <n v="7704"/>
    <n v="770"/>
    <n v="77"/>
    <s v="גבעת זאב גולדשטיין"/>
    <m/>
    <s v="Jewish"/>
    <s v="yes"/>
    <x v="2"/>
    <s v="no"/>
    <s v="גבעת זאב"/>
    <n v="0"/>
    <n v="0"/>
    <n v="200"/>
    <n v="200"/>
    <n v="250"/>
    <n v="50"/>
    <n v="700"/>
    <n v="0"/>
    <n v="200"/>
    <n v="400"/>
    <n v="650"/>
    <n v="700"/>
    <n v="0"/>
    <n v="0"/>
    <n v="974.97433419892957"/>
    <n v="1978.3314758796462"/>
    <n v="3236.6359409055376"/>
    <n v="3492.5791522325294"/>
    <m/>
    <m/>
    <n v="4.874871670994648"/>
    <n v="4.9458286896991153"/>
    <n v="4.9794399090854427"/>
    <n v="4.9893987889036131"/>
    <n v="5"/>
    <n v="0"/>
    <n v="0"/>
    <n v="40"/>
    <n v="80"/>
    <n v="130"/>
    <n v="140"/>
    <m/>
    <m/>
    <m/>
    <m/>
    <m/>
    <m/>
    <n v="0"/>
    <n v="0"/>
    <n v="20.928532589303895"/>
    <n v="43.154954468641662"/>
    <n v="69.953505992552493"/>
    <n v="75.092905905920659"/>
    <n v="0"/>
    <n v="0"/>
    <n v="60.928532589303899"/>
    <n v="123.15495446864166"/>
    <n v="199.95350599255249"/>
    <n v="215.09290590592065"/>
    <n v="7704"/>
    <n v="0"/>
    <n v="0"/>
    <n v="313.92798883955845"/>
    <n v="647.32431702962492"/>
    <n v="1049.3025898882875"/>
    <n v="1126.39358858881"/>
    <m/>
    <m/>
    <m/>
    <m/>
    <m/>
    <m/>
    <m/>
    <m/>
    <m/>
    <m/>
    <m/>
    <m/>
    <n v="0"/>
    <n v="30.788738617160416"/>
    <n v="16.010144080923418"/>
    <n v="33.251837706533252"/>
    <n v="43.154954468641662"/>
    <n v="0"/>
    <n v="0"/>
    <n v="53.773226476480161"/>
    <n v="27.962077767769685"/>
    <n v="58.075084594598579"/>
    <n v="75.092905905920659"/>
    <n v="0"/>
    <x v="1"/>
  </r>
  <r>
    <n v="7711"/>
    <n v="771"/>
    <n v="77"/>
    <s v="גבעון החדשה"/>
    <m/>
    <s v="Jewish"/>
    <s v="yes"/>
    <x v="2"/>
    <s v="no"/>
    <s v="גבעת זאב"/>
    <n v="425.5444189147841"/>
    <n v="27.889522257576743"/>
    <n v="21.984675935629639"/>
    <n v="15.114464705745377"/>
    <n v="75.256391870474658"/>
    <n v="92.105263157894797"/>
    <n v="232.35031792732121"/>
    <n v="453.43394117236085"/>
    <n v="475.41861710799049"/>
    <n v="490.53308181373586"/>
    <n v="565.78947368421052"/>
    <n v="657.89473684210532"/>
    <n v="1548.5128647272807"/>
    <n v="1650"/>
    <n v="1730"/>
    <n v="1785"/>
    <n v="2150"/>
    <n v="2500"/>
    <n v="3.6388983050847452"/>
    <n v="3.6388983050847452"/>
    <n v="3.6388983050847452"/>
    <n v="3.6388983050847452"/>
    <n v="3.8"/>
    <n v="3.8"/>
    <n v="4"/>
    <n v="106.38610472869603"/>
    <n v="113.35848529309021"/>
    <n v="118.85465427699762"/>
    <n v="122.63327045343397"/>
    <n v="141.44736842105263"/>
    <n v="164.47368421052633"/>
    <m/>
    <m/>
    <m/>
    <m/>
    <m/>
    <m/>
    <n v="28.762377669787362"/>
    <n v="29.334563771699997"/>
    <n v="33.434342543990006"/>
    <n v="39.69703348849"/>
    <n v="51.571490348549993"/>
    <n v="60.410690983333332"/>
    <n v="135.1484823984834"/>
    <n v="142.69304906479022"/>
    <n v="152.28899682098762"/>
    <n v="162.33030394192397"/>
    <n v="193.01885876960262"/>
    <n v="224.88437519385965"/>
    <n v="7711"/>
    <n v="431.43566504681041"/>
    <n v="440.01845657549995"/>
    <n v="501.51513815985004"/>
    <n v="595.45550232735002"/>
    <n v="773.57235522824988"/>
    <n v="906.16036474999999"/>
    <m/>
    <m/>
    <m/>
    <m/>
    <m/>
    <m/>
    <m/>
    <m/>
    <m/>
    <m/>
    <m/>
    <m/>
    <n v="0"/>
    <n v="32.466060788384794"/>
    <n v="40.582575985480993"/>
    <n v="50.322394221996433"/>
    <n v="39.69703348849"/>
    <n v="0"/>
    <n v="0"/>
    <n v="44.976875038771936"/>
    <n v="56.221093798464914"/>
    <n v="62.96762505428071"/>
    <n v="60.410690983333332"/>
    <n v="0"/>
    <x v="1"/>
  </r>
  <r>
    <n v="7712"/>
    <n v="771"/>
    <n v="77"/>
    <s v="הר שמואל"/>
    <m/>
    <s v="Jewish"/>
    <s v="yes"/>
    <x v="2"/>
    <s v="no"/>
    <s v="גבעת זאב"/>
    <n v="239.99999999999983"/>
    <n v="0"/>
    <m/>
    <n v="200"/>
    <n v="200"/>
    <n v="200"/>
    <n v="600"/>
    <n v="239.99999999999983"/>
    <n v="239.99999999999983"/>
    <n v="439.99999999999983"/>
    <n v="639.99999999999977"/>
    <n v="839.99999999999977"/>
    <n v="1179.1125090432317"/>
    <n v="1262.3012526940774"/>
    <n v="1259.8872418114167"/>
    <n v="2294.2713494842824"/>
    <n v="3297.692258749189"/>
    <n v="4262.4558041497939"/>
    <n v="4.9129687876801356"/>
    <n v="5.2595885528919935"/>
    <n v="5.2495301742142404"/>
    <n v="5.2142530670097349"/>
    <n v="5.1526441542956096"/>
    <n v="5.0743521477973754"/>
    <n v="4"/>
    <n v="59.999999999999957"/>
    <n v="59.999999999999957"/>
    <n v="59.999999999999957"/>
    <n v="109.99999999999996"/>
    <n v="159.99999999999994"/>
    <n v="209.99999999999994"/>
    <m/>
    <m/>
    <m/>
    <m/>
    <m/>
    <m/>
    <n v="31.446211328074664"/>
    <n v="31.52441138444054"/>
    <n v="29.495491044248503"/>
    <n v="53.7054133241218"/>
    <n v="79.372963742555299"/>
    <n v="102.96736866338217"/>
    <n v="91.446211328074625"/>
    <n v="91.524411384440498"/>
    <n v="89.495491044248467"/>
    <n v="163.70541332412176"/>
    <n v="239.37296374255524"/>
    <n v="312.9673686633821"/>
    <n v="7712"/>
    <n v="471.69316992111999"/>
    <n v="472.86617076660809"/>
    <n v="442.43236566372752"/>
    <n v="805.58119986182703"/>
    <n v="1190.5944561383294"/>
    <n v="1544.5105299507327"/>
    <m/>
    <m/>
    <m/>
    <m/>
    <m/>
    <m/>
    <m/>
    <m/>
    <m/>
    <m/>
    <m/>
    <m/>
    <n v="0"/>
    <n v="40.926353331030441"/>
    <n v="22.918757865377049"/>
    <n v="45.837515730754099"/>
    <n v="53.7054133241218"/>
    <n v="0"/>
    <n v="0"/>
    <n v="78.241842165845526"/>
    <n v="43.815431612873496"/>
    <n v="87.630863225746992"/>
    <n v="102.96736866338217"/>
    <n v="0"/>
    <x v="1"/>
  </r>
  <r>
    <n v="7721"/>
    <n v="772"/>
    <n v="77"/>
    <s v="גבעת זאב אגן האיילות"/>
    <m/>
    <s v="U. Orthodox"/>
    <s v="yes"/>
    <x v="2"/>
    <s v="no"/>
    <s v="גבעת זאב"/>
    <n v="610.76923076923072"/>
    <n v="200"/>
    <n v="150"/>
    <n v="200"/>
    <n v="150"/>
    <n v="150"/>
    <n v="850"/>
    <n v="810.76923076923072"/>
    <n v="960.76923076923072"/>
    <n v="1160.7692307692307"/>
    <n v="1310.7692307692307"/>
    <n v="1460.7692307692307"/>
    <n v="3114.9230769230762"/>
    <n v="4297.0769230769229"/>
    <n v="5380.3076923076915"/>
    <n v="6500.3076923076915"/>
    <n v="7340.3076923076915"/>
    <n v="8180.3076923076915"/>
    <n v="5.0999999999999996"/>
    <n v="5.3"/>
    <n v="5.6"/>
    <n v="5.6"/>
    <n v="5.6"/>
    <n v="5.6"/>
    <n v="4"/>
    <n v="152.69230769230768"/>
    <n v="202.69230769230768"/>
    <n v="240.19230769230768"/>
    <n v="290.19230769230768"/>
    <n v="327.69230769230768"/>
    <n v="365.19230769230768"/>
    <m/>
    <m/>
    <m/>
    <m/>
    <m/>
    <m/>
    <n v="102.35925595292228"/>
    <n v="139.68411298835508"/>
    <n v="177.38479780459198"/>
    <n v="207.84134628506521"/>
    <n v="225.02829669548308"/>
    <n v="252.32000383589352"/>
    <n v="255.05156364522998"/>
    <n v="342.37642068066276"/>
    <n v="417.57710549689966"/>
    <n v="498.03365397737286"/>
    <n v="552.72060438779079"/>
    <n v="617.51231152820117"/>
    <n v="7721"/>
    <n v="1535.3888392938343"/>
    <n v="2095.2616948253262"/>
    <n v="2660.7719670688798"/>
    <n v="3117.6201942759781"/>
    <n v="3375.424450432246"/>
    <n v="3784.8000575384026"/>
    <n v="287.14305193318143"/>
    <n v="409.14333684329688"/>
    <n v="484.76118430315682"/>
    <n v="623.15611207286759"/>
    <n v="739.74610382916921"/>
    <n v="796.64434401384005"/>
    <m/>
    <m/>
    <m/>
    <m/>
    <m/>
    <m/>
    <n v="0"/>
    <n v="109.56740387502204"/>
    <n v="59.764038477284743"/>
    <n v="119.52807695456949"/>
    <n v="207.84134628506521"/>
    <n v="0"/>
    <n v="0"/>
    <n v="135.85270853620426"/>
    <n v="74.101477383384136"/>
    <n v="154.37807788205029"/>
    <n v="252.32000383589352"/>
    <n v="0"/>
    <x v="1"/>
  </r>
  <r>
    <n v="7731"/>
    <n v="773"/>
    <n v="77"/>
    <s v="בית חורון"/>
    <m/>
    <s v="Jewish"/>
    <s v="yes"/>
    <x v="2"/>
    <s v="no"/>
    <s v="מטה בנימין"/>
    <n v="222.54545454545453"/>
    <n v="42.773352461117526"/>
    <n v="46.086708448105753"/>
    <n v="51.243323488970987"/>
    <n v="48.055584122008327"/>
    <n v="57.892360890347334"/>
    <n v="246.05132941054993"/>
    <n v="265.31880700657206"/>
    <n v="311.40551545467781"/>
    <n v="362.6488389436488"/>
    <n v="410.70442306565712"/>
    <n v="468.59678395600446"/>
    <n v="1224"/>
    <n v="1459.2534385361462"/>
    <n v="1712.730335000728"/>
    <n v="1994.5686141900685"/>
    <n v="2299.9447691676796"/>
    <n v="2624.1419901536246"/>
    <n v="5.5"/>
    <n v="5.5"/>
    <n v="5.5"/>
    <n v="5.5"/>
    <n v="5.6"/>
    <n v="5.6"/>
    <n v="4"/>
    <n v="55.636363636363633"/>
    <n v="66.329701751643015"/>
    <n v="77.851378863669453"/>
    <n v="90.662209735912199"/>
    <n v="102.67610576641428"/>
    <n v="117.14919598900111"/>
    <m/>
    <m/>
    <m/>
    <m/>
    <m/>
    <m/>
    <n v="32.643333329400001"/>
    <n v="36.4430484501164"/>
    <n v="40.097098042356677"/>
    <n v="46.689826751520584"/>
    <n v="55.357934715918056"/>
    <n v="63.390920197260556"/>
    <n v="88.279696965763634"/>
    <n v="102.77275020175941"/>
    <n v="117.94847690602613"/>
    <n v="137.35203648743277"/>
    <n v="158.03404048233233"/>
    <n v="180.54011618626168"/>
    <n v="7731"/>
    <n v="489.64999994100003"/>
    <n v="546.645726751746"/>
    <n v="601.45647063535012"/>
    <n v="700.34740127280872"/>
    <n v="830.36902073877081"/>
    <n v="950.86380295890831"/>
    <m/>
    <m/>
    <m/>
    <m/>
    <m/>
    <m/>
    <m/>
    <m/>
    <m/>
    <m/>
    <m/>
    <m/>
    <n v="0"/>
    <n v="28.84392766236088"/>
    <n v="27.470407297486556"/>
    <n v="34.338009121858192"/>
    <n v="46.689826751520584"/>
    <n v="0"/>
    <n v="0"/>
    <n v="36.10802323725234"/>
    <n v="36.10802323725234"/>
    <n v="45.135029046565421"/>
    <n v="63.390920197260556"/>
    <n v="0"/>
    <x v="1"/>
  </r>
  <r>
    <n v="7801"/>
    <n v="780"/>
    <n v="78"/>
    <s v="תל ציון"/>
    <m/>
    <s v="U. Orthodox"/>
    <s v="yes"/>
    <x v="2"/>
    <s v="no"/>
    <s v="מטה בנימין"/>
    <n v="900"/>
    <n v="135.55605809718918"/>
    <n v="349.73798664247943"/>
    <n v="421.17589616564464"/>
    <n v="490.05500512901153"/>
    <n v="536.49862294713103"/>
    <n v="1933.0235689814558"/>
    <n v="1035.5560580971892"/>
    <n v="1385.2940447396686"/>
    <n v="1806.4699409053133"/>
    <n v="2296.5249460343248"/>
    <n v="2833.0235689814558"/>
    <n v="6029.9414329617612"/>
    <n v="7248.8924066803247"/>
    <n v="9697.0583131776802"/>
    <n v="12645.289586337192"/>
    <n v="16075.674622240273"/>
    <n v="19831.164982870192"/>
    <n v="6.9537771029336914"/>
    <n v="7"/>
    <n v="7"/>
    <n v="7"/>
    <n v="7"/>
    <n v="7"/>
    <n v="5"/>
    <n v="180"/>
    <n v="207.11121161943782"/>
    <n v="277.0588089479337"/>
    <n v="361.29398818106267"/>
    <n v="459.30498920686495"/>
    <n v="566.60471379629121"/>
    <m/>
    <m/>
    <m/>
    <m/>
    <m/>
    <m/>
    <n v="206.17187144528575"/>
    <n v="236.69482937078016"/>
    <n v="287.38815519604844"/>
    <n v="365.83751497626622"/>
    <n v="478.44512615760482"/>
    <n v="619.22578846226611"/>
    <n v="386.17187144528577"/>
    <n v="443.80604099021798"/>
    <n v="564.44696414398209"/>
    <n v="727.13150315732889"/>
    <n v="937.75011536446982"/>
    <n v="1185.8305022585573"/>
    <n v="7801"/>
    <n v="3092.578071679286"/>
    <n v="3550.4224405617024"/>
    <n v="4310.8223279407266"/>
    <n v="5487.5627246439935"/>
    <n v="7176.676892364072"/>
    <n v="9288.386826933991"/>
    <n v="488.73246990238488"/>
    <n v="663.4767185621796"/>
    <n v="988.10050998788938"/>
    <n v="1240.3740459744686"/>
    <n v="1469.6140363535924"/>
    <n v="1646.7620404513546"/>
    <m/>
    <m/>
    <m/>
    <m/>
    <m/>
    <m/>
    <n v="0"/>
    <n v="145.42630063146578"/>
    <n v="72.713150315732889"/>
    <n v="145.42630063146578"/>
    <n v="365.83751497626622"/>
    <n v="0"/>
    <n v="0"/>
    <n v="237.16610045171149"/>
    <n v="118.58305022585574"/>
    <n v="213.44949040654032"/>
    <n v="619.22578846226611"/>
    <n v="0"/>
    <x v="1"/>
  </r>
  <r>
    <n v="7802"/>
    <n v="780"/>
    <n v="78"/>
    <s v="פסגות / כוכב יעקב"/>
    <m/>
    <s v="Jewish"/>
    <s v="yes"/>
    <x v="2"/>
    <s v="no"/>
    <s v="מטה בנימין"/>
    <n v="580"/>
    <n v="50"/>
    <n v="50"/>
    <n v="50"/>
    <n v="50"/>
    <n v="50"/>
    <n v="250"/>
    <n v="630"/>
    <n v="680"/>
    <n v="730"/>
    <n v="780"/>
    <n v="830"/>
    <n v="3200"/>
    <n v="3465"/>
    <n v="3740"/>
    <n v="4015"/>
    <n v="4290"/>
    <n v="4565"/>
    <n v="5.5"/>
    <n v="5.5"/>
    <n v="5.5"/>
    <n v="5.5"/>
    <n v="5.5"/>
    <n v="5.5"/>
    <n v="3"/>
    <n v="193.33333333333334"/>
    <n v="210"/>
    <n v="226.66666666666666"/>
    <n v="243.33333333333334"/>
    <n v="260"/>
    <n v="276.66666666666669"/>
    <n v="500"/>
    <n v="625"/>
    <n v="781.25"/>
    <n v="976.5625"/>
    <n v="1220.703125"/>
    <n v="1525.87890625"/>
    <n v="104.39003247146665"/>
    <n v="91.128777064709993"/>
    <n v="80.337038515433335"/>
    <n v="82.344037854393335"/>
    <n v="90.988072079190005"/>
    <n v="96.85160268494333"/>
    <n v="797.72336580479998"/>
    <n v="926.12877706470999"/>
    <n v="1088.2537051821"/>
    <n v="1302.2398711877265"/>
    <n v="1571.69119707919"/>
    <n v="1899.3971756016101"/>
    <n v="7802"/>
    <n v="1565.8504870719999"/>
    <n v="1366.9316559706499"/>
    <n v="1205.0555777315001"/>
    <n v="1235.1605678159001"/>
    <n v="1364.82108118785"/>
    <n v="1452.7740402741499"/>
    <m/>
    <m/>
    <m/>
    <m/>
    <m/>
    <m/>
    <m/>
    <m/>
    <m/>
    <m/>
    <m/>
    <m/>
    <n v="260.44797423754534"/>
    <n v="390.67196135631792"/>
    <n v="312.53756908505437"/>
    <n v="260.44797423754534"/>
    <n v="82.344037854393335"/>
    <n v="0"/>
    <n v="379.87943512032206"/>
    <n v="569.81915268048306"/>
    <n v="474.84929390040253"/>
    <n v="379.87943512032206"/>
    <n v="96.85160268494333"/>
    <n v="0"/>
    <x v="1"/>
  </r>
  <r>
    <n v="7811"/>
    <n v="781"/>
    <n v="78"/>
    <s v="גבע בנימין"/>
    <m/>
    <s v="Jewish"/>
    <s v="yes"/>
    <x v="2"/>
    <s v="no"/>
    <s v="מטה בנימין"/>
    <n v="1194.3086516947046"/>
    <n v="81.929107708319862"/>
    <n v="322.87409486933757"/>
    <n v="351.14865235458137"/>
    <n v="236.03255982270684"/>
    <n v="276.08828135969316"/>
    <n v="1268.0726961146388"/>
    <n v="1276.2377594030245"/>
    <n v="1599.1118542723621"/>
    <n v="1950.2605066269434"/>
    <n v="2186.2930664496503"/>
    <n v="2462.3813478093434"/>
    <n v="5254.9580674567005"/>
    <n v="5615.4461413733079"/>
    <n v="7036.0921587983939"/>
    <n v="8581.1462291585522"/>
    <n v="9838.3187990234255"/>
    <n v="11080.716065142045"/>
    <n v="4.4000000000000004"/>
    <n v="4.4000000000000004"/>
    <n v="4.4000000000000004"/>
    <n v="4.4000000000000004"/>
    <n v="4.5"/>
    <n v="4.5"/>
    <n v="5"/>
    <n v="238.86173033894093"/>
    <n v="255.2475518806049"/>
    <n v="319.82237085447241"/>
    <n v="390.05210132538866"/>
    <n v="437.25861328993005"/>
    <n v="492.47626956186866"/>
    <m/>
    <m/>
    <m/>
    <m/>
    <m/>
    <m/>
    <n v="143.4988549526517"/>
    <n v="127.25809695921188"/>
    <n v="131.13368820086777"/>
    <n v="155.33787822736286"/>
    <n v="184.37138109988575"/>
    <n v="205.56850293792618"/>
    <n v="382.36058529159266"/>
    <n v="382.50564883981679"/>
    <n v="450.95605905534018"/>
    <n v="545.38997955275158"/>
    <n v="621.62999438981581"/>
    <n v="698.04477249979482"/>
    <n v="7811"/>
    <n v="2152.4828242897756"/>
    <n v="1908.8714543881783"/>
    <n v="1967.0053230130166"/>
    <n v="2330.0681734104428"/>
    <n v="2765.5707164982864"/>
    <n v="3083.5275440688929"/>
    <m/>
    <m/>
    <m/>
    <m/>
    <m/>
    <m/>
    <m/>
    <m/>
    <m/>
    <m/>
    <m/>
    <m/>
    <n v="0"/>
    <n v="136.3474948881879"/>
    <n v="103.62409611502281"/>
    <n v="152.70919427477045"/>
    <n v="155.33787822736286"/>
    <n v="0"/>
    <n v="0"/>
    <n v="174.5111931249487"/>
    <n v="132.62850677496101"/>
    <n v="188.47208857494462"/>
    <n v="205.56850293792621"/>
    <n v="0"/>
    <x v="1"/>
  </r>
  <r>
    <n v="7821"/>
    <n v="782"/>
    <n v="78"/>
    <s v="עלמון"/>
    <m/>
    <s v="Jewish"/>
    <s v="yes"/>
    <x v="2"/>
    <s v="no"/>
    <s v="מטה בנימין"/>
    <n v="305.95238095238096"/>
    <n v="37.036098018356881"/>
    <n v="69.229029705320215"/>
    <n v="73.359660249126023"/>
    <n v="76.345992020601329"/>
    <n v="76.23532787140266"/>
    <n v="332.20610786480711"/>
    <n v="342.98847897073784"/>
    <n v="412.21750867605806"/>
    <n v="485.57716892518408"/>
    <n v="561.92316094578541"/>
    <n v="638.15848881718807"/>
    <n v="1285"/>
    <n v="1440.5516116770991"/>
    <n v="1731.3135364394439"/>
    <n v="2039.4241094857732"/>
    <n v="2360.077275972299"/>
    <n v="2680.2656530321901"/>
    <n v="4.2"/>
    <n v="4.2"/>
    <n v="4.2"/>
    <n v="4.2"/>
    <n v="4.2"/>
    <n v="4.2"/>
    <n v="4"/>
    <n v="76.488095238095241"/>
    <n v="85.747119742684461"/>
    <n v="103.05437716901451"/>
    <n v="121.39429223129602"/>
    <n v="140.48079023644635"/>
    <n v="159.53962220429702"/>
    <m/>
    <m/>
    <m/>
    <m/>
    <m/>
    <m/>
    <n v="30.250000000691671"/>
    <n v="30.51694862061829"/>
    <n v="35.232696949930627"/>
    <n v="43.561032614734863"/>
    <n v="51.677898684992371"/>
    <n v="58.087418382861074"/>
    <n v="106.73809523878691"/>
    <n v="116.26406836330275"/>
    <n v="138.28707411894516"/>
    <n v="164.95532484603089"/>
    <n v="192.15868892143874"/>
    <n v="217.62704058715809"/>
    <n v="7821"/>
    <n v="453.75000001037506"/>
    <n v="457.75422930927436"/>
    <n v="528.4904542489594"/>
    <n v="653.41548922102299"/>
    <n v="775.16848027488561"/>
    <n v="871.31127574291611"/>
    <m/>
    <m/>
    <m/>
    <m/>
    <m/>
    <m/>
    <m/>
    <m/>
    <m/>
    <m/>
    <m/>
    <m/>
    <n v="0"/>
    <n v="41.238831211507723"/>
    <n v="31.341511720745871"/>
    <n v="49.486597453809267"/>
    <n v="43.561032614734863"/>
    <n v="0"/>
    <n v="0"/>
    <n v="54.406760146789523"/>
    <n v="41.34913771156004"/>
    <n v="63.111841770275845"/>
    <n v="58.087418382861074"/>
    <n v="0"/>
    <x v="1"/>
  </r>
  <r>
    <n v="7822"/>
    <n v="782"/>
    <n v="78"/>
    <s v="כפר אדומים"/>
    <m/>
    <s v="Jewish"/>
    <s v="yes"/>
    <x v="2"/>
    <s v="no"/>
    <s v="מטה בנימין"/>
    <n v="898.34506876327623"/>
    <n v="138.37612649883431"/>
    <n v="238.29388466179967"/>
    <n v="225.60261497127158"/>
    <n v="270.23106651763715"/>
    <n v="267.25343350012645"/>
    <n v="1139.7571261496691"/>
    <n v="1036.7211952621105"/>
    <n v="1275.0150799239102"/>
    <n v="1500.6176948951818"/>
    <n v="1770.8487614128189"/>
    <n v="2038.1021949129454"/>
    <n v="4042.5528094347428"/>
    <n v="4665.2453786794977"/>
    <n v="5737.5678596575963"/>
    <n v="6902.8413965178352"/>
    <n v="8145.904302498966"/>
    <n v="9375.2700965995482"/>
    <n v="4.5"/>
    <n v="4.5"/>
    <n v="4.5"/>
    <n v="4.5999999999999996"/>
    <n v="4.5999999999999996"/>
    <n v="4.5999999999999996"/>
    <n v="4"/>
    <n v="224.58626719081906"/>
    <n v="259.18029881552764"/>
    <n v="318.75376998097755"/>
    <n v="375.15442372379545"/>
    <n v="442.71219035320473"/>
    <n v="509.52554872823634"/>
    <m/>
    <m/>
    <m/>
    <m/>
    <m/>
    <m/>
    <n v="111.7852863661476"/>
    <n v="112.99594325500658"/>
    <n v="130.58625773328927"/>
    <n v="156.14307901616294"/>
    <n v="190.30776431055975"/>
    <n v="217.92627836956299"/>
    <n v="336.37155355696666"/>
    <n v="372.17624207053422"/>
    <n v="449.34002771426685"/>
    <n v="531.29750273995842"/>
    <n v="633.01995466376445"/>
    <n v="727.45182709779931"/>
    <n v="7822"/>
    <n v="1676.779295492214"/>
    <n v="1694.9391488250988"/>
    <n v="1958.793865999339"/>
    <n v="2342.1461852424441"/>
    <n v="2854.6164646583961"/>
    <n v="3268.8941755434448"/>
    <m/>
    <m/>
    <m/>
    <m/>
    <m/>
    <m/>
    <m/>
    <m/>
    <m/>
    <m/>
    <m/>
    <m/>
    <n v="0"/>
    <n v="132.8243756849896"/>
    <n v="100.9465255205921"/>
    <n v="143.45032573978878"/>
    <n v="156.14307901616294"/>
    <n v="0"/>
    <n v="0"/>
    <n v="181.86295677444983"/>
    <n v="138.21584714858187"/>
    <n v="189.13747504542783"/>
    <n v="217.92627836956297"/>
    <n v="0"/>
    <x v="1"/>
  </r>
  <r>
    <n v="7823"/>
    <n v="782"/>
    <n v="78"/>
    <s v="מעלה מכמש"/>
    <m/>
    <s v="Jewish"/>
    <s v="yes"/>
    <x v="2"/>
    <s v="no"/>
    <s v="מטה בנימין"/>
    <n v="255.98627046092156"/>
    <n v="20.333716258647826"/>
    <n v="55.175005544005671"/>
    <n v="63.260654941466726"/>
    <n v="68.532651966366359"/>
    <n v="72.451388855103403"/>
    <n v="279.75341756558998"/>
    <n v="276.31998671956939"/>
    <n v="331.49499226357506"/>
    <n v="394.75564720504178"/>
    <n v="463.28829917140814"/>
    <n v="535.73968802651154"/>
    <n v="1382.3258604889766"/>
    <n v="1492.1279282856749"/>
    <n v="1790.0729582233055"/>
    <n v="2131.6804949072257"/>
    <n v="2501.756815525604"/>
    <n v="2892.9943153431623"/>
    <n v="5.4"/>
    <n v="5.4"/>
    <n v="5.4"/>
    <n v="5.4"/>
    <n v="5.4"/>
    <n v="5.4"/>
    <n v="4"/>
    <n v="63.99656761523039"/>
    <n v="69.079996679892346"/>
    <n v="82.873748065893764"/>
    <n v="98.688911801260446"/>
    <n v="115.82207479285204"/>
    <n v="133.93492200662789"/>
    <m/>
    <m/>
    <m/>
    <m/>
    <m/>
    <m/>
    <n v="43.009025144412824"/>
    <n v="36.008017824274098"/>
    <n v="34.075686231946847"/>
    <n v="38.924165891659335"/>
    <n v="49.572033110953313"/>
    <n v="57.243007601454806"/>
    <n v="107.00559275964321"/>
    <n v="105.08801450416644"/>
    <n v="116.94943429784061"/>
    <n v="137.61307769291977"/>
    <n v="165.39410790380535"/>
    <n v="191.17792960808271"/>
    <n v="7823"/>
    <n v="645.13537716619237"/>
    <n v="540.12026736411144"/>
    <n v="511.13529347920269"/>
    <n v="583.86248837489006"/>
    <n v="743.58049666429974"/>
    <n v="858.64511402182211"/>
    <m/>
    <m/>
    <m/>
    <m/>
    <m/>
    <m/>
    <m/>
    <m/>
    <m/>
    <m/>
    <m/>
    <m/>
    <n v="0"/>
    <n v="34.403269423229943"/>
    <n v="26.146484761654758"/>
    <n v="38.531661754017541"/>
    <n v="38.924165891659335"/>
    <n v="0"/>
    <n v="0"/>
    <n v="47.794482402020677"/>
    <n v="36.323806625535717"/>
    <n v="49.706261698101507"/>
    <n v="57.243007601454799"/>
    <n v="0"/>
    <x v="1"/>
  </r>
  <r>
    <n v="7824"/>
    <n v="782"/>
    <n v="78"/>
    <s v="מצפה יריחו"/>
    <m/>
    <s v="Jewish"/>
    <s v="yes"/>
    <x v="2"/>
    <s v="no"/>
    <s v="מטה בנימין"/>
    <n v="425.66977687581129"/>
    <n v="72.901785582718901"/>
    <n v="116.87488836512108"/>
    <n v="132.00198528192811"/>
    <n v="126.49592499874677"/>
    <n v="147.91453149186339"/>
    <n v="596.18911572037825"/>
    <n v="498.5715624585302"/>
    <n v="615.44645082365128"/>
    <n v="747.44843610557939"/>
    <n v="873.94436110432616"/>
    <n v="1021.8588925961895"/>
    <n v="2256.0498174417999"/>
    <n v="2642.4292810302099"/>
    <n v="3261.8661893653516"/>
    <n v="3961.4767113595703"/>
    <n v="4719.2995499633616"/>
    <n v="5518.038020019424"/>
    <n v="5.3"/>
    <n v="5.3"/>
    <n v="5.3"/>
    <n v="5.3"/>
    <n v="5.4"/>
    <n v="5.4"/>
    <n v="4"/>
    <n v="106.41744421895282"/>
    <n v="124.64289061463255"/>
    <n v="153.86161270591282"/>
    <n v="186.86210902639485"/>
    <n v="218.48609027608154"/>
    <n v="255.46472314904739"/>
    <m/>
    <m/>
    <m/>
    <m/>
    <m/>
    <m/>
    <n v="62.835906364644941"/>
    <n v="68.824514362408721"/>
    <n v="79.692260453779525"/>
    <n v="95.868935662182508"/>
    <n v="115.82068485717019"/>
    <n v="135.42093306460134"/>
    <n v="169.25335058359775"/>
    <n v="193.46740497704127"/>
    <n v="233.55387315969233"/>
    <n v="282.73104468857736"/>
    <n v="334.30677513325173"/>
    <n v="390.88565621364876"/>
    <n v="7824"/>
    <n v="942.53859546967408"/>
    <n v="1032.3677154361308"/>
    <n v="1195.3839068066929"/>
    <n v="1438.0340349327375"/>
    <n v="1737.3102728575529"/>
    <n v="2031.3139959690202"/>
    <m/>
    <m/>
    <m/>
    <m/>
    <m/>
    <m/>
    <m/>
    <m/>
    <m/>
    <m/>
    <m/>
    <m/>
    <n v="0"/>
    <n v="59.373519384601245"/>
    <n v="42.409656703286601"/>
    <n v="84.819313406573201"/>
    <n v="95.868935662182523"/>
    <n v="0"/>
    <n v="0"/>
    <n v="82.085987804866235"/>
    <n v="58.632848432047311"/>
    <n v="113.35684030195813"/>
    <n v="135.42093306460134"/>
    <n v="0"/>
    <x v="1"/>
  </r>
  <r>
    <n v="7825"/>
    <n v="782"/>
    <n v="78"/>
    <s v="השומרוני הטוב"/>
    <m/>
    <s v="Jewish"/>
    <s v="yes"/>
    <x v="2"/>
    <s v="no"/>
    <s v="מטה בנימין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"/>
    <n v="50"/>
    <n v="50"/>
    <n v="50"/>
    <n v="50"/>
    <n v="50"/>
    <m/>
    <m/>
    <m/>
    <m/>
    <m/>
    <m/>
    <n v="50"/>
    <n v="50"/>
    <n v="50"/>
    <n v="50"/>
    <n v="50"/>
    <n v="50"/>
    <n v="7825"/>
    <m/>
    <m/>
    <m/>
    <m/>
    <m/>
    <m/>
    <m/>
    <m/>
    <m/>
    <m/>
    <m/>
    <m/>
    <m/>
    <m/>
    <m/>
    <m/>
    <m/>
    <m/>
    <n v="0"/>
    <n v="0"/>
    <n v="0"/>
    <n v="50"/>
    <n v="0"/>
    <n v="0"/>
    <n v="0"/>
    <n v="0"/>
    <n v="0"/>
    <n v="50"/>
    <n v="0"/>
    <n v="0"/>
    <x v="1"/>
  </r>
  <r>
    <n v="7826"/>
    <n v="782"/>
    <n v="78"/>
    <s v="מגילות"/>
    <m/>
    <s v="Jewish"/>
    <s v="yes"/>
    <x v="2"/>
    <s v="no"/>
    <s v="מגילות"/>
    <n v="217.14285714285714"/>
    <n v="5.589598209680446"/>
    <n v="67.28061991333945"/>
    <n v="68.973852145864612"/>
    <n v="68.980679534483329"/>
    <n v="66.373495214150296"/>
    <n v="277.19824501751816"/>
    <n v="222.73245535253758"/>
    <n v="290.01307526587703"/>
    <n v="358.98692741174165"/>
    <n v="427.96760694622498"/>
    <n v="494.34110216037527"/>
    <n v="760"/>
    <n v="779.56359373388159"/>
    <n v="1015.0457634305697"/>
    <n v="1256.4542459410957"/>
    <n v="1497.8866243117875"/>
    <n v="1730.1938575613135"/>
    <n v="3.5"/>
    <n v="3.5"/>
    <n v="3.5"/>
    <n v="3.5"/>
    <n v="3.5"/>
    <n v="3.5"/>
    <n v="3"/>
    <n v="72.38095238095238"/>
    <n v="74.244151784179195"/>
    <n v="96.671025088625683"/>
    <n v="119.66230913724722"/>
    <n v="142.65586898207499"/>
    <n v="164.78036738679177"/>
    <m/>
    <m/>
    <m/>
    <m/>
    <m/>
    <m/>
    <n v="16.773333334906667"/>
    <n v="15.168175392552113"/>
    <n v="16.860648289116703"/>
    <n v="20.38604535844653"/>
    <n v="24.921475920672705"/>
    <n v="28.743220517473674"/>
    <n v="89.154285715859046"/>
    <n v="89.41232717673131"/>
    <n v="113.53167337774238"/>
    <n v="140.04835449569376"/>
    <n v="167.57734490274771"/>
    <n v="193.52358790426544"/>
    <n v="7826"/>
    <n v="251.60000002359999"/>
    <n v="227.5226308882817"/>
    <n v="252.90972433675057"/>
    <n v="305.79068037669794"/>
    <n v="373.82213881009056"/>
    <n v="431.14830776210511"/>
    <m/>
    <m/>
    <m/>
    <m/>
    <m/>
    <m/>
    <m/>
    <m/>
    <m/>
    <m/>
    <m/>
    <m/>
    <n v="0"/>
    <n v="28.009670899138754"/>
    <n v="28.009670899138754"/>
    <n v="42.014506348708125"/>
    <n v="20.38604535844653"/>
    <n v="21.007253174354062"/>
    <n v="0"/>
    <n v="38.704717580853092"/>
    <n v="38.704717580853092"/>
    <n v="58.057076371279628"/>
    <n v="28.743220517473674"/>
    <n v="29.028538185639814"/>
    <x v="1"/>
  </r>
  <r>
    <n v="7831"/>
    <n v="783"/>
    <n v="78"/>
    <s v="בית אל"/>
    <m/>
    <s v="Jewish"/>
    <s v="yes"/>
    <x v="2"/>
    <s v="no"/>
    <s v="מטה בנימין"/>
    <n v="1008.5909329247701"/>
    <n v="-15.436149989497494"/>
    <n v="175.48166745085064"/>
    <n v="202.5146493996881"/>
    <n v="299.46455419969743"/>
    <n v="324.37765259137632"/>
    <n v="986.40237365211499"/>
    <n v="993.15478293527258"/>
    <n v="1168.6364503861232"/>
    <n v="1371.1510997858113"/>
    <n v="1670.6156539855087"/>
    <n v="1994.9933065768851"/>
    <n v="5143.8137579163267"/>
    <n v="5065.0893929698896"/>
    <n v="5960.0458969692281"/>
    <n v="6992.8706089076377"/>
    <n v="8520.1398353260938"/>
    <n v="10174.465863542113"/>
    <n v="5.0999999999999996"/>
    <n v="5.0999999999999996"/>
    <n v="5.0999999999999996"/>
    <n v="5.0999999999999996"/>
    <n v="5.0999999999999996"/>
    <n v="5.0999999999999996"/>
    <n v="5"/>
    <n v="201.71818658495403"/>
    <n v="198.63095658705453"/>
    <n v="233.72729007722464"/>
    <n v="274.23021995716226"/>
    <n v="334.12313079710174"/>
    <n v="398.99866131537703"/>
    <n v="500"/>
    <n v="550"/>
    <n v="605"/>
    <n v="665.5"/>
    <n v="732.05000000000007"/>
    <n v="805.25500000000011"/>
    <n v="142.19582891787476"/>
    <n v="126.11379107690055"/>
    <n v="138.54773358842172"/>
    <n v="164.32313015328356"/>
    <n v="206.60580837188908"/>
    <n v="250.65611270053873"/>
    <n v="843.91401550282876"/>
    <n v="874.74474766395497"/>
    <n v="977.27502366564636"/>
    <n v="1104.0533501104458"/>
    <n v="1272.778939168991"/>
    <n v="1454.9097740159159"/>
    <n v="7831"/>
    <n v="2132.9374337681215"/>
    <n v="1891.7068661535084"/>
    <n v="2078.216003826326"/>
    <n v="2464.8469522992532"/>
    <n v="3099.0871255783363"/>
    <n v="3759.8416905080808"/>
    <m/>
    <m/>
    <m/>
    <m/>
    <m/>
    <m/>
    <m/>
    <m/>
    <m/>
    <m/>
    <m/>
    <m/>
    <n v="165.60800251656687"/>
    <n v="220.81067002208917"/>
    <n v="220.81067002208917"/>
    <n v="331.21600503313374"/>
    <n v="164.32313015328359"/>
    <n v="0"/>
    <n v="218.23646610238737"/>
    <n v="290.98195480318321"/>
    <n v="290.98195480318321"/>
    <n v="407.37473672445651"/>
    <n v="250.65611270053873"/>
    <n v="0"/>
    <x v="1"/>
  </r>
  <r>
    <n v="7841"/>
    <n v="784"/>
    <n v="78"/>
    <s v="עופרה"/>
    <m/>
    <s v="Jewish"/>
    <s v="yes"/>
    <x v="2"/>
    <s v="no"/>
    <s v="מטה בנימין"/>
    <n v="564.84021501779569"/>
    <n v="-72.369907205320544"/>
    <n v="108.79008361103496"/>
    <n v="137.07524921721176"/>
    <n v="34.056475482522842"/>
    <n v="86.230756749001898"/>
    <n v="293.78265785445092"/>
    <n v="492.47030781247514"/>
    <n v="601.2603914235101"/>
    <n v="738.33564064072186"/>
    <n v="772.3921161232447"/>
    <n v="858.6228728722466"/>
    <n v="2485.2969460783011"/>
    <n v="2166.8693543748909"/>
    <n v="2705.6717614057952"/>
    <n v="3322.5103828832484"/>
    <n v="3784.7213690038993"/>
    <n v="4207.2520770740084"/>
    <n v="4.4000000000000004"/>
    <n v="4.4000000000000004"/>
    <n v="4.5"/>
    <n v="4.5"/>
    <n v="4.9000000000000004"/>
    <n v="4.9000000000000004"/>
    <n v="4"/>
    <n v="141.21005375444892"/>
    <n v="123.11757695311879"/>
    <n v="150.31509785587753"/>
    <n v="184.58391016018047"/>
    <n v="193.09802903081118"/>
    <n v="214.65571821806165"/>
    <m/>
    <m/>
    <m/>
    <m/>
    <m/>
    <m/>
    <n v="61.7807149533811"/>
    <n v="57.703113724105748"/>
    <n v="61.425250581478181"/>
    <n v="69.607359315822791"/>
    <n v="85.467792218357033"/>
    <n v="98.435834402287284"/>
    <n v="202.99076870783003"/>
    <n v="180.82069067722455"/>
    <n v="211.74034843735569"/>
    <n v="254.19126947600324"/>
    <n v="278.56582124916821"/>
    <n v="313.09155262034892"/>
    <n v="7841"/>
    <n v="926.71072430071649"/>
    <n v="865.54670586158625"/>
    <n v="921.37875872217273"/>
    <n v="1044.1103897373418"/>
    <n v="1282.0168832753554"/>
    <n v="1476.5375160343092"/>
    <m/>
    <m/>
    <m/>
    <m/>
    <m/>
    <m/>
    <m/>
    <m/>
    <m/>
    <m/>
    <m/>
    <m/>
    <n v="0"/>
    <n v="50.838253895200651"/>
    <n v="50.838253895200651"/>
    <n v="83.883118927081071"/>
    <n v="69.607359315822791"/>
    <n v="0"/>
    <n v="0"/>
    <n v="62.618310524069784"/>
    <n v="62.618310524069784"/>
    <n v="90.796550259901181"/>
    <n v="98.435834402287298"/>
    <n v="0"/>
    <x v="1"/>
  </r>
  <r>
    <n v="7851"/>
    <n v="785"/>
    <n v="78"/>
    <s v="כוכב השחר רימונים"/>
    <m/>
    <s v="Jewish"/>
    <s v="yes"/>
    <x v="2"/>
    <s v="no"/>
    <s v="מטה בנימין"/>
    <n v="411.15027395153254"/>
    <n v="32.480493538404971"/>
    <n v="94.830041373143786"/>
    <n v="105.58161945850145"/>
    <n v="119.49653964137451"/>
    <n v="134.61741689101154"/>
    <n v="487.00611090243626"/>
    <n v="443.63076748993751"/>
    <n v="538.4608088630813"/>
    <n v="644.04242832158275"/>
    <n v="763.53896796295726"/>
    <n v="898.1563848539688"/>
    <n v="2302.4415341285821"/>
    <n v="2484.3322979436498"/>
    <n v="3015.3805296332548"/>
    <n v="3606.6375986008629"/>
    <n v="4352.1721173888563"/>
    <n v="5119.4913936676221"/>
    <n v="5.6"/>
    <n v="5.6"/>
    <n v="5.6"/>
    <n v="5.6"/>
    <n v="5.7"/>
    <n v="5.7"/>
    <n v="4"/>
    <n v="102.78756848788314"/>
    <n v="110.90769187248438"/>
    <n v="134.61520221577032"/>
    <n v="161.01060708039569"/>
    <n v="190.88474199073931"/>
    <n v="224.5390962134922"/>
    <m/>
    <m/>
    <m/>
    <m/>
    <m/>
    <m/>
    <n v="64.365676605841102"/>
    <n v="59.251258619852287"/>
    <n v="58.757414942939448"/>
    <n v="66.755486156545075"/>
    <n v="83.948075710119141"/>
    <n v="100.21252695850704"/>
    <n v="167.15324509372425"/>
    <n v="170.15895049233666"/>
    <n v="193.37261715870977"/>
    <n v="227.76609323694078"/>
    <n v="274.83281770085847"/>
    <n v="324.75162317199926"/>
    <n v="7851"/>
    <n v="965.48514908761649"/>
    <n v="888.76887929778434"/>
    <n v="881.36122414409169"/>
    <n v="1001.3322923481762"/>
    <n v="1259.2211356517871"/>
    <n v="1503.1879043776057"/>
    <m/>
    <m/>
    <m/>
    <m/>
    <m/>
    <m/>
    <m/>
    <m/>
    <m/>
    <m/>
    <m/>
    <m/>
    <n v="13.665965594216447"/>
    <n v="45.553218647388157"/>
    <n v="45.553218647388157"/>
    <n v="56.941523309235194"/>
    <n v="66.755486156545075"/>
    <n v="0"/>
    <n v="19.485097390319954"/>
    <n v="64.950324634399848"/>
    <n v="64.950324634399848"/>
    <n v="74.692873329559831"/>
    <n v="100.21252695850704"/>
    <n v="0"/>
    <x v="1"/>
  </r>
  <r>
    <n v="7911"/>
    <n v="791"/>
    <n v="79"/>
    <s v="א ראם"/>
    <m/>
    <s v="Palestinian"/>
    <s v="yes"/>
    <x v="3"/>
    <m/>
    <s v="Palestinian"/>
    <m/>
    <m/>
    <m/>
    <m/>
    <m/>
    <m/>
    <m/>
    <m/>
    <m/>
    <m/>
    <m/>
    <m/>
    <n v="29562.996977302642"/>
    <n v="29062.109543112656"/>
    <n v="31288.349313287839"/>
    <n v="33543.969048224164"/>
    <n v="35840.447142792218"/>
    <n v="38038.666463321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12"/>
    <n v="791"/>
    <n v="79"/>
    <s v="חיזמא"/>
    <m/>
    <s v="Palestinian"/>
    <s v="yes"/>
    <x v="3"/>
    <m/>
    <s v="Palestinian"/>
    <m/>
    <m/>
    <m/>
    <m/>
    <m/>
    <m/>
    <m/>
    <m/>
    <m/>
    <m/>
    <m/>
    <m/>
    <n v="7442.0738918556981"/>
    <n v="7315.9824370682909"/>
    <n v="7876.4073792130912"/>
    <n v="8444.2283194314296"/>
    <n v="9022.3347842098428"/>
    <n v="9575.7059673292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13"/>
    <n v="791"/>
    <n v="79"/>
    <s v="ענתא"/>
    <m/>
    <s v="Palestinian"/>
    <s v="yes"/>
    <x v="3"/>
    <m/>
    <s v="Palestinian"/>
    <m/>
    <m/>
    <m/>
    <m/>
    <m/>
    <m/>
    <m/>
    <m/>
    <m/>
    <m/>
    <m/>
    <m/>
    <n v="14268.252013350924"/>
    <n v="14026.504258655057"/>
    <n v="15100.97414773269"/>
    <n v="16189.623950358189"/>
    <n v="17297.993586278189"/>
    <n v="18358.939716672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21"/>
    <n v="792"/>
    <n v="79"/>
    <s v="נבי סמואל"/>
    <m/>
    <s v="Palestinian"/>
    <s v="yes"/>
    <x v="3"/>
    <m/>
    <s v="Palestinian"/>
    <m/>
    <m/>
    <m/>
    <m/>
    <m/>
    <m/>
    <m/>
    <m/>
    <m/>
    <m/>
    <m/>
    <m/>
    <n v="18811.971502912576"/>
    <n v="18488.861921938755"/>
    <n v="19989.14787659809"/>
    <n v="21476.271649573748"/>
    <n v="22946.159904771805"/>
    <n v="24336.860801058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22"/>
    <n v="792"/>
    <n v="79"/>
    <s v="בידו"/>
    <m/>
    <s v="Palestinian"/>
    <s v="yes"/>
    <x v="3"/>
    <m/>
    <s v="Palestinian"/>
    <m/>
    <m/>
    <m/>
    <m/>
    <m/>
    <m/>
    <m/>
    <m/>
    <m/>
    <m/>
    <m/>
    <m/>
    <n v="34329.190934693594"/>
    <n v="33739.561586362826"/>
    <n v="36477.371548820258"/>
    <n v="39191.162388770128"/>
    <n v="41873.500843171154"/>
    <n v="44411.333552213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0"/>
    <n v="793"/>
    <n v="79"/>
    <s v="אל-ארסאל צפון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1"/>
    <n v="793"/>
    <n v="79"/>
    <s v="אל-סלאמייה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2"/>
    <n v="793"/>
    <n v="79"/>
    <s v="אל-ארסאל דרום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3"/>
    <n v="793"/>
    <n v="79"/>
    <s v="אל-מסאייף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4"/>
    <n v="793"/>
    <n v="79"/>
    <s v="אל-ארסאל מרכז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5"/>
    <n v="793"/>
    <n v="79"/>
    <s v="אל-באלוע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6"/>
    <n v="793"/>
    <n v="79"/>
    <s v="מוקאטעה רמאללה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7"/>
    <n v="793"/>
    <n v="79"/>
    <s v="א.ת אל-בירה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8"/>
    <n v="793"/>
    <n v="79"/>
    <s v="ביה&quot;ח אל-מוסתקבל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39"/>
    <n v="793"/>
    <n v="79"/>
    <s v="אל-בירה מרכז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0"/>
    <n v="794"/>
    <n v="79"/>
    <s v="העיר העתיקה אל-בירה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1"/>
    <n v="794"/>
    <n v="79"/>
    <s v="אל-ג'נאין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2"/>
    <n v="794"/>
    <n v="79"/>
    <s v="א-שרפה מזרח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3"/>
    <n v="794"/>
    <n v="79"/>
    <s v="מ.פ אל-אמערי"/>
    <m/>
    <s v="Palestinian"/>
    <s v="yes"/>
    <x v="3"/>
    <m/>
    <s v="Palestinian"/>
    <m/>
    <m/>
    <m/>
    <m/>
    <m/>
    <m/>
    <m/>
    <m/>
    <m/>
    <m/>
    <m/>
    <m/>
    <n v="5815.2099073533491"/>
    <n v="6079.228406685249"/>
    <n v="6482.2072931166722"/>
    <n v="6853.3454843375694"/>
    <n v="7183.8502855820552"/>
    <n v="7461.7144733076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4"/>
    <n v="794"/>
    <n v="79"/>
    <s v="א-שרפה מערב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5"/>
    <n v="794"/>
    <n v="79"/>
    <s v="ביה&quot;ח רמאללה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6"/>
    <n v="794"/>
    <n v="79"/>
    <s v="ביה&quot;ס פרינדז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7"/>
    <n v="794"/>
    <n v="79"/>
    <s v="קסר אל-חמרה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8"/>
    <n v="794"/>
    <n v="79"/>
    <s v="עין מוסבאח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49"/>
    <n v="794"/>
    <n v="79"/>
    <s v="כיכר א-סאעה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50"/>
    <n v="795"/>
    <n v="79"/>
    <s v="מסייון מערב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51"/>
    <n v="795"/>
    <n v="79"/>
    <s v="מסייון מרכז"/>
    <m/>
    <s v="Palestinian"/>
    <s v="yes"/>
    <x v="3"/>
    <m/>
    <s v="Palestinian"/>
    <m/>
    <m/>
    <m/>
    <m/>
    <m/>
    <m/>
    <m/>
    <m/>
    <m/>
    <m/>
    <m/>
    <m/>
    <n v="2326.0839629413399"/>
    <n v="2431.6913626740993"/>
    <n v="2592.8829172466699"/>
    <n v="2741.338193735025"/>
    <n v="2873.5401142328215"/>
    <n v="2984.6857893230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52"/>
    <n v="795"/>
    <n v="79"/>
    <s v="מסייון מזרח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53"/>
    <n v="795"/>
    <n v="79"/>
    <s v="אום א-שראייט מערב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54"/>
    <n v="795"/>
    <n v="79"/>
    <s v="אום א-שראייט מזרח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55"/>
    <n v="795"/>
    <n v="79"/>
    <s v="עראבי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56"/>
    <n v="795"/>
    <n v="79"/>
    <s v="סטח מרחבא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57"/>
    <n v="795"/>
    <n v="79"/>
    <s v="כפר עקב מזרח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58"/>
    <n v="795"/>
    <n v="79"/>
    <s v="מחנה פליטים קלנדיה"/>
    <m/>
    <s v="Palestinian"/>
    <s v="yes"/>
    <x v="3"/>
    <m/>
    <s v="Palestinian"/>
    <m/>
    <m/>
    <m/>
    <m/>
    <m/>
    <m/>
    <m/>
    <m/>
    <m/>
    <m/>
    <m/>
    <m/>
    <n v="4652.167925882678"/>
    <n v="4863.3827253481968"/>
    <n v="5185.765834493337"/>
    <n v="5482.6763874700491"/>
    <n v="5747.0802284656438"/>
    <n v="5969.3715786461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61"/>
    <n v="796"/>
    <n v="79"/>
    <s v="דרך רפאת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62"/>
    <n v="796"/>
    <n v="79"/>
    <s v="עין מונג'ד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63"/>
    <n v="796"/>
    <n v="79"/>
    <s v="בטן אל-הווא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64"/>
    <n v="796"/>
    <n v="79"/>
    <s v="א-טירה מרכז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65"/>
    <n v="796"/>
    <n v="79"/>
    <s v="א-טירה מזרח"/>
    <m/>
    <s v="Palestinian"/>
    <s v="yes"/>
    <x v="3"/>
    <m/>
    <s v="Palestinian"/>
    <m/>
    <m/>
    <m/>
    <m/>
    <m/>
    <m/>
    <m/>
    <m/>
    <m/>
    <m/>
    <m/>
    <m/>
    <n v="5815.2099073533491"/>
    <n v="6079.228406685249"/>
    <n v="6482.2072931166722"/>
    <n v="6853.3454843375694"/>
    <n v="7183.8502855820552"/>
    <n v="7461.7144733076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66"/>
    <n v="796"/>
    <n v="79"/>
    <s v="א-טירה מערב"/>
    <m/>
    <s v="Palestinian"/>
    <s v="yes"/>
    <x v="3"/>
    <m/>
    <s v="Palestinian"/>
    <m/>
    <m/>
    <m/>
    <m/>
    <m/>
    <m/>
    <m/>
    <m/>
    <m/>
    <m/>
    <m/>
    <m/>
    <n v="5815.2099073533491"/>
    <n v="6079.228406685249"/>
    <n v="6482.2072931166722"/>
    <n v="6853.3454843375694"/>
    <n v="7183.8502855820552"/>
    <n v="7461.7144733076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67"/>
    <n v="796"/>
    <n v="79"/>
    <s v="ביתוניא צפון"/>
    <m/>
    <s v="Palestinian"/>
    <s v="yes"/>
    <x v="3"/>
    <m/>
    <s v="Palestinian"/>
    <m/>
    <m/>
    <m/>
    <m/>
    <m/>
    <m/>
    <m/>
    <m/>
    <m/>
    <m/>
    <m/>
    <m/>
    <n v="5815.2099073533491"/>
    <n v="6079.228406685249"/>
    <n v="6482.2072931166722"/>
    <n v="6853.3454843375694"/>
    <n v="7183.8502855820552"/>
    <n v="7461.7144733076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68"/>
    <n v="796"/>
    <n v="79"/>
    <s v="ביתוניא מזרח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7969"/>
    <n v="796"/>
    <n v="79"/>
    <s v="ביתוניא דרום"/>
    <m/>
    <s v="Palestinian"/>
    <s v="yes"/>
    <x v="3"/>
    <m/>
    <s v="Palestinian"/>
    <m/>
    <m/>
    <m/>
    <m/>
    <m/>
    <m/>
    <m/>
    <m/>
    <m/>
    <m/>
    <m/>
    <m/>
    <n v="2791.3007555296076"/>
    <n v="2918.0296352089185"/>
    <n v="3111.4595006960026"/>
    <n v="3289.6058324820306"/>
    <n v="3448.2481370793857"/>
    <n v="3581.622947187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101"/>
    <n v="810"/>
    <n v="81"/>
    <s v="קרית ארבע"/>
    <m/>
    <s v="Jewish"/>
    <s v="yes"/>
    <x v="2"/>
    <s v="no"/>
    <s v="קרית ארבע"/>
    <n v="1202.6365951222053"/>
    <n v="59.899509814693374"/>
    <n v="139.99019667885841"/>
    <n v="148.82613697290367"/>
    <n v="154.44934415033799"/>
    <n v="147.84902386221074"/>
    <n v="651.01421147900419"/>
    <n v="1262.5361049368987"/>
    <n v="1402.5263016157571"/>
    <n v="1551.3524385886608"/>
    <n v="1705.8017827389988"/>
    <n v="1853.6508066012095"/>
    <n v="6614.5012731721299"/>
    <n v="6943.9485771529435"/>
    <n v="7713.8946588866638"/>
    <n v="8532.4384122376341"/>
    <n v="9381.9098050644934"/>
    <n v="10195.079436306652"/>
    <n v="5.5"/>
    <n v="5.5"/>
    <n v="5.5"/>
    <n v="5.5"/>
    <n v="5.5"/>
    <n v="5.5"/>
    <n v="4"/>
    <n v="300.65914878055133"/>
    <n v="315.63402623422468"/>
    <n v="350.63157540393928"/>
    <n v="387.8381096471652"/>
    <n v="426.4504456847497"/>
    <n v="463.41270165030238"/>
    <m/>
    <m/>
    <m/>
    <m/>
    <m/>
    <m/>
    <n v="155.12497043719642"/>
    <n v="164.4017736382828"/>
    <n v="176.93131375973215"/>
    <n v="189.00616591902912"/>
    <n v="208.20466507127205"/>
    <n v="229.12178521699013"/>
    <n v="455.78411921774773"/>
    <n v="480.03579987250748"/>
    <n v="527.56288916367146"/>
    <n v="576.84427556619426"/>
    <n v="634.65511075602171"/>
    <n v="692.53448686729257"/>
    <n v="8101"/>
    <n v="2326.8745565579466"/>
    <n v="2466.0266045742419"/>
    <n v="2653.969706395982"/>
    <n v="2835.0924887854367"/>
    <n v="3123.0699760690809"/>
    <n v="3436.8267782548519"/>
    <n v="601.25466606486805"/>
    <n v="642.80266976009091"/>
    <n v="772.7892655459118"/>
    <n v="895.16073263948601"/>
    <n v="971.29066189731816"/>
    <n v="1032.5080448203692"/>
    <m/>
    <m/>
    <m/>
    <m/>
    <m/>
    <m/>
    <n v="40.379099289633601"/>
    <n v="115.36885511323885"/>
    <n v="115.36885511323885"/>
    <n v="115.36885511323885"/>
    <n v="189.00616591902912"/>
    <n v="0"/>
    <n v="48.477414080710481"/>
    <n v="138.50689737345851"/>
    <n v="138.50689737345851"/>
    <n v="138.50689737345851"/>
    <n v="229.12178521699013"/>
    <n v="0"/>
    <x v="1"/>
  </r>
  <r>
    <n v="8111"/>
    <n v="811"/>
    <n v="81"/>
    <s v="כרמי צור"/>
    <m/>
    <s v="Jewish"/>
    <s v="yes"/>
    <x v="2"/>
    <s v="no"/>
    <s v="אפרת גוש עציון"/>
    <n v="205.00894942129233"/>
    <n v="-10.302739532498009"/>
    <n v="55.585792655823383"/>
    <n v="65.625434328526495"/>
    <n v="58.433197001084181"/>
    <n v="74.546048116545819"/>
    <n v="243.88773256948187"/>
    <n v="194.70620988879432"/>
    <n v="250.2920025446177"/>
    <n v="315.9174368731442"/>
    <n v="374.35063387422838"/>
    <n v="448.8966819907742"/>
    <n v="1066.0465369907201"/>
    <n v="1012.4722914217305"/>
    <n v="1301.5184132320121"/>
    <n v="1642.7706717403498"/>
    <n v="2021.4934229208334"/>
    <n v="2424.0420827501807"/>
    <n v="5.2"/>
    <n v="5.2"/>
    <n v="5.2"/>
    <n v="5.2"/>
    <n v="5.4"/>
    <n v="5.4"/>
    <n v="5"/>
    <n v="41.001789884258464"/>
    <n v="38.941241977758864"/>
    <n v="50.05840050892354"/>
    <n v="63.183487374628839"/>
    <n v="74.870126774845673"/>
    <n v="89.77933639815484"/>
    <m/>
    <m/>
    <m/>
    <m/>
    <m/>
    <m/>
    <n v="34.394834795103648"/>
    <n v="30.63762496994303"/>
    <n v="32.099452337469714"/>
    <n v="40.267712022524208"/>
    <n v="51.759300506495222"/>
    <n v="62.205418049381052"/>
    <n v="75.396624679362105"/>
    <n v="69.578866947701897"/>
    <n v="82.157852846393254"/>
    <n v="103.45119939715305"/>
    <n v="126.6294272813409"/>
    <n v="151.98475444753589"/>
    <n v="8111"/>
    <n v="515.92252192655474"/>
    <n v="459.56437454914544"/>
    <n v="481.49178506204566"/>
    <n v="604.01568033786316"/>
    <n v="776.38950759742829"/>
    <n v="933.08127074071581"/>
    <m/>
    <m/>
    <m/>
    <m/>
    <m/>
    <m/>
    <m/>
    <m/>
    <m/>
    <m/>
    <m/>
    <m/>
    <n v="0"/>
    <n v="20.69023987943061"/>
    <n v="21.724751873402138"/>
    <n v="20.69023987943061"/>
    <n v="40.267712022524208"/>
    <n v="0"/>
    <n v="0"/>
    <n v="30.396950889507181"/>
    <n v="31.916798433982535"/>
    <n v="27.357255800556459"/>
    <n v="62.205418049381052"/>
    <n v="0"/>
    <x v="1"/>
  </r>
  <r>
    <n v="8121"/>
    <n v="812"/>
    <n v="81"/>
    <s v="תלם-אדורה"/>
    <m/>
    <s v="Jewish"/>
    <s v="no"/>
    <x v="2"/>
    <s v="no"/>
    <s v="הר חברון"/>
    <n v="137.40740740740739"/>
    <n v="42.972801452773837"/>
    <n v="61.349662101260094"/>
    <n v="68.041041242618775"/>
    <n v="57.174476105336055"/>
    <n v="62.273811635806396"/>
    <n v="291.81179253779516"/>
    <n v="180.38020886018123"/>
    <n v="241.72987096144132"/>
    <n v="309.7709122040601"/>
    <n v="366.94538830939615"/>
    <n v="429.21919994520255"/>
    <n v="742"/>
    <n v="974.05312784497869"/>
    <n v="1305.3413031917833"/>
    <n v="1672.7629259019245"/>
    <n v="2018.1996357016787"/>
    <n v="2360.7055996986142"/>
    <n v="5.4"/>
    <n v="5.4"/>
    <n v="5.4"/>
    <n v="5.4"/>
    <n v="5.5"/>
    <n v="5.5"/>
    <n v="5"/>
    <n v="27.481481481481477"/>
    <n v="36.076041772036248"/>
    <n v="48.345974192288267"/>
    <n v="61.954182440812019"/>
    <n v="73.389077661879227"/>
    <n v="85.843839989040504"/>
    <m/>
    <m/>
    <m/>
    <m/>
    <m/>
    <m/>
    <n v="20.583333335865998"/>
    <n v="26.631452562076447"/>
    <n v="33.574047728876252"/>
    <n v="41.396961614226093"/>
    <n v="49.67030206063167"/>
    <n v="57.568259506373423"/>
    <n v="48.064814817347475"/>
    <n v="62.707494334112695"/>
    <n v="81.920021921164519"/>
    <n v="103.35114405503811"/>
    <n v="123.0593797225109"/>
    <n v="143.41209949541394"/>
    <n v="8121"/>
    <n v="308.75000003798999"/>
    <n v="399.47178843114671"/>
    <n v="503.61071593314375"/>
    <n v="620.95442421339135"/>
    <n v="745.05453090947503"/>
    <n v="863.5238925956013"/>
    <m/>
    <m/>
    <m/>
    <m/>
    <m/>
    <m/>
    <m/>
    <m/>
    <m/>
    <m/>
    <m/>
    <m/>
    <n v="10.335114405503811"/>
    <n v="10.335114405503811"/>
    <n v="15.502671608255715"/>
    <n v="10.335114405503811"/>
    <n v="41.396961614226093"/>
    <n v="15.502671608255715"/>
    <n v="14.341209949541394"/>
    <n v="14.341209949541394"/>
    <n v="21.511814924312091"/>
    <n v="14.341209949541394"/>
    <n v="57.56825950637343"/>
    <n v="21.511814924312091"/>
    <x v="1"/>
  </r>
  <r>
    <n v="8131"/>
    <n v="813"/>
    <n v="81"/>
    <s v="נגוהות"/>
    <m/>
    <s v="Jewish"/>
    <s v="no"/>
    <x v="2"/>
    <s v="no"/>
    <s v="הר חברון"/>
    <n v="57.40000000000002"/>
    <n v="24.097091504711599"/>
    <n v="29.262814095373869"/>
    <n v="37.10395937554722"/>
    <n v="39.000807233351054"/>
    <n v="49.64410232710739"/>
    <n v="179.10877453609115"/>
    <n v="81.497091504711619"/>
    <n v="110.75990560008549"/>
    <n v="147.86386497563271"/>
    <n v="186.86467220898376"/>
    <n v="236.50877453609115"/>
    <n v="287.00000000000011"/>
    <n v="407.48545752355813"/>
    <n v="553.79952800042747"/>
    <n v="739.31932487816357"/>
    <n v="971.6962954867156"/>
    <n v="1229.845627587674"/>
    <n v="5"/>
    <n v="5"/>
    <n v="5"/>
    <n v="5"/>
    <n v="5.2"/>
    <n v="5.2"/>
    <n v="5"/>
    <n v="11.480000000000004"/>
    <n v="16.299418300942325"/>
    <n v="22.151981120017098"/>
    <n v="29.572772995126542"/>
    <n v="37.372934441796751"/>
    <n v="47.301754907218232"/>
    <m/>
    <m/>
    <m/>
    <m/>
    <m/>
    <m/>
    <n v="11.236666669055337"/>
    <n v="13.869153728932103"/>
    <n v="15.566257002272391"/>
    <n v="20.226093734022893"/>
    <n v="27.779906449279089"/>
    <n v="34.82898859689498"/>
    <n v="22.716666669055343"/>
    <n v="30.168572029874426"/>
    <n v="37.718238122289492"/>
    <n v="49.798866729149438"/>
    <n v="65.15284089107584"/>
    <n v="82.130743504113212"/>
    <n v="8131"/>
    <n v="168.55000003583007"/>
    <n v="208.03730593398154"/>
    <n v="233.49385503408587"/>
    <n v="303.39140601034342"/>
    <n v="416.69859673918631"/>
    <n v="522.4348289534247"/>
    <m/>
    <m/>
    <m/>
    <m/>
    <m/>
    <m/>
    <m/>
    <m/>
    <m/>
    <m/>
    <m/>
    <m/>
    <n v="4.9798866729149438"/>
    <n v="4.9798866729149438"/>
    <n v="7.4698300093724157"/>
    <n v="4.9798866729149438"/>
    <n v="20.226093734022893"/>
    <n v="6.9718413420809222"/>
    <n v="8.2130743504113219"/>
    <n v="8.2130743504113219"/>
    <n v="11.49830409057585"/>
    <n v="8.2130743504113219"/>
    <n v="34.82898859689498"/>
    <n v="11.49830409057585"/>
    <x v="1"/>
  </r>
  <r>
    <n v="8141"/>
    <n v="814"/>
    <n v="81"/>
    <s v="אשכולות"/>
    <m/>
    <s v="Jewish"/>
    <s v="no"/>
    <x v="2"/>
    <s v="no"/>
    <s v="הר חברון"/>
    <n v="344.34782608695656"/>
    <n v="110.85077024340831"/>
    <n v="162.0330766773838"/>
    <n v="186.89305210245948"/>
    <n v="182.25895922020334"/>
    <n v="205.19287737164325"/>
    <n v="847.22873561509812"/>
    <n v="455.19859633036486"/>
    <n v="617.23167300774867"/>
    <n v="804.12472511020815"/>
    <n v="986.38368433041148"/>
    <n v="1191.5765617020547"/>
    <n v="1584"/>
    <n v="2093.9135431196783"/>
    <n v="2839.2656958356438"/>
    <n v="3698.9737355069569"/>
    <n v="4636.0033163529342"/>
    <n v="5600.4098399996574"/>
    <n v="4.5999999999999996"/>
    <n v="4.5999999999999996"/>
    <n v="4.5999999999999996"/>
    <n v="4.5999999999999996"/>
    <n v="4.7"/>
    <n v="4.7"/>
    <n v="5"/>
    <n v="68.869565217391312"/>
    <n v="91.039719266072979"/>
    <n v="123.44633460154974"/>
    <n v="160.82494502204162"/>
    <n v="197.2767368660823"/>
    <n v="238.31531234041094"/>
    <m/>
    <m/>
    <m/>
    <m/>
    <m/>
    <m/>
    <n v="47.260000003920005"/>
    <n v="56.074577650621059"/>
    <n v="69.008819307192169"/>
    <n v="90.469357613262474"/>
    <n v="117.5387708836092"/>
    <n v="140.22863434199522"/>
    <n v="116.12956522131131"/>
    <n v="147.11429691669403"/>
    <n v="192.45515390874192"/>
    <n v="251.29430263530409"/>
    <n v="314.81550774969151"/>
    <n v="378.54394668240616"/>
    <n v="8141"/>
    <n v="708.90000005880006"/>
    <n v="841.11866475931583"/>
    <n v="1035.1322896078825"/>
    <n v="1357.0403641989371"/>
    <n v="1763.081563254138"/>
    <n v="2103.4295151299284"/>
    <m/>
    <m/>
    <m/>
    <m/>
    <m/>
    <m/>
    <m/>
    <m/>
    <m/>
    <m/>
    <m/>
    <m/>
    <n v="25.129430263530409"/>
    <n v="37.694145395295614"/>
    <n v="37.694145395295614"/>
    <n v="35.181202368942579"/>
    <n v="90.469357613262474"/>
    <n v="25.129430263530409"/>
    <n v="37.854394668240616"/>
    <n v="56.781592002360924"/>
    <n v="52.996152535536865"/>
    <n v="52.996152535536865"/>
    <n v="140.22863434199522"/>
    <n v="37.854394668240616"/>
    <x v="1"/>
  </r>
  <r>
    <n v="8142"/>
    <n v="814"/>
    <n v="81"/>
    <s v="כרמל סוסיה"/>
    <m/>
    <s v="Jewish"/>
    <s v="no"/>
    <x v="2"/>
    <s v="no"/>
    <s v="הר חברון"/>
    <n v="440.572616609752"/>
    <n v="38.833768456003781"/>
    <n v="105.19581715905201"/>
    <n v="120.13405213270153"/>
    <n v="147.25354680516409"/>
    <n v="139.60061619220585"/>
    <n v="551.01780074512726"/>
    <n v="479.40638506575579"/>
    <n v="584.6022022248078"/>
    <n v="704.73625435750932"/>
    <n v="851.98980116267342"/>
    <n v="991.59041735487926"/>
    <n v="2511.2639146755864"/>
    <n v="2732.6163948748081"/>
    <n v="3332.2325526814043"/>
    <n v="4016.9966498378035"/>
    <n v="4771.142886510971"/>
    <n v="5552.9063371873235"/>
    <n v="5.7"/>
    <n v="5.7"/>
    <n v="5.7"/>
    <n v="5.7"/>
    <n v="5.6"/>
    <n v="5.6"/>
    <n v="4"/>
    <n v="110.143154152438"/>
    <n v="119.85159626643895"/>
    <n v="146.15055055620195"/>
    <n v="176.18406358937733"/>
    <n v="212.99745029066835"/>
    <n v="247.89760433871982"/>
    <m/>
    <m/>
    <m/>
    <m/>
    <m/>
    <m/>
    <n v="70.204044594623824"/>
    <n v="68.042214849926935"/>
    <n v="68.730211521618358"/>
    <n v="75.653270222680646"/>
    <n v="92.432768161862441"/>
    <n v="108.97703754469362"/>
    <n v="180.34719874706184"/>
    <n v="187.8938111163659"/>
    <n v="214.88076207782029"/>
    <n v="251.83733381205798"/>
    <n v="305.43021845253077"/>
    <n v="356.87464188341346"/>
    <n v="8142"/>
    <n v="1053.0606689193573"/>
    <n v="1020.633222748904"/>
    <n v="1030.9531728242753"/>
    <n v="1134.7990533402096"/>
    <n v="1386.4915224279366"/>
    <n v="1634.6555631704043"/>
    <m/>
    <m/>
    <m/>
    <m/>
    <m/>
    <m/>
    <m/>
    <m/>
    <m/>
    <m/>
    <m/>
    <m/>
    <n v="25.183733381205798"/>
    <n v="37.775600071808697"/>
    <n v="37.775600071808697"/>
    <n v="50.367466762411595"/>
    <n v="75.653270222680646"/>
    <n v="25.183733381205798"/>
    <n v="35.687464188341345"/>
    <n v="53.53119628251202"/>
    <n v="49.96244986367789"/>
    <n v="71.374928376682689"/>
    <n v="108.97703754469362"/>
    <n v="35.687464188341345"/>
    <x v="1"/>
  </r>
  <r>
    <n v="8143"/>
    <n v="814"/>
    <n v="81"/>
    <s v="עותניאל"/>
    <m/>
    <s v="Jewish"/>
    <s v="no"/>
    <x v="2"/>
    <s v="no"/>
    <s v="הר חברון"/>
    <n v="234.61291487972917"/>
    <n v="15.00554841240583"/>
    <n v="70.600354447136283"/>
    <n v="78.178151493471603"/>
    <n v="83.067238214737529"/>
    <n v="85.691206561570596"/>
    <n v="332.54249912932187"/>
    <n v="249.618463292135"/>
    <n v="320.21881773927129"/>
    <n v="398.39696923274289"/>
    <n v="481.46420744748042"/>
    <n v="567.15541400905101"/>
    <n v="1243.4484488625646"/>
    <n v="1322.9778554483155"/>
    <n v="1697.1597340181379"/>
    <n v="2111.5039369335373"/>
    <n v="2551.7602994716462"/>
    <n v="3005.9236942479702"/>
    <n v="5.3"/>
    <n v="5.3"/>
    <n v="5.3"/>
    <n v="5.3"/>
    <n v="5.3"/>
    <n v="5.3"/>
    <n v="4"/>
    <n v="58.653228719932294"/>
    <n v="62.404615823033751"/>
    <n v="80.054704434817822"/>
    <n v="99.599242308185723"/>
    <n v="120.3660518618701"/>
    <n v="141.78885350226275"/>
    <n v="200"/>
    <n v="250"/>
    <n v="312.5"/>
    <n v="390.625"/>
    <n v="488.28125"/>
    <n v="610.3515625"/>
    <n v="34.289032985330763"/>
    <n v="31.293129758683911"/>
    <n v="33.446481260048316"/>
    <n v="38.987507209419569"/>
    <n v="48.36231464244478"/>
    <n v="57.034192764806569"/>
    <n v="292.94226170526309"/>
    <n v="343.69774558171764"/>
    <n v="426.00118569486614"/>
    <n v="529.21174951760531"/>
    <n v="657.00961650431486"/>
    <n v="809.17460876706934"/>
    <n v="8143"/>
    <n v="514.33549477996144"/>
    <n v="469.39694638025867"/>
    <n v="501.69721890072475"/>
    <n v="584.81260814129348"/>
    <n v="725.43471963667173"/>
    <n v="855.51289147209854"/>
    <m/>
    <m/>
    <m/>
    <m/>
    <m/>
    <m/>
    <m/>
    <m/>
    <m/>
    <m/>
    <m/>
    <m/>
    <n v="68.797527437288693"/>
    <n v="132.30293737940133"/>
    <n v="158.76352485528159"/>
    <n v="105.84234990352107"/>
    <n v="38.987507209419569"/>
    <n v="26.460587475880267"/>
    <n v="105.19269913971902"/>
    <n v="202.29365219176734"/>
    <n v="242.75238263012079"/>
    <n v="161.83492175341388"/>
    <n v="57.034192764806576"/>
    <n v="40.45873043835347"/>
    <x v="1"/>
  </r>
  <r>
    <n v="8144"/>
    <n v="814"/>
    <n v="81"/>
    <s v="חגי"/>
    <m/>
    <s v="Jewish"/>
    <s v="no"/>
    <x v="2"/>
    <s v="no"/>
    <s v="הר חברון"/>
    <n v="104.95905556650854"/>
    <n v="12.397779879671546"/>
    <n v="39.12058240670369"/>
    <n v="47.804145742851517"/>
    <n v="49.923608922611379"/>
    <n v="66.400123327353072"/>
    <n v="215.6462402791912"/>
    <n v="117.35683544618009"/>
    <n v="156.47741785288378"/>
    <n v="204.28156359573529"/>
    <n v="254.20517251834667"/>
    <n v="320.60529584569974"/>
    <n v="566.77890005914617"/>
    <n v="633.72691140937252"/>
    <n v="844.97805640557237"/>
    <n v="1103.1204434169706"/>
    <n v="1448.9694833545761"/>
    <n v="1827.4501863204887"/>
    <n v="5.4"/>
    <n v="5.4"/>
    <n v="5.4"/>
    <n v="5.4"/>
    <n v="5.7"/>
    <n v="5.7"/>
    <n v="4"/>
    <n v="26.239763891627135"/>
    <n v="29.339208861545021"/>
    <n v="39.119354463220944"/>
    <n v="51.070390898933823"/>
    <n v="63.551293129586668"/>
    <n v="80.151323961424936"/>
    <m/>
    <m/>
    <m/>
    <m/>
    <m/>
    <m/>
    <n v="18.796001030330753"/>
    <n v="18.557235294470047"/>
    <n v="21.735599061912747"/>
    <n v="28.880791336376582"/>
    <n v="38.889008557497895"/>
    <n v="48.905571016777358"/>
    <n v="45.035764921957892"/>
    <n v="47.896444156015065"/>
    <n v="60.854953525133695"/>
    <n v="79.951182235310398"/>
    <n v="102.44030168708457"/>
    <n v="129.05689497820231"/>
    <n v="8144"/>
    <n v="281.94001545496133"/>
    <n v="278.3585294170507"/>
    <n v="326.03398592869121"/>
    <n v="433.21187004564871"/>
    <n v="583.33512836246848"/>
    <n v="733.58356525166039"/>
    <m/>
    <m/>
    <m/>
    <m/>
    <m/>
    <m/>
    <m/>
    <m/>
    <m/>
    <m/>
    <m/>
    <m/>
    <n v="7.9951182235310405"/>
    <n v="11.992677335296559"/>
    <n v="11.992677335296559"/>
    <n v="11.193165512943457"/>
    <n v="28.880791336376582"/>
    <n v="7.9951182235310405"/>
    <n v="12.905689497820232"/>
    <n v="19.358534246730347"/>
    <n v="16.777396347166302"/>
    <n v="18.067965296948326"/>
    <n v="48.905571016777358"/>
    <n v="12.905689497820232"/>
    <x v="1"/>
  </r>
  <r>
    <n v="8211"/>
    <n v="821"/>
    <n v="82"/>
    <s v="סעיר"/>
    <m/>
    <s v="Palestinian"/>
    <s v="yes"/>
    <x v="3"/>
    <m/>
    <s v="Palestinian"/>
    <m/>
    <m/>
    <m/>
    <m/>
    <m/>
    <m/>
    <m/>
    <m/>
    <m/>
    <m/>
    <m/>
    <m/>
    <n v="35626.898751392822"/>
    <n v="40041.186823961056"/>
    <n v="45006.026291081544"/>
    <n v="49984.075168609357"/>
    <n v="54909.117357766394"/>
    <n v="59799.061961905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12"/>
    <n v="821"/>
    <n v="82"/>
    <s v="בני נעים"/>
    <m/>
    <s v="Palestinian"/>
    <s v="yes"/>
    <x v="3"/>
    <m/>
    <s v="Palestinian"/>
    <m/>
    <m/>
    <m/>
    <m/>
    <m/>
    <m/>
    <m/>
    <m/>
    <m/>
    <m/>
    <m/>
    <m/>
    <n v="25269.516627520308"/>
    <n v="28400.491530130017"/>
    <n v="31921.962605758396"/>
    <n v="35452.802877910312"/>
    <n v="38946.046462163526"/>
    <n v="42414.395962472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21"/>
    <n v="822"/>
    <n v="82"/>
    <s v="סוריף / בית אומר"/>
    <m/>
    <s v="Palestinian"/>
    <s v="yes"/>
    <x v="3"/>
    <m/>
    <s v="Palestinian"/>
    <m/>
    <m/>
    <m/>
    <m/>
    <m/>
    <m/>
    <m/>
    <m/>
    <m/>
    <m/>
    <m/>
    <m/>
    <n v="34454.897324286678"/>
    <n v="38233.093418554316"/>
    <n v="42379.719514234879"/>
    <n v="46429.778136800771"/>
    <n v="50347.043418881971"/>
    <n v="54149.150109522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22"/>
    <n v="822"/>
    <n v="82"/>
    <s v="חלחול"/>
    <m/>
    <s v="Palestinian"/>
    <s v="yes"/>
    <x v="3"/>
    <m/>
    <s v="Palestinian"/>
    <m/>
    <m/>
    <m/>
    <m/>
    <m/>
    <m/>
    <m/>
    <m/>
    <m/>
    <m/>
    <m/>
    <m/>
    <n v="34912.769713978181"/>
    <n v="38741.17439421617"/>
    <n v="42942.905155620043"/>
    <n v="47046.785155230034"/>
    <n v="51016.107118800661"/>
    <n v="54868.740144200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23"/>
    <n v="822"/>
    <n v="82"/>
    <s v="תרקומיא / ח'ראס"/>
    <m/>
    <s v="Palestinian"/>
    <s v="yes"/>
    <x v="3"/>
    <m/>
    <s v="Palestinian"/>
    <m/>
    <m/>
    <m/>
    <m/>
    <m/>
    <m/>
    <m/>
    <m/>
    <m/>
    <m/>
    <m/>
    <m/>
    <n v="45214.898482037301"/>
    <n v="50172.996346607841"/>
    <n v="55614.582086786664"/>
    <n v="60929.443069888068"/>
    <n v="66070.040366971385"/>
    <n v="71059.51592445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24"/>
    <n v="822"/>
    <n v="82"/>
    <s v="אידנא / בית עווא"/>
    <m/>
    <s v="Palestinian"/>
    <s v="no"/>
    <x v="3"/>
    <m/>
    <s v="Palestinian"/>
    <m/>
    <m/>
    <m/>
    <m/>
    <m/>
    <m/>
    <m/>
    <m/>
    <m/>
    <m/>
    <m/>
    <m/>
    <n v="55142.241699175727"/>
    <n v="61219.230056418019"/>
    <n v="67786.137378920452"/>
    <n v="74155.90741475721"/>
    <n v="80339.918060405413"/>
    <n v="86367.586258319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25"/>
    <n v="822"/>
    <n v="82"/>
    <s v="וואדי פוכין"/>
    <m/>
    <s v="Palestinian"/>
    <s v="yes"/>
    <x v="3"/>
    <m/>
    <s v="Palestinian"/>
    <m/>
    <m/>
    <m/>
    <m/>
    <m/>
    <m/>
    <m/>
    <m/>
    <m/>
    <m/>
    <m/>
    <m/>
    <n v="1291.6170673991001"/>
    <n v="1448.2588756815946"/>
    <n v="1573.1531404662023"/>
    <n v="1689.3753889891493"/>
    <n v="1796.452985235295"/>
    <n v="1894.9121099576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30"/>
    <n v="823"/>
    <n v="82"/>
    <s v="ביה&quot;ח אל-אהלי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31"/>
    <n v="823"/>
    <n v="82"/>
    <s v="ראס אל-ג'ורא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32"/>
    <n v="823"/>
    <n v="82"/>
    <s v="ביר א-ראמה / ח'ירבת זיתא"/>
    <m/>
    <s v="Palestinian"/>
    <s v="yes"/>
    <x v="3"/>
    <m/>
    <s v="Palestinian"/>
    <m/>
    <m/>
    <m/>
    <m/>
    <m/>
    <m/>
    <m/>
    <m/>
    <m/>
    <m/>
    <m/>
    <m/>
    <n v="5442.7809893833428"/>
    <n v="6097.8149809067027"/>
    <n v="6830.9559623491368"/>
    <n v="7580.2418231729471"/>
    <n v="8340.2645305914884"/>
    <n v="9102.655113306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33"/>
    <n v="823"/>
    <n v="82"/>
    <s v="רח' אל-מדינה אל-מנוורה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34"/>
    <n v="823"/>
    <n v="82"/>
    <s v="ואדי אל-הרייה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35"/>
    <n v="823"/>
    <n v="82"/>
    <s v="גבעת האבות"/>
    <s v="no"/>
    <s v="Jewish"/>
    <s v="yes"/>
    <x v="2"/>
    <s v="yes"/>
    <s v="קרית ארבע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8235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x v="1"/>
  </r>
  <r>
    <n v="8236"/>
    <n v="823"/>
    <n v="82"/>
    <s v="העיר העתיקה חברון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37"/>
    <n v="823"/>
    <n v="82"/>
    <s v="מסגד אל-שוהדאא"/>
    <m/>
    <s v="Palestinian"/>
    <s v="yes"/>
    <x v="3"/>
    <m/>
    <s v="Palestinian"/>
    <m/>
    <m/>
    <m/>
    <m/>
    <m/>
    <m/>
    <m/>
    <m/>
    <m/>
    <m/>
    <m/>
    <m/>
    <n v="5442.7809893833428"/>
    <n v="6097.8149809067027"/>
    <n v="6830.9559623491368"/>
    <n v="7580.2418231729471"/>
    <n v="8340.2645305914884"/>
    <n v="9102.655113306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0"/>
    <n v="824"/>
    <n v="82"/>
    <s v="העירייה"/>
    <m/>
    <s v="Palestinian"/>
    <s v="yes"/>
    <x v="3"/>
    <m/>
    <s v="Palestinian"/>
    <m/>
    <m/>
    <m/>
    <m/>
    <m/>
    <m/>
    <m/>
    <m/>
    <m/>
    <m/>
    <m/>
    <m/>
    <n v="5442.7809893833428"/>
    <n v="6097.8149809067027"/>
    <n v="6830.9559623491368"/>
    <n v="7580.2418231729471"/>
    <n v="8340.2645305914884"/>
    <n v="9102.655113306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1"/>
    <n v="824"/>
    <n v="82"/>
    <s v="עין שרה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2"/>
    <n v="824"/>
    <n v="82"/>
    <s v="אל-סלאם"/>
    <m/>
    <s v="Palestinian"/>
    <s v="yes"/>
    <x v="3"/>
    <m/>
    <s v="Palestinian"/>
    <m/>
    <m/>
    <m/>
    <m/>
    <m/>
    <m/>
    <m/>
    <m/>
    <m/>
    <m/>
    <m/>
    <m/>
    <n v="5442.7809893833428"/>
    <n v="6097.8149809067027"/>
    <n v="6830.9559623491368"/>
    <n v="7580.2418231729471"/>
    <n v="8340.2645305914884"/>
    <n v="9102.655113306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3"/>
    <n v="824"/>
    <n v="82"/>
    <s v="קרן אל-ת'ור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4"/>
    <n v="824"/>
    <n v="82"/>
    <s v="אל-חאווז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5"/>
    <n v="824"/>
    <n v="82"/>
    <s v="תל חברון"/>
    <m/>
    <s v="Palestinian"/>
    <s v="yes"/>
    <x v="3"/>
    <m/>
    <s v="Palestinian"/>
    <m/>
    <m/>
    <m/>
    <m/>
    <m/>
    <m/>
    <m/>
    <m/>
    <m/>
    <m/>
    <m/>
    <m/>
    <n v="5442.7809893833428"/>
    <n v="6097.8149809067027"/>
    <n v="6830.9559623491368"/>
    <n v="7580.2418231729471"/>
    <n v="8340.2645305914884"/>
    <n v="9102.655113306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6"/>
    <n v="824"/>
    <n v="82"/>
    <s v="אבו סנינא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7"/>
    <n v="824"/>
    <n v="82"/>
    <s v="ג'בל אל-רחמה"/>
    <m/>
    <s v="Palestinian"/>
    <s v="yes"/>
    <x v="3"/>
    <m/>
    <s v="Palestinian"/>
    <m/>
    <m/>
    <m/>
    <m/>
    <m/>
    <m/>
    <m/>
    <m/>
    <m/>
    <m/>
    <m/>
    <m/>
    <n v="5442.7809893833428"/>
    <n v="6097.8149809067027"/>
    <n v="6830.9559623491368"/>
    <n v="7580.2418231729471"/>
    <n v="8340.2645305914884"/>
    <n v="9102.655113306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8"/>
    <n v="824"/>
    <n v="82"/>
    <s v="א.ת אל-פחס"/>
    <m/>
    <s v="Palestinian"/>
    <s v="yes"/>
    <x v="3"/>
    <m/>
    <s v="Palestinian"/>
    <m/>
    <m/>
    <m/>
    <m/>
    <m/>
    <m/>
    <m/>
    <m/>
    <m/>
    <m/>
    <m/>
    <m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49"/>
    <n v="824"/>
    <n v="82"/>
    <s v="אוניברסיטת פוליטכניק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50"/>
    <n v="825"/>
    <n v="82"/>
    <s v="דאחיית א-זייתון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51"/>
    <n v="825"/>
    <n v="82"/>
    <s v="ג'בל שריף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52"/>
    <n v="825"/>
    <n v="82"/>
    <s v="דווירבאן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53"/>
    <n v="825"/>
    <n v="82"/>
    <s v="לוזה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54"/>
    <n v="825"/>
    <n v="82"/>
    <s v="מוסקוביה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55"/>
    <n v="825"/>
    <n v="82"/>
    <s v="אבו קתילה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56"/>
    <n v="825"/>
    <n v="82"/>
    <s v="תפוח"/>
    <m/>
    <s v="Palestinian"/>
    <s v="yes"/>
    <x v="3"/>
    <m/>
    <s v="Palestinian"/>
    <m/>
    <m/>
    <m/>
    <m/>
    <m/>
    <m/>
    <m/>
    <m/>
    <m/>
    <m/>
    <m/>
    <m/>
    <n v="10885.561978766693"/>
    <n v="12195.629961813402"/>
    <n v="13661.911924698279"/>
    <n v="15160.483646345912"/>
    <n v="16680.529061182973"/>
    <n v="18205.310226612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61"/>
    <n v="826"/>
    <n v="82"/>
    <s v="דורא"/>
    <m/>
    <s v="Palestinian"/>
    <s v="no"/>
    <x v="3"/>
    <m/>
    <s v="Palestinian"/>
    <m/>
    <m/>
    <m/>
    <m/>
    <m/>
    <m/>
    <m/>
    <m/>
    <m/>
    <m/>
    <m/>
    <m/>
    <n v="47162.473883710591"/>
    <n v="52360.046486101521"/>
    <n v="57976.640689577631"/>
    <n v="63424.625822269154"/>
    <n v="68713.733257600921"/>
    <n v="73869.122940789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62"/>
    <n v="826"/>
    <n v="82"/>
    <s v="דאהרייה"/>
    <m/>
    <s v="Palestinian"/>
    <s v="no"/>
    <x v="3"/>
    <m/>
    <s v="Palestinian"/>
    <m/>
    <m/>
    <m/>
    <m/>
    <m/>
    <m/>
    <m/>
    <m/>
    <m/>
    <m/>
    <m/>
    <m/>
    <n v="45383.62561884462"/>
    <n v="50562.758816291003"/>
    <n v="56280.076214858178"/>
    <n v="61965.889481413658"/>
    <n v="67564.193418143273"/>
    <n v="73053.204669684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271"/>
    <n v="827"/>
    <n v="82"/>
    <s v="יטא"/>
    <m/>
    <s v="Palestinian"/>
    <s v="no"/>
    <x v="3"/>
    <m/>
    <s v="Palestinian"/>
    <m/>
    <m/>
    <m/>
    <m/>
    <m/>
    <m/>
    <m/>
    <m/>
    <m/>
    <m/>
    <m/>
    <m/>
    <n v="130862.60474938755"/>
    <n v="148866.75094413938"/>
    <n v="169316.32759119011"/>
    <n v="190389.15160953536"/>
    <n v="211922.85425320468"/>
    <n v="233917.38721299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311"/>
    <n v="831"/>
    <n v="83"/>
    <s v="בית שמש - עציונה"/>
    <m/>
    <s v="Jewish"/>
    <s v="yes"/>
    <x v="0"/>
    <s v="no"/>
    <s v="מטה יהודה"/>
    <n v="1130"/>
    <n v="110"/>
    <n v="110"/>
    <n v="123"/>
    <n v="71"/>
    <n v="71"/>
    <n v="485"/>
    <n v="1240"/>
    <n v="1350"/>
    <n v="1473"/>
    <n v="1544"/>
    <n v="1615"/>
    <n v="3995"/>
    <n v="4464"/>
    <n v="4860"/>
    <n v="5302.8"/>
    <n v="5558.4000000000005"/>
    <n v="5814"/>
    <n v="3.5353982300884956"/>
    <n v="3.6"/>
    <n v="3.6"/>
    <n v="3.6"/>
    <n v="3.6000000000000005"/>
    <n v="3.6"/>
    <m/>
    <m/>
    <m/>
    <m/>
    <m/>
    <m/>
    <m/>
    <m/>
    <m/>
    <m/>
    <m/>
    <m/>
    <m/>
    <m/>
    <m/>
    <m/>
    <m/>
    <m/>
    <m/>
    <n v="270"/>
    <n v="348.8039609320025"/>
    <n v="385.60170196308172"/>
    <n v="431.83276133560651"/>
    <n v="475.30660668930159"/>
    <n v="522.72816755765143"/>
    <n v="8311"/>
    <n v="171"/>
    <n v="320.6951165003166"/>
    <n v="333.58041064873242"/>
    <n v="315.48812636274744"/>
    <n v="315.56831046195009"/>
    <n v="289.60060310489331"/>
    <n v="0"/>
    <n v="0"/>
    <n v="0"/>
    <n v="0"/>
    <n v="0"/>
    <n v="0"/>
    <m/>
    <m/>
    <m/>
    <m/>
    <m/>
    <m/>
    <n v="103.25640432918533"/>
    <n v="82.605123463348249"/>
    <n v="61.953842597511191"/>
    <n v="20.651280865837062"/>
    <n v="39.458424884702296"/>
    <n v="123.90768519502238"/>
    <n v="124.9905886173359"/>
    <n v="99.992470893868742"/>
    <n v="74.994353170401538"/>
    <n v="24.998117723467185"/>
    <n v="47.763930811775019"/>
    <n v="149.98870634080308"/>
    <x v="0"/>
  </r>
  <r>
    <n v="8312"/>
    <n v="831"/>
    <n v="83"/>
    <s v="שריגים"/>
    <m/>
    <s v="Jewish"/>
    <s v="yes"/>
    <x v="0"/>
    <s v="no"/>
    <s v="מטה יהודה"/>
    <n v="1227"/>
    <n v="123"/>
    <n v="123"/>
    <n v="213"/>
    <n v="213"/>
    <n v="258"/>
    <n v="930"/>
    <n v="1350"/>
    <n v="1473"/>
    <n v="1686"/>
    <n v="1899"/>
    <n v="2157"/>
    <n v="4973"/>
    <n v="5694.8999999999987"/>
    <n v="6359.0999999999995"/>
    <n v="7392.2999999999993"/>
    <n v="8610"/>
    <n v="9827.6999999999989"/>
    <n v="4.0795734208367511"/>
    <n v="4.2184444444444438"/>
    <n v="4.3171079429735233"/>
    <n v="4.3845195729537361"/>
    <n v="4.5339652448657191"/>
    <n v="4.556189151599443"/>
    <m/>
    <m/>
    <m/>
    <m/>
    <m/>
    <m/>
    <m/>
    <m/>
    <m/>
    <m/>
    <m/>
    <m/>
    <m/>
    <m/>
    <m/>
    <m/>
    <m/>
    <m/>
    <m/>
    <n v="353.55"/>
    <n v="462.18614756042189"/>
    <n v="515.38581723060395"/>
    <n v="594.16568290078612"/>
    <n v="682.14097217096833"/>
    <n v="774.2091474011504"/>
    <n v="8312"/>
    <n v="600"/>
    <n v="648.13844505273164"/>
    <n v="696.27689010546328"/>
    <n v="744.41533515819492"/>
    <n v="792.55378021092667"/>
    <n v="840.69222526365832"/>
    <n v="0"/>
    <n v="0"/>
    <n v="0"/>
    <n v="0"/>
    <n v="0"/>
    <n v="0"/>
    <m/>
    <m/>
    <m/>
    <m/>
    <m/>
    <m/>
    <n v="28.418488413213392"/>
    <n v="113.67395365285357"/>
    <n v="142.09244206606692"/>
    <n v="56.836976826426785"/>
    <n v="111.05137987615859"/>
    <n v="142.09244206606692"/>
    <n v="37.029829083039246"/>
    <n v="148.11931633215698"/>
    <n v="185.14914541519622"/>
    <n v="74.059658166078492"/>
    <n v="144.70205298948315"/>
    <n v="185.14914541519622"/>
    <x v="0"/>
  </r>
  <r>
    <n v="8313"/>
    <n v="831"/>
    <n v="83"/>
    <s v="שדות מיכה"/>
    <m/>
    <s v="Jewish"/>
    <s v="yes"/>
    <x v="0"/>
    <s v="no"/>
    <s v="מטה יהודה"/>
    <n v="435"/>
    <n v="52"/>
    <n v="52"/>
    <n v="52"/>
    <n v="52"/>
    <n v="52"/>
    <n v="260"/>
    <n v="487"/>
    <n v="539"/>
    <n v="591"/>
    <n v="643"/>
    <n v="695"/>
    <n v="1627"/>
    <n v="1753.2"/>
    <n v="1940.4"/>
    <n v="2068.5"/>
    <n v="2250.5"/>
    <n v="2432.5"/>
    <n v="3.7402298850574711"/>
    <n v="3.6"/>
    <n v="3.6"/>
    <n v="3.5"/>
    <n v="3.5"/>
    <n v="3.5"/>
    <m/>
    <m/>
    <m/>
    <m/>
    <m/>
    <m/>
    <m/>
    <m/>
    <m/>
    <m/>
    <m/>
    <m/>
    <m/>
    <m/>
    <m/>
    <m/>
    <m/>
    <m/>
    <m/>
    <n v="88.91"/>
    <n v="113.06616"/>
    <n v="127.721632"/>
    <n v="142.22734320000001"/>
    <n v="159.84440152000002"/>
    <n v="178.46372167200002"/>
    <n v="8313"/>
    <n v="53"/>
    <n v="0"/>
    <n v="0"/>
    <n v="0"/>
    <n v="0"/>
    <n v="0"/>
    <n v="0"/>
    <n v="0"/>
    <n v="0"/>
    <n v="0"/>
    <n v="0"/>
    <n v="0"/>
    <m/>
    <m/>
    <m/>
    <m/>
    <m/>
    <m/>
    <n v="14.222734319999999"/>
    <n v="35.556835799999995"/>
    <n v="49.779570119999988"/>
    <n v="7.1113671599999995"/>
    <n v="9.1597186720812687"/>
    <n v="26.39711712791873"/>
    <n v="17.846372167200002"/>
    <n v="44.615930417999998"/>
    <n v="62.462302585199993"/>
    <n v="8.923186083600001"/>
    <n v="11.493412215325227"/>
    <n v="33.122518202674776"/>
    <x v="0"/>
  </r>
  <r>
    <n v="8314"/>
    <n v="831"/>
    <n v="83"/>
    <s v="בסיס שדות מיכה"/>
    <s v="no"/>
    <s v="Jewish"/>
    <s v="yes"/>
    <x v="0"/>
    <m/>
    <s v="מטה יהודה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</r>
  <r>
    <n v="8401"/>
    <n v="840"/>
    <n v="84"/>
    <s v="מע&quot;ר ותיק"/>
    <m/>
    <s v="Jewish"/>
    <s v="yes"/>
    <x v="4"/>
    <s v="no"/>
    <s v="בית שמש"/>
    <n v="643"/>
    <n v="20"/>
    <n v="40"/>
    <n v="120"/>
    <n v="120"/>
    <n v="120"/>
    <m/>
    <n v="663"/>
    <n v="703"/>
    <n v="823"/>
    <n v="943"/>
    <n v="1063"/>
    <m/>
    <n v="2386.8000000000002"/>
    <n v="2530.8000000000002"/>
    <n v="3292"/>
    <n v="3960.6000000000004"/>
    <n v="4570.8999999999996"/>
    <m/>
    <n v="3.6"/>
    <n v="3.6"/>
    <n v="4"/>
    <n v="4.2"/>
    <n v="4.3"/>
    <m/>
    <m/>
    <m/>
    <m/>
    <m/>
    <m/>
    <m/>
    <m/>
    <m/>
    <m/>
    <m/>
    <m/>
    <m/>
    <m/>
    <m/>
    <m/>
    <m/>
    <m/>
    <m/>
    <m/>
    <n v="1784.9416666666666"/>
    <n v="2026.0297612656154"/>
    <n v="2288.1928226446939"/>
    <n v="2429.8027189215313"/>
    <n v="2569.929976360705"/>
    <m/>
    <m/>
    <n v="3385.1"/>
    <n v="3426.4214189842332"/>
    <n v="3633.8673396704125"/>
    <n v="3783.0157838229707"/>
    <n v="3909.924645410576"/>
    <m/>
    <m/>
    <m/>
    <m/>
    <m/>
    <m/>
    <m/>
    <m/>
    <m/>
    <m/>
    <m/>
    <m/>
    <n v="0"/>
    <n v="1199.9999999999998"/>
    <n v="708.33333333333337"/>
    <n v="102.875"/>
    <n v="276.98448931136085"/>
    <m/>
    <n v="0"/>
    <n v="1350"/>
    <n v="791.66666666666663"/>
    <n v="132.875"/>
    <n v="295.38830969403841"/>
    <m/>
    <x v="0"/>
  </r>
  <r>
    <n v="8402"/>
    <n v="840"/>
    <n v="84"/>
    <s v="רמת לח&quot;י"/>
    <m/>
    <s v="Jewish"/>
    <s v="yes"/>
    <x v="4"/>
    <s v="no"/>
    <s v="בית שמש"/>
    <n v="347"/>
    <n v="15"/>
    <n v="40"/>
    <n v="120"/>
    <n v="120"/>
    <n v="120"/>
    <m/>
    <n v="362"/>
    <n v="402"/>
    <n v="522"/>
    <n v="642"/>
    <n v="762"/>
    <m/>
    <n v="1303.2"/>
    <n v="1447.2"/>
    <n v="2088"/>
    <n v="2696.4"/>
    <n v="3276.6"/>
    <m/>
    <n v="3.6"/>
    <n v="3.6"/>
    <n v="4"/>
    <n v="4.2"/>
    <n v="4.3"/>
    <m/>
    <m/>
    <m/>
    <m/>
    <m/>
    <m/>
    <m/>
    <m/>
    <m/>
    <m/>
    <m/>
    <m/>
    <m/>
    <m/>
    <m/>
    <m/>
    <m/>
    <m/>
    <m/>
    <m/>
    <n v="555.5"/>
    <n v="641.42856421989518"/>
    <n v="745.4050761270571"/>
    <n v="806.51278351087888"/>
    <n v="867.48947231218767"/>
    <m/>
    <m/>
    <n v="15.600000000000001"/>
    <n v="52.028463298426892"/>
    <n v="209.17614190585564"/>
    <n v="312.04175266318271"/>
    <n v="412.94208468281431"/>
    <m/>
    <m/>
    <m/>
    <m/>
    <m/>
    <m/>
    <m/>
    <m/>
    <m/>
    <m/>
    <m/>
    <m/>
    <n v="0"/>
    <n v="306"/>
    <n v="361.25"/>
    <n v="65.25"/>
    <n v="12.905076127057043"/>
    <m/>
    <n v="0"/>
    <n v="342"/>
    <n v="403.75"/>
    <n v="95.25"/>
    <n v="26.489472312187619"/>
    <n v="0"/>
    <x v="0"/>
  </r>
  <r>
    <n v="8403"/>
    <n v="840"/>
    <n v="84"/>
    <s v="ביאליק"/>
    <m/>
    <s v="Jewish"/>
    <s v="yes"/>
    <x v="4"/>
    <s v="no"/>
    <s v="בית שמש"/>
    <n v="742"/>
    <n v="15"/>
    <n v="30"/>
    <n v="90"/>
    <n v="90"/>
    <n v="90"/>
    <m/>
    <n v="757"/>
    <n v="787"/>
    <n v="877"/>
    <n v="967"/>
    <n v="1057"/>
    <m/>
    <n v="2195.2999999999997"/>
    <n v="2518.4"/>
    <n v="3508"/>
    <n v="4061.4"/>
    <n v="4545.0999999999995"/>
    <m/>
    <n v="2.8999999999999995"/>
    <n v="3.2"/>
    <n v="4"/>
    <n v="4.2"/>
    <n v="4.3"/>
    <m/>
    <m/>
    <m/>
    <m/>
    <m/>
    <m/>
    <m/>
    <m/>
    <m/>
    <m/>
    <m/>
    <m/>
    <m/>
    <m/>
    <m/>
    <m/>
    <m/>
    <m/>
    <m/>
    <m/>
    <n v="187.89166666666665"/>
    <n v="224.47213929045151"/>
    <n v="280.0341435095815"/>
    <n v="318.47616984511251"/>
    <n v="351.13196989162662"/>
    <m/>
    <m/>
    <n v="296.8"/>
    <n v="359.25708935677255"/>
    <n v="593.93715264372258"/>
    <n v="786.81754767668815"/>
    <n v="892.90454837439984"/>
    <m/>
    <m/>
    <m/>
    <m/>
    <m/>
    <m/>
    <m/>
    <m/>
    <m/>
    <m/>
    <m/>
    <m/>
    <n v="0"/>
    <n v="53.999999999999993"/>
    <n v="75"/>
    <n v="109.625"/>
    <n v="41.409143509581497"/>
    <m/>
    <n v="0"/>
    <n v="65.999999999999986"/>
    <n v="91.666666666666657"/>
    <n v="132.125"/>
    <n v="61.340303224959982"/>
    <n v="0"/>
    <x v="0"/>
  </r>
  <r>
    <n v="8404"/>
    <n v="840"/>
    <n v="84"/>
    <s v="מתחם עלית"/>
    <m/>
    <s v="Jewish"/>
    <s v="yes"/>
    <x v="4"/>
    <s v="no"/>
    <s v="בית שמש"/>
    <n v="0"/>
    <n v="0"/>
    <n v="30"/>
    <n v="90"/>
    <n v="90"/>
    <n v="90"/>
    <m/>
    <n v="0"/>
    <n v="30"/>
    <n v="120"/>
    <n v="210"/>
    <n v="300"/>
    <m/>
    <n v="0"/>
    <n v="87"/>
    <n v="480"/>
    <n v="882"/>
    <n v="1290"/>
    <m/>
    <m/>
    <n v="2.9"/>
    <n v="4"/>
    <n v="4.2"/>
    <n v="4.3"/>
    <m/>
    <m/>
    <m/>
    <m/>
    <m/>
    <m/>
    <m/>
    <m/>
    <m/>
    <m/>
    <m/>
    <m/>
    <m/>
    <m/>
    <m/>
    <m/>
    <m/>
    <m/>
    <m/>
    <m/>
    <n v="412.5"/>
    <n v="417.72029983061873"/>
    <n v="436.71882785992"/>
    <n v="453.4895363044244"/>
    <n v="468.74951346004934"/>
    <m/>
    <m/>
    <n v="0"/>
    <n v="22.054497459281002"/>
    <n v="138.28241789880002"/>
    <n v="221.09304456636599"/>
    <n v="281.24270190073997"/>
    <m/>
    <m/>
    <m/>
    <m/>
    <m/>
    <m/>
    <m/>
    <m/>
    <m/>
    <m/>
    <m/>
    <m/>
    <n v="0"/>
    <n v="412.5"/>
    <n v="0"/>
    <n v="15"/>
    <n v="9.2188278599200011"/>
    <m/>
    <n v="0"/>
    <n v="412.5"/>
    <n v="0"/>
    <n v="37.5"/>
    <n v="18.749513460049332"/>
    <n v="0"/>
    <x v="0"/>
  </r>
  <r>
    <n v="8405"/>
    <n v="840"/>
    <n v="84"/>
    <s v="רמב&quot;ם צפון"/>
    <m/>
    <s v="Jewish"/>
    <s v="yes"/>
    <x v="4"/>
    <s v="no"/>
    <s v="בית שמש"/>
    <n v="428"/>
    <n v="20"/>
    <n v="30"/>
    <n v="90"/>
    <n v="90"/>
    <n v="90"/>
    <m/>
    <n v="448"/>
    <n v="478"/>
    <n v="568"/>
    <n v="658"/>
    <n v="748"/>
    <m/>
    <n v="1478.3999999999999"/>
    <n v="1577.3999999999999"/>
    <n v="1874.3999999999999"/>
    <n v="2171.4"/>
    <n v="2468.4"/>
    <m/>
    <n v="3.3"/>
    <n v="3.3"/>
    <n v="3.3"/>
    <n v="3.3"/>
    <n v="3.3"/>
    <m/>
    <m/>
    <m/>
    <m/>
    <m/>
    <m/>
    <m/>
    <m/>
    <m/>
    <m/>
    <m/>
    <m/>
    <m/>
    <m/>
    <m/>
    <m/>
    <m/>
    <m/>
    <m/>
    <m/>
    <n v="80.75"/>
    <n v="66.99613369024928"/>
    <n v="83.382141231960262"/>
    <n v="97.731638531213051"/>
    <n v="112.78802293205757"/>
    <m/>
    <m/>
    <n v="106.60000000000001"/>
    <n v="125.29200535373921"/>
    <n v="202.3321184794039"/>
    <n v="248.8245779681958"/>
    <n v="305.92034398086355"/>
    <m/>
    <m/>
    <m/>
    <m/>
    <m/>
    <m/>
    <m/>
    <m/>
    <m/>
    <m/>
    <m/>
    <m/>
    <n v="0"/>
    <n v="0"/>
    <n v="0"/>
    <n v="71"/>
    <n v="12.382141231960258"/>
    <m/>
    <n v="0"/>
    <n v="0"/>
    <n v="0"/>
    <n v="93.5"/>
    <n v="19.288022932057569"/>
    <n v="0"/>
    <x v="0"/>
  </r>
  <r>
    <n v="8406"/>
    <n v="840"/>
    <n v="84"/>
    <s v="רמב&quot;ם דרום"/>
    <m/>
    <s v="Jewish"/>
    <s v="yes"/>
    <x v="4"/>
    <s v="no"/>
    <s v="בית שמש"/>
    <n v="833"/>
    <n v="0"/>
    <n v="35"/>
    <n v="105"/>
    <n v="105"/>
    <n v="105"/>
    <m/>
    <n v="833"/>
    <n v="868"/>
    <n v="973"/>
    <n v="1078"/>
    <n v="1183"/>
    <m/>
    <n v="2748.8999999999996"/>
    <n v="2864.3999999999996"/>
    <n v="3210.8999999999996"/>
    <n v="3557.3999999999996"/>
    <n v="3903.8999999999996"/>
    <m/>
    <n v="3.2999999999999994"/>
    <n v="3.3"/>
    <n v="3.3"/>
    <n v="3.3"/>
    <n v="3.3"/>
    <m/>
    <m/>
    <m/>
    <m/>
    <m/>
    <m/>
    <m/>
    <m/>
    <m/>
    <m/>
    <m/>
    <m/>
    <m/>
    <m/>
    <m/>
    <m/>
    <m/>
    <m/>
    <m/>
    <m/>
    <n v="368.99166666666667"/>
    <n v="400.45300863151755"/>
    <n v="445.91948312725361"/>
    <n v="475.02942996314709"/>
    <n v="505.3691247182453"/>
    <m/>
    <m/>
    <n v="1170.5999999999999"/>
    <n v="1191.8951294727633"/>
    <n v="1292.0172469088038"/>
    <n v="1339.2914494472052"/>
    <n v="1405.0118707736806"/>
    <m/>
    <m/>
    <m/>
    <m/>
    <m/>
    <m/>
    <m/>
    <m/>
    <m/>
    <m/>
    <m/>
    <m/>
    <n v="0"/>
    <n v="80.999999999999986"/>
    <n v="150"/>
    <n v="121.625"/>
    <n v="93.294483127253613"/>
    <m/>
    <n v="0"/>
    <n v="90"/>
    <n v="166.66666666666666"/>
    <n v="147.875"/>
    <n v="100.8274580515787"/>
    <n v="0"/>
    <x v="0"/>
  </r>
  <r>
    <n v="8407"/>
    <n v="840"/>
    <n v="84"/>
    <s v="פסגות השבע (מגדל המים) מזרח"/>
    <m/>
    <s v="Jewish"/>
    <s v="yes"/>
    <x v="4"/>
    <s v="no"/>
    <s v="בית שמש"/>
    <n v="457"/>
    <n v="0"/>
    <m/>
    <m/>
    <n v="25"/>
    <n v="25"/>
    <m/>
    <n v="457"/>
    <n v="457"/>
    <n v="457"/>
    <n v="482"/>
    <n v="507"/>
    <m/>
    <n v="1965.1"/>
    <n v="2285"/>
    <n v="2285"/>
    <n v="2410"/>
    <n v="2535"/>
    <m/>
    <n v="4.3"/>
    <n v="5"/>
    <n v="5"/>
    <n v="5"/>
    <n v="5"/>
    <m/>
    <m/>
    <m/>
    <m/>
    <m/>
    <m/>
    <m/>
    <m/>
    <m/>
    <m/>
    <m/>
    <m/>
    <m/>
    <m/>
    <m/>
    <m/>
    <m/>
    <m/>
    <m/>
    <m/>
    <n v="148.07499999999999"/>
    <n v="182.67941615414369"/>
    <n v="216.17941615414367"/>
    <n v="236.05441615414367"/>
    <n v="257.32201420001439"/>
    <m/>
    <m/>
    <n v="110.5"/>
    <n v="127.06624231215551"/>
    <n v="65.319824106510509"/>
    <n v="42.901750998848797"/>
    <n v="63.790721686909706"/>
    <m/>
    <m/>
    <m/>
    <m/>
    <m/>
    <m/>
    <m/>
    <m/>
    <m/>
    <m/>
    <m/>
    <m/>
    <n v="0"/>
    <n v="60.749999999999993"/>
    <n v="89.999999999999986"/>
    <n v="57.125"/>
    <n v="8.3044161541436985"/>
    <m/>
    <n v="0"/>
    <n v="74.249999999999986"/>
    <n v="109.99999999999999"/>
    <n v="63.375"/>
    <n v="9.6970142000144257"/>
    <n v="0"/>
    <x v="0"/>
  </r>
  <r>
    <n v="8408"/>
    <n v="840"/>
    <n v="84"/>
    <s v="פסגות השבע (מגדל המים) מערב"/>
    <m/>
    <s v="Jewish"/>
    <s v="yes"/>
    <x v="4"/>
    <s v="no"/>
    <s v="בית שמש"/>
    <n v="686"/>
    <n v="0"/>
    <m/>
    <m/>
    <n v="25"/>
    <n v="25"/>
    <m/>
    <n v="686"/>
    <n v="686"/>
    <n v="686"/>
    <n v="711"/>
    <n v="736"/>
    <m/>
    <n v="2949.7999999999997"/>
    <n v="3430"/>
    <n v="3430"/>
    <n v="3555"/>
    <n v="3680"/>
    <m/>
    <n v="4.3"/>
    <n v="5"/>
    <n v="5"/>
    <n v="5"/>
    <n v="5"/>
    <m/>
    <m/>
    <m/>
    <m/>
    <m/>
    <m/>
    <m/>
    <m/>
    <m/>
    <m/>
    <m/>
    <m/>
    <m/>
    <m/>
    <m/>
    <m/>
    <m/>
    <m/>
    <m/>
    <m/>
    <n v="247.75"/>
    <n v="282.3651204250819"/>
    <n v="315.3651204250819"/>
    <n v="334.9901204250819"/>
    <n v="355.93405746172328"/>
    <m/>
    <m/>
    <n v="92.3"/>
    <n v="116.52680637622863"/>
    <n v="23.803507311375299"/>
    <n v="-21.195432736945534"/>
    <n v="-1.4113771873246179"/>
    <m/>
    <m/>
    <m/>
    <m/>
    <m/>
    <m/>
    <m/>
    <m/>
    <m/>
    <m/>
    <m/>
    <m/>
    <n v="0"/>
    <n v="117"/>
    <n v="105"/>
    <n v="85.75"/>
    <n v="7.615120425081912"/>
    <m/>
    <n v="0"/>
    <n v="135.00000000000003"/>
    <n v="120"/>
    <n v="92"/>
    <n v="8.9340574617233059"/>
    <n v="0"/>
    <x v="0"/>
  </r>
  <r>
    <n v="8409"/>
    <n v="840"/>
    <n v="84"/>
    <s v="פארק קק&quot;ל"/>
    <m/>
    <s v="Jewish"/>
    <s v="yes"/>
    <x v="4"/>
    <s v="no"/>
    <s v="בית שמש"/>
    <n v="0"/>
    <n v="0"/>
    <m/>
    <n v="108"/>
    <n v="108"/>
    <n v="108"/>
    <m/>
    <n v="0"/>
    <n v="0"/>
    <n v="108"/>
    <n v="216"/>
    <n v="324"/>
    <m/>
    <n v="0"/>
    <n v="0"/>
    <n v="399.6"/>
    <n v="777.6"/>
    <n v="1166.4000000000001"/>
    <m/>
    <n v="3.7"/>
    <n v="3.7"/>
    <n v="3.7"/>
    <n v="3.6"/>
    <n v="3.6"/>
    <m/>
    <m/>
    <m/>
    <m/>
    <m/>
    <m/>
    <m/>
    <m/>
    <m/>
    <m/>
    <m/>
    <m/>
    <m/>
    <m/>
    <m/>
    <m/>
    <m/>
    <m/>
    <m/>
    <m/>
    <n v="37.199999999999996"/>
    <n v="37.199999999999996"/>
    <n v="58.374674193383399"/>
    <n v="77.194856496961918"/>
    <n v="92.934245642155673"/>
    <m/>
    <m/>
    <n v="488.1"/>
    <n v="488.1"/>
    <n v="603.22011290075102"/>
    <n v="683.02284745442876"/>
    <n v="716.61368463233521"/>
    <m/>
    <m/>
    <m/>
    <m/>
    <m/>
    <m/>
    <m/>
    <m/>
    <m/>
    <m/>
    <m/>
    <m/>
    <n v="0"/>
    <n v="0"/>
    <n v="0"/>
    <n v="13.5"/>
    <n v="44.874674193383399"/>
    <m/>
    <n v="0"/>
    <n v="0"/>
    <n v="0"/>
    <n v="40.5"/>
    <n v="52.43424564215568"/>
    <n v="0"/>
    <x v="0"/>
  </r>
  <r>
    <n v="8410"/>
    <n v="841"/>
    <n v="84"/>
    <s v="קנה בושם (חפציבה)"/>
    <m/>
    <s v="U. Orthodox"/>
    <s v="yes"/>
    <x v="4"/>
    <s v="no"/>
    <s v="בית שמש"/>
    <n v="1567"/>
    <n v="0"/>
    <n v="30"/>
    <n v="90"/>
    <n v="90"/>
    <n v="90"/>
    <m/>
    <n v="1567"/>
    <n v="1597"/>
    <n v="1687"/>
    <n v="1777"/>
    <n v="1867"/>
    <m/>
    <n v="8618.5"/>
    <n v="8783.5"/>
    <n v="9447.1999999999989"/>
    <n v="9773.5"/>
    <n v="10268.5"/>
    <m/>
    <n v="5.5"/>
    <n v="5.5"/>
    <n v="5.6"/>
    <n v="5.5"/>
    <n v="5.5"/>
    <m/>
    <m/>
    <m/>
    <m/>
    <m/>
    <m/>
    <m/>
    <m/>
    <m/>
    <m/>
    <m/>
    <m/>
    <m/>
    <m/>
    <m/>
    <m/>
    <m/>
    <m/>
    <m/>
    <m/>
    <n v="462.875"/>
    <n v="475.99125645822949"/>
    <n v="511.76800784084429"/>
    <n v="527.21800784084439"/>
    <n v="550.93284668894887"/>
    <m/>
    <m/>
    <n v="2693.5"/>
    <n v="2770.9938468734422"/>
    <n v="3075.8951176126643"/>
    <n v="2855.3121704981172"/>
    <n v="2979.2847532196852"/>
    <m/>
    <n v="554.95201775442013"/>
    <n v="550.16759937480003"/>
    <n v="599.35952725515995"/>
    <n v="714.44923444113999"/>
    <n v="785.60470773625502"/>
    <m/>
    <m/>
    <m/>
    <m/>
    <m/>
    <m/>
    <n v="0"/>
    <n v="37.400000000000006"/>
    <n v="34.000000000000007"/>
    <n v="210.875"/>
    <n v="229.49300784084431"/>
    <m/>
    <n v="0"/>
    <n v="41.800000000000011"/>
    <n v="38.000000000000007"/>
    <n v="233.375"/>
    <n v="237.75784668894886"/>
    <n v="0"/>
    <x v="0"/>
  </r>
  <r>
    <n v="8411"/>
    <n v="841"/>
    <n v="84"/>
    <s v="ממזרח שמש"/>
    <m/>
    <s v="U. Orthodox"/>
    <s v="yes"/>
    <x v="4"/>
    <s v="no"/>
    <s v="בית שמש"/>
    <n v="585"/>
    <n v="0"/>
    <n v="35"/>
    <n v="105"/>
    <n v="105"/>
    <n v="105"/>
    <m/>
    <n v="585"/>
    <n v="620"/>
    <n v="725"/>
    <n v="830"/>
    <n v="935"/>
    <m/>
    <n v="4680"/>
    <n v="4836"/>
    <n v="5655"/>
    <n v="6391"/>
    <n v="7199.5"/>
    <m/>
    <n v="8"/>
    <n v="7.8"/>
    <n v="7.8"/>
    <n v="7.7"/>
    <n v="7.7"/>
    <m/>
    <m/>
    <m/>
    <m/>
    <m/>
    <m/>
    <m/>
    <m/>
    <m/>
    <m/>
    <m/>
    <m/>
    <m/>
    <m/>
    <m/>
    <m/>
    <m/>
    <m/>
    <m/>
    <m/>
    <n v="268.42499999999995"/>
    <n v="276.29999999999995"/>
    <n v="323.86638130461824"/>
    <n v="354.28896009550084"/>
    <n v="385.40295954961675"/>
    <m/>
    <m/>
    <n v="1923"/>
    <n v="1854.4986696003416"/>
    <n v="2318.6193891696148"/>
    <n v="2525.5830710328541"/>
    <n v="2742.9180628445934"/>
    <m/>
    <n v="331.17468073560002"/>
    <n v="392.31181299647994"/>
    <n v="407.60511110085002"/>
    <n v="441.15945371960004"/>
    <n v="525.90803135254998"/>
    <m/>
    <m/>
    <m/>
    <m/>
    <m/>
    <m/>
    <n v="0"/>
    <n v="55.250000000000014"/>
    <n v="4.2500000000000009"/>
    <n v="90.625"/>
    <n v="173.74138130461822"/>
    <m/>
    <n v="0"/>
    <n v="61.750000000000014"/>
    <n v="4.7500000000000009"/>
    <n v="116.875"/>
    <n v="202.02795954961678"/>
    <n v="0"/>
    <x v="0"/>
  </r>
  <r>
    <n v="8412"/>
    <n v="841"/>
    <n v="84"/>
    <s v="הקריה החרדית צפון"/>
    <m/>
    <s v="U. Orthodox"/>
    <s v="yes"/>
    <x v="4"/>
    <s v="no"/>
    <s v="בית שמש"/>
    <n v="1148"/>
    <n v="0"/>
    <n v="15"/>
    <n v="45"/>
    <n v="45"/>
    <n v="45"/>
    <m/>
    <n v="1148"/>
    <n v="1163"/>
    <n v="1208"/>
    <n v="1253"/>
    <n v="1298"/>
    <m/>
    <n v="8495.2000000000007"/>
    <n v="8722.5"/>
    <n v="9060"/>
    <n v="9272.2000000000007"/>
    <n v="9605.2000000000007"/>
    <m/>
    <n v="7.4"/>
    <n v="7.5"/>
    <n v="7.5"/>
    <n v="7.4"/>
    <n v="7.4"/>
    <m/>
    <m/>
    <m/>
    <m/>
    <m/>
    <m/>
    <m/>
    <m/>
    <m/>
    <m/>
    <m/>
    <m/>
    <m/>
    <m/>
    <m/>
    <m/>
    <m/>
    <m/>
    <m/>
    <m/>
    <n v="654.63333333333333"/>
    <n v="706.06186786349258"/>
    <n v="775.36082330930833"/>
    <n v="800.65248997597496"/>
    <n v="825.9441566426417"/>
    <m/>
    <m/>
    <n v="5509.4"/>
    <n v="5662.7030179523863"/>
    <n v="6027.8123496396238"/>
    <n v="5831.6473904007635"/>
    <n v="5776.2406049796136"/>
    <m/>
    <n v="700.64873999702411"/>
    <n v="658.6912127607751"/>
    <n v="583.23195029700003"/>
    <n v="624.2211278492141"/>
    <n v="726.87688536333201"/>
    <m/>
    <m/>
    <m/>
    <m/>
    <m/>
    <m/>
    <n v="0"/>
    <n v="71.999999999999986"/>
    <n v="104.99999999999999"/>
    <n v="151"/>
    <n v="447.36082330930833"/>
    <m/>
    <n v="0"/>
    <n v="87.999999999999986"/>
    <n v="128.33333333333331"/>
    <n v="162.25"/>
    <n v="447.36082330930833"/>
    <n v="0"/>
    <x v="0"/>
  </r>
  <r>
    <n v="8413"/>
    <n v="841"/>
    <n v="84"/>
    <s v="מושב זנוח"/>
    <m/>
    <s v="Jewish"/>
    <s v="yes"/>
    <x v="0"/>
    <s v="no"/>
    <s v="מטה יהודה"/>
    <n v="216"/>
    <n v="22"/>
    <n v="22"/>
    <n v="22"/>
    <n v="22"/>
    <n v="22"/>
    <m/>
    <n v="238"/>
    <n v="260"/>
    <n v="282"/>
    <n v="304"/>
    <n v="326"/>
    <n v="735"/>
    <n v="833"/>
    <n v="936"/>
    <n v="1015.2"/>
    <n v="1064"/>
    <n v="1141"/>
    <n v="3.4027777777777777"/>
    <n v="3.5"/>
    <n v="3.6"/>
    <n v="3.6"/>
    <n v="3.5"/>
    <n v="3.5"/>
    <m/>
    <m/>
    <m/>
    <m/>
    <m/>
    <m/>
    <m/>
    <m/>
    <m/>
    <m/>
    <m/>
    <m/>
    <m/>
    <m/>
    <m/>
    <m/>
    <m/>
    <m/>
    <m/>
    <n v="97.28"/>
    <n v="123.1106092180616"/>
    <n v="135.09135239730273"/>
    <n v="149.28103287837638"/>
    <n v="163.72336393453091"/>
    <n v="180.5369098482762"/>
    <m/>
    <n v="38"/>
    <n v="93.386152257699337"/>
    <n v="89.593201920541105"/>
    <n v="85.809111717586873"/>
    <n v="81.844083533948805"/>
    <n v="78.36474256847228"/>
    <n v="0"/>
    <n v="0"/>
    <n v="0"/>
    <n v="0"/>
    <n v="0"/>
    <n v="0"/>
    <m/>
    <m/>
    <m/>
    <m/>
    <m/>
    <m/>
    <n v="14.928103287837638"/>
    <n v="37.320258219594088"/>
    <n v="52.248361507431724"/>
    <n v="7.4640516439188191"/>
    <n v="7.4640516439188191"/>
    <n v="29.856206575675277"/>
    <n v="18.598148376413842"/>
    <n v="46.495370941034615"/>
    <n v="65.093519317448454"/>
    <n v="9.2990741882069212"/>
    <n v="9.2990741882069212"/>
    <n v="31.751722836965438"/>
    <x v="0"/>
  </r>
  <r>
    <n v="8414"/>
    <n v="841"/>
    <n v="84"/>
    <s v="נווה ספיר"/>
    <m/>
    <s v="Jewish"/>
    <s v="yes"/>
    <x v="4"/>
    <s v="no"/>
    <s v="בית שמש"/>
    <n v="922"/>
    <n v="0"/>
    <m/>
    <m/>
    <n v="25"/>
    <n v="25"/>
    <m/>
    <n v="922"/>
    <n v="922"/>
    <n v="922"/>
    <n v="947"/>
    <n v="972"/>
    <m/>
    <n v="3411.4"/>
    <n v="3411.4"/>
    <n v="3411.4"/>
    <n v="3409.2000000000003"/>
    <n v="3499.2000000000003"/>
    <m/>
    <n v="3.7"/>
    <n v="3.7"/>
    <n v="3.7"/>
    <n v="3.6"/>
    <n v="3.6"/>
    <m/>
    <m/>
    <m/>
    <m/>
    <m/>
    <m/>
    <m/>
    <m/>
    <m/>
    <m/>
    <m/>
    <m/>
    <m/>
    <m/>
    <m/>
    <m/>
    <m/>
    <m/>
    <m/>
    <m/>
    <n v="228.98333333333335"/>
    <n v="266.31666666666666"/>
    <n v="303.64999999999998"/>
    <n v="325.44166666666661"/>
    <n v="348.33379352477544"/>
    <m/>
    <m/>
    <n v="334.1"/>
    <n v="318.32041123334977"/>
    <n v="330.61334298826148"/>
    <n v="301.08831568507492"/>
    <n v="317.59521855670687"/>
    <m/>
    <m/>
    <m/>
    <m/>
    <m/>
    <m/>
    <m/>
    <m/>
    <m/>
    <m/>
    <m/>
    <m/>
    <n v="0"/>
    <n v="62.999999999999993"/>
    <n v="104.99999999999999"/>
    <n v="115.25"/>
    <n v="20.399999999999999"/>
    <m/>
    <n v="0"/>
    <n v="76.999999999999986"/>
    <n v="128.33333333333331"/>
    <n v="121.5"/>
    <n v="21.50046019144213"/>
    <n v="0"/>
    <x v="0"/>
  </r>
  <r>
    <n v="8415"/>
    <n v="841"/>
    <n v="84"/>
    <s v="קרית אריה שיינפלד (יפת השמש)"/>
    <m/>
    <s v="Jewish"/>
    <s v="yes"/>
    <x v="4"/>
    <s v="no"/>
    <s v="בית שמש"/>
    <n v="1000"/>
    <n v="0"/>
    <n v="20"/>
    <n v="60"/>
    <n v="60"/>
    <n v="60"/>
    <m/>
    <n v="1000"/>
    <n v="1020"/>
    <n v="1080"/>
    <n v="1140"/>
    <n v="1200"/>
    <m/>
    <n v="5000"/>
    <n v="5202"/>
    <n v="5292"/>
    <n v="5700"/>
    <n v="6000"/>
    <m/>
    <n v="5"/>
    <n v="5.0999999999999996"/>
    <n v="4.9000000000000004"/>
    <n v="5"/>
    <n v="5"/>
    <m/>
    <m/>
    <m/>
    <m/>
    <m/>
    <m/>
    <m/>
    <m/>
    <m/>
    <m/>
    <m/>
    <m/>
    <m/>
    <m/>
    <m/>
    <m/>
    <m/>
    <m/>
    <m/>
    <m/>
    <n v="337"/>
    <n v="385.32675991666434"/>
    <n v="442.11372459779886"/>
    <n v="471.43779472156888"/>
    <n v="498.60446138823556"/>
    <m/>
    <m/>
    <n v="1379.6"/>
    <n v="1477.0013987499653"/>
    <n v="1626.3058689669831"/>
    <n v="1658.6669208235332"/>
    <n v="1656.8661032393331"/>
    <m/>
    <m/>
    <m/>
    <m/>
    <m/>
    <m/>
    <m/>
    <m/>
    <m/>
    <m/>
    <m/>
    <m/>
    <n v="0"/>
    <n v="71.999999999999986"/>
    <n v="116.66666666666667"/>
    <n v="135"/>
    <n v="118.44705793113221"/>
    <m/>
    <n v="0"/>
    <n v="87.999999999999986"/>
    <n v="140.00000000000003"/>
    <n v="150"/>
    <n v="120.60446138823555"/>
    <n v="0"/>
    <x v="0"/>
  </r>
  <r>
    <n v="8416"/>
    <n v="841"/>
    <n v="84"/>
    <s v="גבעת שרת"/>
    <m/>
    <s v="Jewish"/>
    <s v="yes"/>
    <x v="4"/>
    <s v="no"/>
    <s v="בית שמש"/>
    <n v="1261"/>
    <n v="0"/>
    <n v="10"/>
    <n v="30"/>
    <n v="30"/>
    <n v="30"/>
    <m/>
    <n v="1261"/>
    <n v="1271"/>
    <n v="1301"/>
    <n v="1331"/>
    <n v="1361"/>
    <m/>
    <n v="3783"/>
    <n v="4702.7"/>
    <n v="4813.7"/>
    <n v="4791.6000000000004"/>
    <n v="4899.6000000000004"/>
    <m/>
    <n v="3"/>
    <n v="3.7"/>
    <n v="3.7"/>
    <n v="3.6"/>
    <n v="3.6"/>
    <m/>
    <m/>
    <m/>
    <m/>
    <m/>
    <m/>
    <m/>
    <m/>
    <m/>
    <m/>
    <m/>
    <m/>
    <m/>
    <m/>
    <m/>
    <m/>
    <m/>
    <m/>
    <m/>
    <m/>
    <n v="297.02499999999998"/>
    <n v="350.73347829382624"/>
    <n v="397.87924862994299"/>
    <n v="421.29591529660962"/>
    <n v="444.71258196327631"/>
    <m/>
    <m/>
    <n v="1068.5999999999999"/>
    <n v="1265.4771744073935"/>
    <n v="1326.4137294491447"/>
    <n v="1241.2830503098301"/>
    <n v="1233.3477076330764"/>
    <m/>
    <m/>
    <m/>
    <m/>
    <m/>
    <m/>
    <m/>
    <m/>
    <m/>
    <m/>
    <m/>
    <m/>
    <n v="0"/>
    <n v="56"/>
    <n v="81.666666666666671"/>
    <n v="162.625"/>
    <n v="97.587581963276321"/>
    <m/>
    <n v="0"/>
    <n v="71.999999999999986"/>
    <n v="104.99999999999999"/>
    <n v="170.125"/>
    <n v="97.587581963276321"/>
    <n v="0"/>
    <x v="0"/>
  </r>
  <r>
    <n v="8417"/>
    <n v="841"/>
    <n v="84"/>
    <s v="גבעת סביון"/>
    <m/>
    <s v="Jewish"/>
    <s v="yes"/>
    <x v="4"/>
    <s v="no"/>
    <s v="בית שמש"/>
    <n v="527"/>
    <n v="0"/>
    <n v="30"/>
    <n v="90"/>
    <n v="90"/>
    <n v="90"/>
    <m/>
    <n v="527"/>
    <n v="557"/>
    <n v="647"/>
    <n v="737"/>
    <n v="827"/>
    <m/>
    <n v="3109.3"/>
    <n v="3230.6"/>
    <n v="3752.6"/>
    <n v="4200.9000000000005"/>
    <n v="4631.2"/>
    <m/>
    <n v="5.9"/>
    <n v="5.8"/>
    <n v="5.8"/>
    <n v="5.7"/>
    <n v="5.6"/>
    <m/>
    <m/>
    <m/>
    <m/>
    <m/>
    <m/>
    <m/>
    <m/>
    <m/>
    <m/>
    <m/>
    <m/>
    <m/>
    <m/>
    <m/>
    <m/>
    <m/>
    <m/>
    <m/>
    <m/>
    <n v="114.925"/>
    <n v="151.78092260667421"/>
    <n v="200.56397442886208"/>
    <n v="228.58131161988084"/>
    <n v="259.94282570222032"/>
    <m/>
    <m/>
    <n v="75.400000000000006"/>
    <n v="129.48883910011298"/>
    <n v="249.98461643293118"/>
    <n v="280.24467429821243"/>
    <n v="360.66738553330549"/>
    <m/>
    <m/>
    <m/>
    <m/>
    <m/>
    <m/>
    <m/>
    <m/>
    <m/>
    <m/>
    <m/>
    <m/>
    <n v="0"/>
    <n v="42"/>
    <n v="61.249999999999993"/>
    <n v="80.875"/>
    <n v="16.438974428862078"/>
    <m/>
    <n v="0"/>
    <n v="53.999999999999993"/>
    <n v="78.749999999999986"/>
    <n v="103.375"/>
    <n v="23.817825702220365"/>
    <n v="0"/>
    <x v="0"/>
  </r>
  <r>
    <n v="8421"/>
    <n v="842"/>
    <n v="84"/>
    <s v="א&quot;ת הרטוב 2"/>
    <m/>
    <s v="Jewish"/>
    <s v="yes"/>
    <x v="4"/>
    <s v="no"/>
    <s v="בית שמש"/>
    <n v="0"/>
    <n v="0"/>
    <m/>
    <m/>
    <m/>
    <m/>
    <m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506.88"/>
    <n v="634.25"/>
    <n v="780"/>
    <n v="1047.46"/>
    <n v="3342.4399999999996"/>
    <m/>
    <m/>
    <n v="0"/>
    <n v="0"/>
    <n v="0"/>
    <n v="0"/>
    <n v="0"/>
    <m/>
    <m/>
    <m/>
    <m/>
    <m/>
    <m/>
    <m/>
    <m/>
    <m/>
    <m/>
    <m/>
    <m/>
    <n v="0"/>
    <n v="472.5"/>
    <n v="307.5"/>
    <n v="0"/>
    <n v="0"/>
    <m/>
    <n v="2365.4399999999996"/>
    <n v="567.00000000000011"/>
    <n v="409.99999999999994"/>
    <n v="0"/>
    <n v="0"/>
    <n v="0"/>
    <x v="0"/>
  </r>
  <r>
    <n v="8422"/>
    <n v="842"/>
    <n v="84"/>
    <s v="יער ישעי"/>
    <m/>
    <s v="Jewish"/>
    <s v="yes"/>
    <x v="4"/>
    <s v="no"/>
    <s v="בית שמש"/>
    <n v="0"/>
    <n v="0"/>
    <m/>
    <m/>
    <m/>
    <m/>
    <m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0"/>
    <n v="188.1"/>
    <n v="1670.8"/>
    <n v="2506.1999999999998"/>
    <m/>
    <m/>
    <n v="0"/>
    <n v="0"/>
    <n v="0"/>
    <n v="0"/>
    <n v="0"/>
    <m/>
    <m/>
    <m/>
    <m/>
    <m/>
    <m/>
    <m/>
    <m/>
    <m/>
    <m/>
    <m/>
    <m/>
    <n v="188.1"/>
    <n v="0"/>
    <n v="0"/>
    <n v="0"/>
    <n v="0"/>
    <m/>
    <n v="376.2"/>
    <n v="0"/>
    <n v="2130"/>
    <n v="0"/>
    <n v="0"/>
    <n v="0"/>
    <x v="0"/>
  </r>
  <r>
    <n v="8423"/>
    <n v="842"/>
    <n v="84"/>
    <s v="אזור תעשיה מערבי (ברוש)"/>
    <m/>
    <s v="Jewish"/>
    <s v="yes"/>
    <x v="4"/>
    <s v="no"/>
    <s v="בית שמש"/>
    <n v="0"/>
    <n v="0"/>
    <m/>
    <m/>
    <m/>
    <m/>
    <m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2933.7"/>
    <n v="3560.1499999999996"/>
    <n v="4049.1"/>
    <n v="4839.55"/>
    <n v="5291.5"/>
    <m/>
    <m/>
    <n v="0"/>
    <n v="0"/>
    <n v="0"/>
    <n v="0"/>
    <n v="0"/>
    <m/>
    <m/>
    <m/>
    <m/>
    <m/>
    <m/>
    <m/>
    <m/>
    <m/>
    <m/>
    <m/>
    <m/>
    <n v="2811.6"/>
    <n v="0"/>
    <n v="1237.5"/>
    <n v="0"/>
    <n v="0"/>
    <m/>
    <n v="3514.5"/>
    <n v="402"/>
    <n v="1375"/>
    <n v="0"/>
    <n v="0"/>
    <n v="0"/>
    <x v="0"/>
  </r>
  <r>
    <n v="8431"/>
    <n v="843"/>
    <n v="84"/>
    <s v="מתחם ביג"/>
    <m/>
    <s v="Jewish"/>
    <s v="yes"/>
    <x v="4"/>
    <s v="no"/>
    <s v="בית שמש"/>
    <n v="0"/>
    <n v="0"/>
    <m/>
    <n v="400"/>
    <m/>
    <m/>
    <m/>
    <n v="0"/>
    <n v="0"/>
    <n v="400"/>
    <n v="400"/>
    <n v="400"/>
    <m/>
    <n v="0"/>
    <n v="0"/>
    <n v="1600"/>
    <n v="1680"/>
    <n v="1800"/>
    <m/>
    <m/>
    <m/>
    <n v="4"/>
    <n v="4.2"/>
    <n v="4.5"/>
    <m/>
    <m/>
    <m/>
    <m/>
    <m/>
    <m/>
    <m/>
    <m/>
    <m/>
    <m/>
    <m/>
    <m/>
    <m/>
    <m/>
    <m/>
    <m/>
    <m/>
    <m/>
    <m/>
    <m/>
    <n v="900"/>
    <n v="900"/>
    <n v="1777.9931421717688"/>
    <n v="2281.7888979368799"/>
    <n v="2781.7888979368799"/>
    <m/>
    <m/>
    <n v="0"/>
    <n v="0"/>
    <n v="419.89713257653335"/>
    <n v="476.83346905319996"/>
    <n v="460.74597650760006"/>
    <m/>
    <m/>
    <m/>
    <m/>
    <m/>
    <m/>
    <m/>
    <m/>
    <m/>
    <m/>
    <m/>
    <m/>
    <n v="0"/>
    <n v="900"/>
    <n v="750"/>
    <n v="100"/>
    <n v="27.993142171768891"/>
    <m/>
    <n v="0"/>
    <n v="900"/>
    <n v="1750"/>
    <n v="100"/>
    <n v="31.788897936879998"/>
    <n v="0"/>
    <x v="0"/>
  </r>
  <r>
    <n v="8432"/>
    <n v="843"/>
    <n v="84"/>
    <s v="מע&quot;ר צפון 2 מרכז"/>
    <m/>
    <s v="Jewish"/>
    <s v="yes"/>
    <x v="4"/>
    <s v="no"/>
    <s v="בית שמש"/>
    <n v="0"/>
    <n v="0"/>
    <m/>
    <n v="300"/>
    <n v="400"/>
    <m/>
    <m/>
    <n v="0"/>
    <n v="0"/>
    <n v="300"/>
    <n v="700"/>
    <n v="700"/>
    <m/>
    <n v="0"/>
    <n v="0"/>
    <n v="1200"/>
    <n v="2940"/>
    <n v="3150"/>
    <m/>
    <m/>
    <m/>
    <n v="4"/>
    <n v="4.2"/>
    <n v="4.5"/>
    <m/>
    <m/>
    <m/>
    <m/>
    <m/>
    <m/>
    <m/>
    <m/>
    <m/>
    <m/>
    <m/>
    <m/>
    <m/>
    <m/>
    <m/>
    <m/>
    <m/>
    <m/>
    <m/>
    <m/>
    <n v="1200"/>
    <n v="1200"/>
    <n v="1295.9948566288267"/>
    <n v="1580.6305713895399"/>
    <n v="2465.6305713895399"/>
    <m/>
    <m/>
    <n v="0"/>
    <n v="0"/>
    <n v="314.92284943239997"/>
    <n v="834.45857084310001"/>
    <n v="806.3054588883"/>
    <m/>
    <m/>
    <m/>
    <m/>
    <m/>
    <m/>
    <m/>
    <m/>
    <m/>
    <m/>
    <m/>
    <m/>
    <n v="0"/>
    <n v="450"/>
    <n v="750"/>
    <n v="75"/>
    <n v="20.994856628826664"/>
    <m/>
    <n v="0"/>
    <n v="360"/>
    <n v="1875"/>
    <n v="175"/>
    <n v="55.630571389540009"/>
    <n v="0"/>
    <x v="0"/>
  </r>
  <r>
    <n v="8433"/>
    <n v="843"/>
    <n v="84"/>
    <s v="מע&quot;ר צפון 2 מזרח"/>
    <m/>
    <s v="Jewish"/>
    <s v="yes"/>
    <x v="4"/>
    <s v="no"/>
    <s v="בית שמש"/>
    <m/>
    <m/>
    <m/>
    <n v="500"/>
    <n v="500"/>
    <m/>
    <m/>
    <n v="0"/>
    <n v="0"/>
    <n v="500"/>
    <n v="1000"/>
    <n v="1000"/>
    <m/>
    <n v="0"/>
    <n v="0"/>
    <n v="2000"/>
    <n v="4200"/>
    <n v="4500"/>
    <m/>
    <m/>
    <m/>
    <n v="4"/>
    <n v="4.2"/>
    <n v="4.5"/>
    <m/>
    <m/>
    <m/>
    <m/>
    <m/>
    <m/>
    <m/>
    <m/>
    <m/>
    <m/>
    <m/>
    <m/>
    <m/>
    <m/>
    <m/>
    <m/>
    <m/>
    <m/>
    <m/>
    <m/>
    <n v="0"/>
    <n v="0"/>
    <n v="159.99142771471111"/>
    <n v="329.47224484219998"/>
    <n v="3314.4722448421999"/>
    <m/>
    <m/>
    <n v="0"/>
    <n v="0"/>
    <n v="524.87141572066662"/>
    <n v="1192.0836726329999"/>
    <n v="1151.8649412689999"/>
    <m/>
    <m/>
    <m/>
    <m/>
    <m/>
    <m/>
    <m/>
    <m/>
    <m/>
    <m/>
    <m/>
    <m/>
    <n v="0"/>
    <n v="0"/>
    <n v="0"/>
    <n v="125"/>
    <n v="34.991427714711108"/>
    <m/>
    <n v="0"/>
    <n v="360"/>
    <n v="2625"/>
    <n v="250"/>
    <n v="79.472244842199999"/>
    <m/>
    <x v="0"/>
  </r>
  <r>
    <n v="8434"/>
    <n v="843"/>
    <n v="84"/>
    <s v="מע&quot;ר צפון 1 מערב"/>
    <m/>
    <s v="Jewish"/>
    <s v="yes"/>
    <x v="4"/>
    <s v="no"/>
    <s v="בית שמש"/>
    <n v="0"/>
    <n v="0"/>
    <m/>
    <n v="400"/>
    <n v="400"/>
    <m/>
    <m/>
    <n v="0"/>
    <n v="0"/>
    <n v="400"/>
    <n v="800"/>
    <n v="800"/>
    <m/>
    <n v="0"/>
    <n v="0"/>
    <n v="1600"/>
    <n v="3360"/>
    <n v="3600"/>
    <m/>
    <m/>
    <m/>
    <n v="4"/>
    <n v="4.2"/>
    <n v="4.5"/>
    <m/>
    <m/>
    <m/>
    <m/>
    <m/>
    <m/>
    <m/>
    <m/>
    <m/>
    <m/>
    <m/>
    <m/>
    <m/>
    <m/>
    <m/>
    <m/>
    <m/>
    <m/>
    <m/>
    <m/>
    <n v="400"/>
    <n v="500"/>
    <n v="727.99314217176891"/>
    <n v="2123.5777958737599"/>
    <n v="3053.5777958737599"/>
    <m/>
    <m/>
    <n v="0"/>
    <n v="0"/>
    <n v="419.89713257653335"/>
    <n v="953.66693810639981"/>
    <n v="921.49195301520001"/>
    <m/>
    <m/>
    <m/>
    <m/>
    <m/>
    <m/>
    <m/>
    <m/>
    <m/>
    <m/>
    <m/>
    <m/>
    <n v="0"/>
    <n v="0"/>
    <n v="600"/>
    <n v="100"/>
    <n v="27.993142171768891"/>
    <m/>
    <n v="0"/>
    <n v="540"/>
    <n v="2250"/>
    <n v="200"/>
    <n v="63.577795873759996"/>
    <n v="0"/>
    <x v="0"/>
  </r>
  <r>
    <n v="8435"/>
    <n v="843"/>
    <n v="84"/>
    <s v="מע&quot;ר צפון 1 מזרח"/>
    <m/>
    <s v="Jewish"/>
    <s v="yes"/>
    <x v="4"/>
    <s v="no"/>
    <s v="בית שמש"/>
    <m/>
    <m/>
    <m/>
    <n v="500"/>
    <n v="600"/>
    <m/>
    <m/>
    <n v="0"/>
    <n v="0"/>
    <n v="500"/>
    <n v="1100"/>
    <n v="1100"/>
    <m/>
    <n v="0"/>
    <n v="0"/>
    <n v="2000"/>
    <n v="4620"/>
    <n v="4950"/>
    <m/>
    <m/>
    <m/>
    <n v="4"/>
    <n v="4.2"/>
    <n v="4.5"/>
    <m/>
    <m/>
    <m/>
    <m/>
    <m/>
    <m/>
    <m/>
    <m/>
    <m/>
    <m/>
    <m/>
    <m/>
    <m/>
    <m/>
    <m/>
    <m/>
    <m/>
    <m/>
    <m/>
    <m/>
    <n v="200"/>
    <n v="200"/>
    <n v="359.99142771471111"/>
    <n v="1756.9194693264201"/>
    <n v="3080.9194693264199"/>
    <m/>
    <m/>
    <n v="0"/>
    <n v="0"/>
    <n v="524.87141572066662"/>
    <n v="1311.2920398962999"/>
    <n v="1267.0514353958997"/>
    <m/>
    <m/>
    <m/>
    <m/>
    <m/>
    <m/>
    <m/>
    <m/>
    <m/>
    <m/>
    <m/>
    <m/>
    <n v="200"/>
    <n v="0"/>
    <n v="0"/>
    <n v="125"/>
    <n v="34.991427714711108"/>
    <m/>
    <n v="0"/>
    <n v="493.5"/>
    <n v="2225"/>
    <n v="275"/>
    <n v="87.41946932642"/>
    <m/>
    <x v="0"/>
  </r>
  <r>
    <n v="8436"/>
    <n v="843"/>
    <n v="84"/>
    <s v="מע&quot;ר צפון 1 תעשיה"/>
    <m/>
    <s v="Jewish"/>
    <s v="yes"/>
    <x v="4"/>
    <s v="no"/>
    <s v="בית שמש"/>
    <m/>
    <m/>
    <m/>
    <m/>
    <m/>
    <m/>
    <m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445.5"/>
    <n v="891"/>
    <m/>
    <m/>
    <n v="0"/>
    <n v="0"/>
    <n v="0"/>
    <n v="0"/>
    <n v="0"/>
    <m/>
    <m/>
    <m/>
    <m/>
    <m/>
    <m/>
    <m/>
    <m/>
    <m/>
    <m/>
    <m/>
    <m/>
    <n v="0"/>
    <n v="0"/>
    <n v="0"/>
    <n v="0"/>
    <n v="0"/>
    <m/>
    <n v="891"/>
    <n v="0"/>
    <n v="0"/>
    <n v="0"/>
    <n v="0"/>
    <m/>
    <x v="0"/>
  </r>
  <r>
    <n v="8437"/>
    <n v="843"/>
    <n v="84"/>
    <s v="מחצבות שורק-נחם"/>
    <m/>
    <s v="Jewish"/>
    <s v="yes"/>
    <x v="4"/>
    <s v="no"/>
    <s v="בית שמש"/>
    <n v="0"/>
    <m/>
    <m/>
    <m/>
    <m/>
    <m/>
    <m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  <n v="0"/>
    <n v="0"/>
    <n v="0"/>
    <n v="0"/>
    <m/>
    <m/>
    <m/>
    <m/>
    <m/>
    <m/>
    <m/>
    <m/>
    <m/>
    <m/>
    <m/>
    <m/>
    <n v="0"/>
    <n v="0"/>
    <n v="0"/>
    <n v="0"/>
    <n v="0"/>
    <m/>
    <n v="0"/>
    <n v="0"/>
    <n v="0"/>
    <n v="0"/>
    <n v="0"/>
    <m/>
    <x v="0"/>
  </r>
  <r>
    <n v="8438"/>
    <n v="843"/>
    <n v="84"/>
    <s v="מושב מחסיה"/>
    <m/>
    <s v="Jewish"/>
    <s v="yes"/>
    <x v="0"/>
    <s v="no"/>
    <s v="מטה יהודה"/>
    <n v="155"/>
    <n v="22"/>
    <n v="22"/>
    <n v="22"/>
    <n v="22"/>
    <n v="22"/>
    <m/>
    <n v="177"/>
    <n v="199"/>
    <n v="221"/>
    <n v="243"/>
    <n v="265"/>
    <n v="589"/>
    <n v="672.6"/>
    <n v="756.19999999999993"/>
    <n v="839.8"/>
    <n v="923.4"/>
    <n v="1007"/>
    <n v="3.8"/>
    <n v="3.8000000000000003"/>
    <n v="3.8"/>
    <n v="3.8"/>
    <n v="3.8"/>
    <n v="3.8"/>
    <m/>
    <m/>
    <m/>
    <m/>
    <m/>
    <m/>
    <m/>
    <m/>
    <m/>
    <m/>
    <m/>
    <m/>
    <m/>
    <m/>
    <m/>
    <m/>
    <m/>
    <m/>
    <m/>
    <n v="38.700000000000003"/>
    <n v="51.263650366253053"/>
    <n v="57.916576651308048"/>
    <n v="64.946600788346842"/>
    <n v="72.79607046374025"/>
    <n v="81.008115182794754"/>
    <m/>
    <n v="69"/>
    <n v="135.73629578163096"/>
    <n v="154.37616164736374"/>
    <n v="146.5460446429457"/>
    <n v="147.50586168791978"/>
    <n v="145.48643861470578"/>
    <n v="37"/>
    <n v="37"/>
    <n v="37"/>
    <n v="37"/>
    <n v="37"/>
    <n v="37"/>
    <m/>
    <m/>
    <m/>
    <m/>
    <m/>
    <m/>
    <n v="6.4946600788346851"/>
    <n v="16.236650197086714"/>
    <n v="22.731310275921398"/>
    <n v="3.2473300394173426"/>
    <n v="3.2473300394173426"/>
    <n v="12.98932015766937"/>
    <n v="8.7932121618340311"/>
    <n v="21.983030404585076"/>
    <n v="30.7762425664191"/>
    <n v="4.3966060809170155"/>
    <n v="4.3966060809170155"/>
    <n v="10.66241788812253"/>
    <x v="0"/>
  </r>
  <r>
    <n v="8441"/>
    <n v="844"/>
    <n v="84"/>
    <s v="קרית בעלז (מצפה בית שמש)"/>
    <m/>
    <s v="U. Orthodox"/>
    <s v="yes"/>
    <x v="4"/>
    <s v="no"/>
    <s v="בית שמש"/>
    <n v="700"/>
    <n v="134"/>
    <n v="25"/>
    <n v="25"/>
    <n v="25"/>
    <n v="25"/>
    <m/>
    <n v="834"/>
    <n v="859"/>
    <n v="884"/>
    <n v="909"/>
    <n v="934"/>
    <m/>
    <n v="4920.6000000000004"/>
    <n v="4982.2"/>
    <n v="5215.6000000000004"/>
    <n v="5544.9"/>
    <n v="5790.8"/>
    <m/>
    <n v="5.9"/>
    <n v="5.8"/>
    <n v="5.9"/>
    <n v="6.1"/>
    <n v="6.2"/>
    <m/>
    <m/>
    <m/>
    <m/>
    <m/>
    <m/>
    <m/>
    <m/>
    <m/>
    <m/>
    <m/>
    <m/>
    <m/>
    <m/>
    <m/>
    <m/>
    <m/>
    <m/>
    <m/>
    <m/>
    <n v="293.45"/>
    <n v="337.9083333333333"/>
    <n v="388.83184106813962"/>
    <n v="433.66945945902444"/>
    <n v="481.74338227224018"/>
    <m/>
    <m/>
    <n v="1603.6"/>
    <n v="1526.0383802338374"/>
    <n v="1623.0159962559314"/>
    <n v="1628.705272119204"/>
    <n v="1682.9391143174412"/>
    <m/>
    <n v="281.58131930328602"/>
    <n v="319.73926917658798"/>
    <n v="356.75468273161607"/>
    <n v="399.91543707492002"/>
    <n v="425.20278671914406"/>
    <m/>
    <m/>
    <m/>
    <m/>
    <m/>
    <m/>
    <n v="0"/>
    <n v="63"/>
    <n v="81.666666666666671"/>
    <n v="110.5"/>
    <n v="133.66517440147291"/>
    <m/>
    <n v="0"/>
    <n v="98.999999999999986"/>
    <n v="128.33333333333331"/>
    <n v="116.75"/>
    <n v="137.6600489389069"/>
    <n v="0"/>
    <x v="0"/>
  </r>
  <r>
    <n v="8442"/>
    <n v="844"/>
    <n v="84"/>
    <s v="רמת התנאים(רמת בית שמש ב') צפון"/>
    <m/>
    <s v="U. Orthodox"/>
    <s v="yes"/>
    <x v="4"/>
    <s v="no"/>
    <s v="בית שמש"/>
    <n v="1250"/>
    <n v="50"/>
    <m/>
    <n v="100"/>
    <n v="100"/>
    <n v="100"/>
    <m/>
    <n v="1300"/>
    <n v="1300"/>
    <n v="1400"/>
    <n v="1500"/>
    <n v="1600"/>
    <m/>
    <n v="8190"/>
    <n v="8320"/>
    <n v="9100"/>
    <n v="9600"/>
    <n v="10080"/>
    <m/>
    <n v="6.3"/>
    <n v="6.4"/>
    <n v="6.5"/>
    <n v="6.4"/>
    <n v="6.3"/>
    <m/>
    <m/>
    <m/>
    <m/>
    <m/>
    <m/>
    <m/>
    <m/>
    <m/>
    <m/>
    <m/>
    <m/>
    <m/>
    <m/>
    <m/>
    <m/>
    <m/>
    <m/>
    <m/>
    <m/>
    <n v="660.1"/>
    <n v="728.1"/>
    <n v="832.5679057519576"/>
    <n v="918.68432011699201"/>
    <n v="1004.8832791918346"/>
    <m/>
    <m/>
    <n v="2470.8000000000002"/>
    <n v="2170.525151279855"/>
    <n v="2530.0437375592182"/>
    <n v="2614.2899530347349"/>
    <n v="2699.7743391573749"/>
    <m/>
    <n v="452.91574225170001"/>
    <n v="589.63541453440007"/>
    <n v="673.23579013599999"/>
    <n v="689.75221737599998"/>
    <n v="757.43533343520005"/>
    <m/>
    <m/>
    <m/>
    <m/>
    <m/>
    <m/>
    <n v="0"/>
    <n v="198"/>
    <n v="210"/>
    <n v="175"/>
    <n v="249.56790575195757"/>
    <m/>
    <n v="0"/>
    <n v="263.99999999999994"/>
    <n v="280"/>
    <n v="200"/>
    <n v="260.88327919183462"/>
    <m/>
    <x v="0"/>
  </r>
  <r>
    <n v="8443"/>
    <n v="844"/>
    <n v="84"/>
    <s v="רמת התנאים(רמת בית שמש ב') דרום"/>
    <m/>
    <s v="U. Orthodox"/>
    <s v="yes"/>
    <x v="4"/>
    <s v="no"/>
    <s v="בית שמש"/>
    <n v="1150"/>
    <n v="50"/>
    <m/>
    <n v="100"/>
    <n v="100"/>
    <n v="100"/>
    <m/>
    <n v="1200"/>
    <n v="1200"/>
    <n v="1300"/>
    <n v="1400"/>
    <n v="1500"/>
    <m/>
    <n v="7560"/>
    <n v="7680"/>
    <n v="8450"/>
    <n v="8960"/>
    <n v="9450"/>
    <m/>
    <n v="6.3"/>
    <n v="6.4"/>
    <n v="6.5"/>
    <n v="6.4"/>
    <n v="6.3"/>
    <m/>
    <m/>
    <m/>
    <m/>
    <m/>
    <m/>
    <m/>
    <m/>
    <m/>
    <m/>
    <m/>
    <m/>
    <m/>
    <m/>
    <m/>
    <m/>
    <m/>
    <m/>
    <m/>
    <m/>
    <n v="553.13333333333333"/>
    <n v="613.79999999999995"/>
    <n v="719.41351680951095"/>
    <n v="796.45431130028078"/>
    <n v="875.29371278273584"/>
    <m/>
    <m/>
    <n v="2131.4"/>
    <n v="1984.5233747739203"/>
    <n v="2471.2261269165856"/>
    <n v="2529.3380442781336"/>
    <n v="2614.4290665149597"/>
    <m/>
    <n v="490.02214116239998"/>
    <n v="586.28456094720002"/>
    <n v="585.3280151355001"/>
    <n v="621.30414277119996"/>
    <n v="679.07205519299998"/>
    <m/>
    <m/>
    <m/>
    <m/>
    <m/>
    <m/>
    <n v="0"/>
    <n v="131.99999999999997"/>
    <n v="201.66666666666663"/>
    <n v="162.5"/>
    <n v="223.24685014284432"/>
    <m/>
    <n v="0"/>
    <n v="179.99999999999997"/>
    <n v="274.99999999999994"/>
    <n v="187.5"/>
    <n v="232.79371278273595"/>
    <m/>
    <x v="0"/>
  </r>
  <r>
    <n v="8444"/>
    <n v="844"/>
    <n v="84"/>
    <s v="משכנות השמש צפון"/>
    <m/>
    <s v="U. Orthodox"/>
    <s v="yes"/>
    <x v="4"/>
    <s v="no"/>
    <s v="בית שמש"/>
    <n v="0"/>
    <n v="0"/>
    <m/>
    <n v="500"/>
    <n v="500"/>
    <m/>
    <m/>
    <n v="0"/>
    <n v="0"/>
    <n v="500"/>
    <n v="1000"/>
    <n v="1000"/>
    <m/>
    <n v="0"/>
    <n v="0"/>
    <n v="2150"/>
    <n v="5300"/>
    <n v="6300"/>
    <m/>
    <m/>
    <m/>
    <n v="4.3"/>
    <n v="5.3"/>
    <n v="6.3"/>
    <m/>
    <m/>
    <m/>
    <m/>
    <m/>
    <m/>
    <m/>
    <m/>
    <m/>
    <m/>
    <m/>
    <m/>
    <m/>
    <m/>
    <m/>
    <m/>
    <m/>
    <m/>
    <m/>
    <m/>
    <n v="0"/>
    <n v="0"/>
    <n v="601.84734827880106"/>
    <n v="940.81622495721888"/>
    <n v="1075.84971324558"/>
    <m/>
    <m/>
    <n v="0"/>
    <n v="0"/>
    <n v="867.71022418201665"/>
    <n v="2505.9933743582833"/>
    <n v="2960.2456986837001"/>
    <m/>
    <n v="0"/>
    <n v="0"/>
    <n v="210.22470094049999"/>
    <n v="294.28506519999996"/>
    <n v="360.03837611700004"/>
    <m/>
    <m/>
    <m/>
    <m/>
    <m/>
    <m/>
    <n v="0"/>
    <n v="144"/>
    <n v="275"/>
    <n v="125"/>
    <n v="57.847348278801107"/>
    <m/>
    <n v="0"/>
    <n v="216"/>
    <n v="412.5"/>
    <n v="250"/>
    <n v="197.34971324558001"/>
    <n v="0"/>
    <x v="0"/>
  </r>
  <r>
    <n v="8445"/>
    <n v="844"/>
    <n v="84"/>
    <s v="משכנות השמש דרום"/>
    <m/>
    <s v="U. Orthodox"/>
    <s v="yes"/>
    <x v="4"/>
    <s v="no"/>
    <s v="בית שמש"/>
    <m/>
    <m/>
    <m/>
    <n v="500"/>
    <n v="500"/>
    <m/>
    <m/>
    <n v="0"/>
    <n v="0"/>
    <n v="500"/>
    <n v="1000"/>
    <n v="1000"/>
    <m/>
    <n v="0"/>
    <n v="0"/>
    <n v="2150"/>
    <n v="5300"/>
    <n v="6300"/>
    <m/>
    <m/>
    <m/>
    <n v="4.3"/>
    <n v="5.3"/>
    <n v="6.3"/>
    <m/>
    <m/>
    <m/>
    <m/>
    <m/>
    <m/>
    <m/>
    <m/>
    <m/>
    <m/>
    <m/>
    <m/>
    <m/>
    <m/>
    <m/>
    <m/>
    <m/>
    <m/>
    <m/>
    <m/>
    <n v="0"/>
    <n v="0"/>
    <n v="601.84734827880106"/>
    <n v="940.81622495721888"/>
    <n v="1075.84971324558"/>
    <m/>
    <m/>
    <n v="0"/>
    <n v="0"/>
    <n v="867.71022418201665"/>
    <n v="2505.9933743582833"/>
    <n v="2960.2456986837001"/>
    <m/>
    <n v="0"/>
    <n v="0"/>
    <n v="210.22470094049999"/>
    <n v="294.28506519999996"/>
    <n v="360.03837611700004"/>
    <m/>
    <m/>
    <m/>
    <m/>
    <m/>
    <m/>
    <n v="0"/>
    <n v="144"/>
    <n v="275"/>
    <n v="125"/>
    <n v="57.847348278801107"/>
    <m/>
    <n v="0"/>
    <n v="216"/>
    <n v="412.5"/>
    <n v="250"/>
    <n v="197.34971324558001"/>
    <m/>
    <x v="0"/>
  </r>
  <r>
    <n v="8446"/>
    <n v="844"/>
    <n v="84"/>
    <s v="בית ג'מאל"/>
    <m/>
    <s v="U. Orthodox"/>
    <s v="yes"/>
    <x v="4"/>
    <s v="no"/>
    <s v="בית שמש"/>
    <m/>
    <m/>
    <m/>
    <m/>
    <m/>
    <m/>
    <m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  <n v="0"/>
    <n v="0"/>
    <n v="0"/>
    <n v="0"/>
    <m/>
    <n v="0"/>
    <n v="0"/>
    <n v="0"/>
    <n v="0"/>
    <n v="0"/>
    <m/>
    <m/>
    <m/>
    <m/>
    <m/>
    <m/>
    <n v="0"/>
    <n v="0"/>
    <n v="0"/>
    <n v="0"/>
    <n v="0"/>
    <m/>
    <n v="0"/>
    <n v="0"/>
    <n v="0"/>
    <n v="0"/>
    <n v="0"/>
    <m/>
    <x v="0"/>
  </r>
  <r>
    <n v="8447"/>
    <n v="844"/>
    <n v="84"/>
    <s v="רמת אברהם צפון"/>
    <m/>
    <s v="U. Orthodox"/>
    <s v="yes"/>
    <x v="4"/>
    <s v="no"/>
    <s v="בית שמש"/>
    <n v="0"/>
    <n v="0"/>
    <n v="500"/>
    <n v="500"/>
    <m/>
    <m/>
    <m/>
    <n v="0"/>
    <n v="500"/>
    <n v="1000"/>
    <n v="1000"/>
    <n v="1000"/>
    <m/>
    <n v="0"/>
    <n v="0"/>
    <n v="4300"/>
    <n v="5300"/>
    <n v="6100"/>
    <m/>
    <m/>
    <m/>
    <n v="4.3"/>
    <n v="5.3"/>
    <n v="6.1"/>
    <m/>
    <m/>
    <m/>
    <m/>
    <m/>
    <m/>
    <m/>
    <m/>
    <m/>
    <m/>
    <m/>
    <m/>
    <m/>
    <m/>
    <m/>
    <m/>
    <m/>
    <m/>
    <m/>
    <m/>
    <n v="0"/>
    <n v="145"/>
    <n v="417.25526133099777"/>
    <n v="453.22479017989781"/>
    <n v="424.67265722386446"/>
    <m/>
    <m/>
    <n v="0"/>
    <n v="0"/>
    <n v="2058.8289199649666"/>
    <n v="2448.3718526984667"/>
    <n v="2620.0898583579665"/>
    <m/>
    <n v="0"/>
    <n v="0"/>
    <n v="238.75958119999999"/>
    <n v="302.88942752700001"/>
    <n v="418.22710877100008"/>
    <m/>
    <m/>
    <m/>
    <m/>
    <m/>
    <m/>
    <n v="0"/>
    <n v="30"/>
    <n v="0"/>
    <n v="250"/>
    <n v="137.25526133099777"/>
    <m/>
    <n v="0"/>
    <n v="0"/>
    <n v="0"/>
    <n v="250"/>
    <n v="174.67265722386443"/>
    <n v="0"/>
    <x v="0"/>
  </r>
  <r>
    <n v="8448"/>
    <n v="844"/>
    <n v="84"/>
    <s v="רמת אברהם מערב"/>
    <m/>
    <s v="U. Orthodox"/>
    <s v="yes"/>
    <x v="4"/>
    <s v="no"/>
    <s v="בית שמש"/>
    <n v="0"/>
    <n v="0"/>
    <n v="600"/>
    <n v="600"/>
    <m/>
    <m/>
    <m/>
    <n v="0"/>
    <n v="600"/>
    <n v="1200"/>
    <n v="1200"/>
    <n v="1200"/>
    <m/>
    <n v="0"/>
    <n v="0"/>
    <n v="5160"/>
    <n v="6360"/>
    <n v="7320"/>
    <m/>
    <m/>
    <m/>
    <n v="4.3"/>
    <n v="5.3"/>
    <n v="6.1"/>
    <m/>
    <m/>
    <m/>
    <m/>
    <m/>
    <m/>
    <m/>
    <m/>
    <m/>
    <m/>
    <m/>
    <m/>
    <m/>
    <m/>
    <m/>
    <m/>
    <m/>
    <m/>
    <m/>
    <m/>
    <n v="0"/>
    <n v="326"/>
    <n v="728.70631359719732"/>
    <n v="847.86974821587728"/>
    <n v="509.60718866863732"/>
    <m/>
    <m/>
    <n v="0"/>
    <n v="0"/>
    <n v="2470.5947039579601"/>
    <n v="2938.0462232381601"/>
    <n v="3144.1078300295599"/>
    <m/>
    <n v="0"/>
    <n v="0"/>
    <n v="286.51149743999997"/>
    <n v="363.4673130324"/>
    <n v="501.87253052520009"/>
    <m/>
    <m/>
    <m/>
    <m/>
    <m/>
    <m/>
    <n v="0"/>
    <n v="264"/>
    <n v="0"/>
    <n v="300"/>
    <n v="164.70631359719735"/>
    <m/>
    <n v="0"/>
    <n v="0"/>
    <n v="0"/>
    <n v="300"/>
    <n v="209.60718866863732"/>
    <n v="0"/>
    <x v="0"/>
  </r>
  <r>
    <n v="8449"/>
    <n v="844"/>
    <n v="84"/>
    <s v="רמת אברהם מזרח"/>
    <m/>
    <s v="U. Orthodox"/>
    <s v="yes"/>
    <x v="4"/>
    <s v="no"/>
    <s v="בית שמש"/>
    <n v="0"/>
    <n v="850"/>
    <m/>
    <m/>
    <m/>
    <m/>
    <m/>
    <n v="850"/>
    <n v="850"/>
    <n v="850"/>
    <n v="850"/>
    <n v="850"/>
    <m/>
    <n v="3655"/>
    <n v="4505"/>
    <n v="5185"/>
    <n v="5270"/>
    <n v="5355"/>
    <m/>
    <n v="4.3"/>
    <n v="5.3"/>
    <n v="6.1"/>
    <n v="6.2"/>
    <n v="6.3"/>
    <m/>
    <m/>
    <m/>
    <m/>
    <m/>
    <m/>
    <m/>
    <m/>
    <m/>
    <m/>
    <m/>
    <m/>
    <m/>
    <m/>
    <m/>
    <m/>
    <m/>
    <m/>
    <m/>
    <m/>
    <n v="266"/>
    <n v="327.58409294963423"/>
    <n v="386.29882611538255"/>
    <n v="412.18312020429619"/>
    <n v="372.18312020429619"/>
    <m/>
    <m/>
    <n v="1426.2613942445132"/>
    <n v="2156.9823917307385"/>
    <n v="2395.2468030644432"/>
    <n v="2395.2468030644432"/>
    <n v="2395.2468030644432"/>
    <m/>
    <n v="357.38199159884999"/>
    <n v="250.14230542000001"/>
    <n v="296.31729843915002"/>
    <n v="361.32079724970009"/>
    <n v="361.32079724970009"/>
    <m/>
    <m/>
    <m/>
    <m/>
    <m/>
    <m/>
    <n v="0"/>
    <n v="30"/>
    <n v="0"/>
    <n v="212.5"/>
    <n v="143.79882611538258"/>
    <m/>
    <n v="0"/>
    <n v="0"/>
    <n v="0"/>
    <n v="212.5"/>
    <n v="159.68312020429622"/>
    <n v="0"/>
    <x v="0"/>
  </r>
  <r>
    <n v="8451"/>
    <n v="845"/>
    <n v="84"/>
    <s v="רמת הנחלים (רמת בית שמש א)מזרח"/>
    <m/>
    <s v="Jewish"/>
    <s v="yes"/>
    <x v="4"/>
    <s v="no"/>
    <s v="בית שמש"/>
    <n v="1300"/>
    <n v="150"/>
    <n v="20"/>
    <n v="20"/>
    <n v="20"/>
    <n v="20"/>
    <m/>
    <n v="1450"/>
    <n v="1470"/>
    <n v="1490"/>
    <n v="1510"/>
    <n v="1530"/>
    <m/>
    <n v="8555"/>
    <n v="8673"/>
    <n v="9238"/>
    <n v="9362"/>
    <n v="9486"/>
    <m/>
    <n v="5.9"/>
    <n v="5.9"/>
    <n v="6.2"/>
    <n v="6.2"/>
    <n v="6.2"/>
    <m/>
    <m/>
    <m/>
    <m/>
    <m/>
    <m/>
    <m/>
    <m/>
    <m/>
    <m/>
    <m/>
    <m/>
    <m/>
    <m/>
    <m/>
    <m/>
    <m/>
    <m/>
    <m/>
    <m/>
    <n v="475.51666666666665"/>
    <n v="507.35"/>
    <n v="562.18089542002485"/>
    <n v="575.79377477766775"/>
    <n v="578.29377477766775"/>
    <m/>
    <m/>
    <n v="1932.7"/>
    <n v="1864.8622525118378"/>
    <n v="2429.8256838122097"/>
    <n v="2376.5188741768534"/>
    <n v="2306.1431510311086"/>
    <m/>
    <m/>
    <m/>
    <m/>
    <m/>
    <m/>
    <m/>
    <m/>
    <m/>
    <m/>
    <m/>
    <m/>
    <n v="0"/>
    <n v="104"/>
    <n v="86.666666666666671"/>
    <n v="186.25"/>
    <n v="185.26422875335814"/>
    <m/>
    <n v="0"/>
    <n v="112"/>
    <n v="93.333333333333329"/>
    <n v="191.25"/>
    <n v="181.71044144433438"/>
    <n v="0"/>
    <x v="0"/>
  </r>
  <r>
    <n v="8452"/>
    <n v="845"/>
    <n v="84"/>
    <s v="רמת הנחלים (רמת בית שמש א)דרום"/>
    <m/>
    <s v="Jewish"/>
    <s v="yes"/>
    <x v="4"/>
    <s v="no"/>
    <s v="בית שמש"/>
    <n v="673"/>
    <n v="200"/>
    <n v="20"/>
    <n v="20"/>
    <n v="20"/>
    <n v="20"/>
    <m/>
    <n v="873"/>
    <n v="893"/>
    <n v="913"/>
    <n v="933"/>
    <n v="953"/>
    <m/>
    <n v="5150.7000000000007"/>
    <n v="5268.7000000000007"/>
    <n v="5660.6"/>
    <n v="5784.6"/>
    <n v="5908.6"/>
    <m/>
    <n v="5.9"/>
    <n v="5.9"/>
    <n v="6.2"/>
    <n v="6.2"/>
    <n v="6.2"/>
    <m/>
    <m/>
    <m/>
    <m/>
    <m/>
    <m/>
    <m/>
    <m/>
    <m/>
    <m/>
    <m/>
    <m/>
    <m/>
    <m/>
    <m/>
    <m/>
    <m/>
    <m/>
    <m/>
    <m/>
    <n v="555.52499999999998"/>
    <n v="594.02499999999998"/>
    <n v="656.76754790380983"/>
    <n v="694.39781650151349"/>
    <n v="732.89781650151349"/>
    <m/>
    <m/>
    <n v="3950"/>
    <n v="3927.0944684936167"/>
    <n v="4290.7326870507641"/>
    <n v="4277.6867160163183"/>
    <n v="4252.9563605900839"/>
    <m/>
    <m/>
    <m/>
    <m/>
    <m/>
    <m/>
    <m/>
    <m/>
    <m/>
    <m/>
    <m/>
    <m/>
    <n v="0"/>
    <n v="96"/>
    <n v="120"/>
    <n v="114.125"/>
    <n v="326.64254790380983"/>
    <m/>
    <n v="0"/>
    <n v="127.99999999999999"/>
    <n v="160"/>
    <n v="119.125"/>
    <n v="325.77281650151343"/>
    <m/>
    <x v="0"/>
  </r>
  <r>
    <n v="8453"/>
    <n v="845"/>
    <n v="84"/>
    <s v="רמת הנחלים (רמת בית שמש א)מערב"/>
    <m/>
    <s v="Jewish"/>
    <s v="yes"/>
    <x v="4"/>
    <s v="no"/>
    <s v="בית שמש"/>
    <n v="583"/>
    <n v="0"/>
    <n v="20"/>
    <n v="20"/>
    <n v="20"/>
    <n v="20"/>
    <m/>
    <n v="583"/>
    <n v="603"/>
    <n v="623"/>
    <n v="643"/>
    <n v="663"/>
    <m/>
    <n v="3439.7000000000003"/>
    <n v="3557.7000000000003"/>
    <n v="3862.6"/>
    <n v="3986.6"/>
    <n v="4110.6000000000004"/>
    <m/>
    <n v="5.9"/>
    <n v="5.9"/>
    <n v="6.2"/>
    <n v="6.2"/>
    <n v="6.2"/>
    <m/>
    <m/>
    <m/>
    <m/>
    <m/>
    <m/>
    <m/>
    <m/>
    <m/>
    <m/>
    <m/>
    <m/>
    <m/>
    <m/>
    <m/>
    <m/>
    <m/>
    <m/>
    <m/>
    <m/>
    <n v="509.67500000000001"/>
    <n v="548.17499999999995"/>
    <n v="604.17181576105588"/>
    <n v="643.15108992713203"/>
    <n v="681.65108992713203"/>
    <m/>
    <m/>
    <n v="3821.8"/>
    <n v="3821.4773846716344"/>
    <n v="4083.9296210874727"/>
    <n v="4091.1187335786144"/>
    <n v="4089.3297241465889"/>
    <m/>
    <m/>
    <m/>
    <m/>
    <m/>
    <m/>
    <m/>
    <m/>
    <m/>
    <m/>
    <m/>
    <m/>
    <n v="0"/>
    <n v="96"/>
    <n v="120"/>
    <n v="77.875"/>
    <n v="310.29681576105588"/>
    <m/>
    <n v="0"/>
    <n v="127.99999999999999"/>
    <n v="160"/>
    <n v="82.875"/>
    <n v="310.77608992713203"/>
    <n v="0"/>
    <x v="0"/>
  </r>
  <r>
    <n v="8454"/>
    <n v="845"/>
    <n v="84"/>
    <s v="רמת הנחלים (רמת בית שמש א)צפון"/>
    <m/>
    <s v="Jewish"/>
    <s v="yes"/>
    <x v="4"/>
    <s v="no"/>
    <s v="בית שמש"/>
    <n v="855"/>
    <m/>
    <n v="20"/>
    <n v="20"/>
    <n v="20"/>
    <n v="20"/>
    <m/>
    <n v="855"/>
    <n v="875"/>
    <n v="895"/>
    <n v="915"/>
    <n v="935"/>
    <m/>
    <n v="5044.5"/>
    <n v="5162.5"/>
    <n v="5549"/>
    <n v="5673"/>
    <n v="5797"/>
    <m/>
    <n v="5.9"/>
    <n v="5.9"/>
    <n v="6.2"/>
    <n v="6.2"/>
    <n v="6.2"/>
    <m/>
    <m/>
    <m/>
    <m/>
    <m/>
    <m/>
    <m/>
    <m/>
    <m/>
    <m/>
    <m/>
    <m/>
    <m/>
    <m/>
    <m/>
    <m/>
    <m/>
    <m/>
    <m/>
    <m/>
    <n v="324.07499999999999"/>
    <n v="362.57499999999999"/>
    <n v="424.89884728805265"/>
    <n v="462.61284726586217"/>
    <n v="501.11284726586217"/>
    <m/>
    <m/>
    <n v="1007.7"/>
    <n v="986.19616673914879"/>
    <n v="1343.5538760599391"/>
    <n v="1331.7638757270818"/>
    <n v="1308.4574659142811"/>
    <m/>
    <m/>
    <m/>
    <m/>
    <m/>
    <m/>
    <m/>
    <m/>
    <m/>
    <m/>
    <m/>
    <m/>
    <n v="0"/>
    <n v="96"/>
    <n v="120"/>
    <n v="111.875"/>
    <n v="97.023847288052664"/>
    <m/>
    <n v="0"/>
    <n v="127.99999999999999"/>
    <n v="160"/>
    <n v="116.875"/>
    <n v="96.237847265862186"/>
    <m/>
    <x v="0"/>
  </r>
  <r>
    <n v="8455"/>
    <n v="845"/>
    <n v="84"/>
    <s v="שז&quot;ר"/>
    <m/>
    <s v="U. Orthodox"/>
    <s v="yes"/>
    <x v="4"/>
    <s v="no"/>
    <s v="בית שמש"/>
    <n v="814"/>
    <n v="0"/>
    <n v="10"/>
    <n v="10"/>
    <n v="10"/>
    <n v="10"/>
    <m/>
    <n v="814"/>
    <n v="824"/>
    <n v="834"/>
    <n v="844"/>
    <n v="854"/>
    <m/>
    <n v="5128.2"/>
    <n v="5191.2"/>
    <n v="5254.2"/>
    <n v="5317.2"/>
    <n v="5380.2"/>
    <m/>
    <n v="6.3"/>
    <n v="6.3"/>
    <n v="6.3"/>
    <n v="6.3"/>
    <n v="6.3"/>
    <m/>
    <m/>
    <m/>
    <m/>
    <m/>
    <m/>
    <m/>
    <m/>
    <m/>
    <m/>
    <m/>
    <m/>
    <m/>
    <m/>
    <m/>
    <m/>
    <m/>
    <m/>
    <m/>
    <m/>
    <n v="866.55"/>
    <n v="913.63333333333333"/>
    <n v="975.55914142041252"/>
    <n v="1020.4162388644357"/>
    <n v="1067.4995721977691"/>
    <m/>
    <m/>
    <n v="2881.8"/>
    <n v="2838.1810500108422"/>
    <n v="3060.8181713170288"/>
    <n v="3027.4246329773764"/>
    <n v="2984.5150468858355"/>
    <m/>
    <n v="391.18486343013001"/>
    <n v="436.11414856077596"/>
    <n v="353.313217731978"/>
    <n v="345.430925324604"/>
    <n v="378.27950670984598"/>
    <m/>
    <m/>
    <m/>
    <m/>
    <m/>
    <m/>
    <n v="0"/>
    <n v="420.00000000000006"/>
    <n v="221.66666666666669"/>
    <n v="104.25"/>
    <n v="229.64247475374577"/>
    <m/>
    <n v="0"/>
    <n v="480.00000000000006"/>
    <n v="253.3333333333334"/>
    <n v="106.75"/>
    <n v="227.4162388644356"/>
    <n v="0"/>
    <x v="0"/>
  </r>
  <r>
    <n v="8456"/>
    <n v="845"/>
    <n v="84"/>
    <s v="מע&quot;ר דרום"/>
    <m/>
    <s v="Jewish"/>
    <s v="yes"/>
    <x v="4"/>
    <s v="no"/>
    <s v="בית שמש"/>
    <n v="0"/>
    <n v="0"/>
    <n v="450"/>
    <n v="450"/>
    <m/>
    <m/>
    <m/>
    <n v="0"/>
    <n v="450"/>
    <n v="900"/>
    <n v="900"/>
    <n v="900"/>
    <m/>
    <n v="0"/>
    <n v="2025"/>
    <n v="4050"/>
    <n v="4050"/>
    <n v="4050"/>
    <m/>
    <n v="4.5"/>
    <n v="4.5"/>
    <n v="4.5"/>
    <n v="4.5"/>
    <n v="4.5"/>
    <m/>
    <m/>
    <m/>
    <m/>
    <m/>
    <m/>
    <m/>
    <m/>
    <m/>
    <m/>
    <m/>
    <m/>
    <m/>
    <m/>
    <m/>
    <m/>
    <m/>
    <m/>
    <m/>
    <m/>
    <n v="0"/>
    <n v="896.72249605750494"/>
    <n v="2252.7838600680752"/>
    <n v="3152.7838600680752"/>
    <n v="3152.7838600680752"/>
    <m/>
    <m/>
    <n v="0"/>
    <n v="513.33744086257491"/>
    <n v="1166.757901021125"/>
    <n v="1015.22316382515"/>
    <n v="882.97127340930001"/>
    <m/>
    <m/>
    <m/>
    <m/>
    <m/>
    <m/>
    <m/>
    <m/>
    <m/>
    <m/>
    <m/>
    <m/>
    <n v="0"/>
    <n v="600"/>
    <n v="1350"/>
    <n v="225"/>
    <n v="77.783860068075001"/>
    <m/>
    <n v="0"/>
    <n v="600"/>
    <n v="2250"/>
    <n v="225"/>
    <n v="77.783860068075001"/>
    <n v="0"/>
    <x v="0"/>
  </r>
  <r>
    <n v="8457"/>
    <n v="845"/>
    <n v="84"/>
    <s v="רמת הנביאים (ג'1)מזרח"/>
    <m/>
    <s v="U. Orthodox"/>
    <s v="yes"/>
    <x v="4"/>
    <s v="no"/>
    <s v="בית שמש"/>
    <m/>
    <n v="850"/>
    <n v="100"/>
    <m/>
    <m/>
    <m/>
    <m/>
    <n v="850"/>
    <n v="950"/>
    <n v="950"/>
    <n v="950"/>
    <n v="950"/>
    <m/>
    <n v="4504.9999999999991"/>
    <n v="5795"/>
    <n v="6175"/>
    <n v="5795"/>
    <n v="5700"/>
    <m/>
    <n v="5.2999999999999989"/>
    <n v="6.1"/>
    <n v="6.5"/>
    <n v="6.1"/>
    <n v="6"/>
    <m/>
    <m/>
    <m/>
    <m/>
    <m/>
    <m/>
    <m/>
    <m/>
    <m/>
    <m/>
    <m/>
    <m/>
    <m/>
    <m/>
    <m/>
    <m/>
    <m/>
    <m/>
    <m/>
    <m/>
    <n v="342.5"/>
    <n v="409.38860827590167"/>
    <n v="447.62413667734154"/>
    <n v="460.62413667734154"/>
    <n v="473.62413667734165"/>
    <m/>
    <m/>
    <n v="421.2"/>
    <n v="854.52912413852459"/>
    <n v="1233.0620501601236"/>
    <n v="1008.3199287535178"/>
    <n v="896.77969207574847"/>
    <m/>
    <n v="343.64646654824992"/>
    <n v="486.83955365035007"/>
    <n v="415.23145664325"/>
    <n v="376.47111492065005"/>
    <n v="400.76450471099997"/>
    <m/>
    <m/>
    <m/>
    <m/>
    <m/>
    <m/>
    <n v="0"/>
    <n v="96.000000000000014"/>
    <n v="60.000000000000007"/>
    <n v="237.5"/>
    <n v="54.124136677341568"/>
    <m/>
    <n v="0"/>
    <n v="112.00000000000004"/>
    <n v="70.000000000000014"/>
    <n v="237.5"/>
    <n v="54.124136677341568"/>
    <n v="0"/>
    <x v="0"/>
  </r>
  <r>
    <n v="8458"/>
    <n v="845"/>
    <n v="84"/>
    <s v="רמת הנביאים (ג'1)מערב"/>
    <m/>
    <s v="U. Orthodox"/>
    <s v="yes"/>
    <x v="4"/>
    <s v="no"/>
    <s v="בית שמש"/>
    <n v="750"/>
    <m/>
    <m/>
    <m/>
    <m/>
    <m/>
    <m/>
    <n v="750"/>
    <n v="750"/>
    <n v="750"/>
    <n v="750"/>
    <n v="750"/>
    <m/>
    <n v="3974.9999999999991"/>
    <n v="4575"/>
    <n v="4875"/>
    <n v="4575"/>
    <n v="4500"/>
    <m/>
    <n v="5.2999999999999989"/>
    <n v="6.1"/>
    <n v="6.5"/>
    <n v="6.1"/>
    <n v="6"/>
    <m/>
    <m/>
    <m/>
    <m/>
    <m/>
    <m/>
    <m/>
    <m/>
    <m/>
    <m/>
    <m/>
    <m/>
    <m/>
    <m/>
    <m/>
    <m/>
    <m/>
    <m/>
    <m/>
    <m/>
    <n v="260.83333333333337"/>
    <n v="279.94930289456914"/>
    <n v="307.20542180798668"/>
    <n v="314.53875514132005"/>
    <n v="321.87208847465337"/>
    <m/>
    <m/>
    <n v="2002.7"/>
    <n v="2179.4395434185381"/>
    <n v="2478.2813271198006"/>
    <n v="2300.8533365356379"/>
    <n v="2212.7952549479255"/>
    <m/>
    <n v="303.21747048374999"/>
    <n v="384.34701603975003"/>
    <n v="327.81430787625004"/>
    <n v="297.21403809524998"/>
    <n v="316.39303003499992"/>
    <m/>
    <m/>
    <m/>
    <m/>
    <m/>
    <m/>
    <n v="0"/>
    <n v="48.000000000000007"/>
    <n v="40.000000000000007"/>
    <n v="187.5"/>
    <n v="31.705421807986696"/>
    <m/>
    <n v="0"/>
    <n v="56.000000000000021"/>
    <n v="46.666666666666679"/>
    <n v="187.5"/>
    <n v="31.705421807986696"/>
    <m/>
    <x v="0"/>
  </r>
  <r>
    <n v="8459"/>
    <n v="845"/>
    <n v="84"/>
    <s v="רמת הנביאים (ג'1) דרום"/>
    <m/>
    <s v="U. Orthodox"/>
    <s v="yes"/>
    <x v="4"/>
    <s v="no"/>
    <s v="בית שמש"/>
    <n v="877"/>
    <n v="100"/>
    <m/>
    <m/>
    <m/>
    <m/>
    <m/>
    <n v="977"/>
    <n v="977"/>
    <n v="977"/>
    <n v="977"/>
    <n v="977"/>
    <m/>
    <n v="5178.0999999999995"/>
    <n v="5959.7"/>
    <n v="6350.5"/>
    <n v="5959.7"/>
    <n v="5862"/>
    <m/>
    <n v="5.3"/>
    <n v="6.1"/>
    <n v="6.5"/>
    <n v="6.1"/>
    <n v="6"/>
    <m/>
    <m/>
    <m/>
    <m/>
    <m/>
    <m/>
    <m/>
    <m/>
    <m/>
    <m/>
    <m/>
    <m/>
    <m/>
    <m/>
    <m/>
    <m/>
    <m/>
    <m/>
    <m/>
    <m/>
    <n v="317.58333333333337"/>
    <n v="340.26551412621427"/>
    <n v="373.55159614187062"/>
    <n v="380.88492947520399"/>
    <n v="388.21826280853736"/>
    <m/>
    <m/>
    <n v="1025"/>
    <n v="1255.2327118932151"/>
    <n v="1644.5239421280596"/>
    <n v="1413.3944130604239"/>
    <n v="1298.684085445497"/>
    <m/>
    <n v="394.99129155016504"/>
    <n v="500.676046227781"/>
    <n v="427.03277172679509"/>
    <n v="387.17082029207904"/>
    <n v="412.15465379225992"/>
    <m/>
    <m/>
    <m/>
    <m/>
    <m/>
    <m/>
    <n v="0"/>
    <n v="48.000000000000007"/>
    <n v="40.000000000000007"/>
    <n v="244.25"/>
    <n v="41.301596141870647"/>
    <m/>
    <n v="0"/>
    <n v="56.000000000000021"/>
    <n v="46.666666666666679"/>
    <n v="244.25"/>
    <n v="41.301596141870647"/>
    <n v="0"/>
    <x v="0"/>
  </r>
  <r>
    <n v="8461"/>
    <n v="846"/>
    <n v="84"/>
    <s v="ד'1"/>
    <m/>
    <s v="U. Orthodox"/>
    <s v="yes"/>
    <x v="4"/>
    <s v="no"/>
    <s v="בית שמש"/>
    <n v="0"/>
    <n v="0"/>
    <n v="500"/>
    <n v="725"/>
    <n v="0"/>
    <n v="0"/>
    <m/>
    <n v="0"/>
    <n v="500"/>
    <n v="1225"/>
    <n v="1225"/>
    <n v="1225"/>
    <m/>
    <n v="0"/>
    <n v="0"/>
    <n v="5267.5"/>
    <n v="6492.5"/>
    <n v="7472.5000000000009"/>
    <m/>
    <m/>
    <m/>
    <n v="4.3"/>
    <n v="5.3"/>
    <n v="6.1000000000000005"/>
    <m/>
    <m/>
    <m/>
    <m/>
    <m/>
    <m/>
    <m/>
    <m/>
    <m/>
    <m/>
    <m/>
    <m/>
    <m/>
    <m/>
    <m/>
    <m/>
    <m/>
    <m/>
    <m/>
    <m/>
    <n v="0"/>
    <n v="125"/>
    <n v="744.38769513047225"/>
    <n v="911.20036797037483"/>
    <n v="1060.2240050992339"/>
    <m/>
    <m/>
    <n v="0"/>
    <n v="0"/>
    <n v="2522.0654269570841"/>
    <n v="2999.2555195556215"/>
    <n v="3209.6100764885091"/>
    <m/>
    <n v="0"/>
    <n v="0"/>
    <n v="292.48048696999996"/>
    <n v="371.039548720575"/>
    <n v="512.32820824447515"/>
    <m/>
    <m/>
    <m/>
    <m/>
    <m/>
    <m/>
    <n v="0"/>
    <n v="20"/>
    <n v="250"/>
    <n v="306.25"/>
    <n v="168.13769513047228"/>
    <m/>
    <n v="0"/>
    <n v="40"/>
    <n v="500"/>
    <n v="306.25"/>
    <n v="213.97400509923395"/>
    <n v="0"/>
    <x v="0"/>
  </r>
  <r>
    <n v="8462"/>
    <n v="846"/>
    <n v="84"/>
    <s v="ד'2"/>
    <m/>
    <s v="U. Orthodox"/>
    <s v="yes"/>
    <x v="4"/>
    <s v="no"/>
    <s v="בית שמש"/>
    <n v="0"/>
    <m/>
    <n v="1100"/>
    <n v="670"/>
    <n v="0"/>
    <n v="0"/>
    <m/>
    <n v="0"/>
    <n v="1100"/>
    <n v="1770"/>
    <n v="1770"/>
    <n v="1770"/>
    <m/>
    <n v="0"/>
    <n v="5830"/>
    <n v="10797"/>
    <n v="11151"/>
    <n v="11151"/>
    <m/>
    <n v="4.3"/>
    <n v="5.3"/>
    <n v="6.1"/>
    <n v="6.3"/>
    <n v="6.3"/>
    <m/>
    <m/>
    <m/>
    <m/>
    <m/>
    <m/>
    <m/>
    <m/>
    <m/>
    <m/>
    <m/>
    <m/>
    <m/>
    <m/>
    <m/>
    <m/>
    <m/>
    <m/>
    <m/>
    <m/>
    <n v="0"/>
    <n v="426.66628232458754"/>
    <n v="787.13838525367044"/>
    <n v="785.91879911246031"/>
    <n v="785.91879911246031"/>
    <m/>
    <m/>
    <n v="0"/>
    <n v="2274.9942348688132"/>
    <n v="5169.5757788050569"/>
    <n v="5151.2819866869049"/>
    <n v="4789.610165663883"/>
    <m/>
    <n v="0"/>
    <n v="570.05116580610002"/>
    <n v="599.50865074799992"/>
    <n v="637.26792572708996"/>
    <n v="764.53286719761013"/>
    <m/>
    <m/>
    <m/>
    <m/>
    <m/>
    <m/>
    <n v="0"/>
    <n v="0"/>
    <n v="0"/>
    <n v="442.5"/>
    <n v="344.63838525367044"/>
    <m/>
    <n v="0"/>
    <n v="0"/>
    <n v="0"/>
    <n v="442.5"/>
    <n v="343.41879911246031"/>
    <n v="0"/>
    <x v="0"/>
  </r>
  <r>
    <n v="8463"/>
    <n v="846"/>
    <n v="84"/>
    <s v="ד'3"/>
    <m/>
    <s v="U. Orthodox"/>
    <s v="yes"/>
    <x v="4"/>
    <s v="no"/>
    <s v="בית שמש"/>
    <n v="0"/>
    <n v="0"/>
    <n v="1000"/>
    <n v="1200"/>
    <n v="0"/>
    <n v="0"/>
    <m/>
    <n v="0"/>
    <n v="1000"/>
    <n v="2200"/>
    <n v="2200"/>
    <n v="2200"/>
    <m/>
    <n v="0"/>
    <n v="0"/>
    <n v="9460"/>
    <n v="11660"/>
    <n v="13420"/>
    <m/>
    <m/>
    <m/>
    <n v="4.3"/>
    <n v="5.3"/>
    <n v="6.1"/>
    <m/>
    <m/>
    <m/>
    <m/>
    <m/>
    <m/>
    <m/>
    <m/>
    <m/>
    <m/>
    <m/>
    <m/>
    <m/>
    <m/>
    <m/>
    <m/>
    <m/>
    <m/>
    <m/>
    <m/>
    <n v="0"/>
    <n v="250"/>
    <n v="851.96157492819509"/>
    <n v="909.09453839577509"/>
    <n v="934.27984589250173"/>
    <m/>
    <m/>
    <n v="0"/>
    <n v="0"/>
    <n v="4529.4236239229267"/>
    <n v="5386.4180759366263"/>
    <n v="5764.1976883875259"/>
    <m/>
    <n v="0"/>
    <n v="0"/>
    <n v="525.27107864000004"/>
    <n v="666.35674055940001"/>
    <n v="920.09963929620005"/>
    <m/>
    <m/>
    <m/>
    <m/>
    <m/>
    <m/>
    <n v="0"/>
    <n v="0"/>
    <n v="0"/>
    <n v="550"/>
    <n v="301.96157492819509"/>
    <m/>
    <n v="0"/>
    <n v="0"/>
    <n v="0"/>
    <n v="550"/>
    <n v="384.27984589250173"/>
    <n v="0"/>
    <x v="0"/>
  </r>
  <r>
    <n v="8464"/>
    <n v="846"/>
    <n v="84"/>
    <s v="ד'4"/>
    <m/>
    <s v="U. Orthodox"/>
    <s v="yes"/>
    <x v="4"/>
    <s v="no"/>
    <s v="בית שמש"/>
    <n v="0"/>
    <n v="0"/>
    <m/>
    <n v="830"/>
    <n v="1000"/>
    <n v="0"/>
    <m/>
    <n v="0"/>
    <n v="0"/>
    <n v="830"/>
    <n v="1830"/>
    <n v="1830"/>
    <m/>
    <n v="0"/>
    <n v="0"/>
    <n v="4399"/>
    <n v="11163"/>
    <n v="11895"/>
    <m/>
    <m/>
    <n v="4.3"/>
    <n v="5.3"/>
    <n v="6.1"/>
    <n v="6.5"/>
    <m/>
    <m/>
    <m/>
    <m/>
    <m/>
    <m/>
    <m/>
    <m/>
    <m/>
    <m/>
    <m/>
    <m/>
    <m/>
    <m/>
    <m/>
    <m/>
    <m/>
    <m/>
    <m/>
    <m/>
    <n v="0"/>
    <n v="0"/>
    <n v="325.8583651527656"/>
    <n v="809.37929607498768"/>
    <n v="830.11505381844029"/>
    <m/>
    <m/>
    <n v="0"/>
    <n v="0"/>
    <n v="1775.3754772914845"/>
    <n v="5278.189441124814"/>
    <n v="5589.2258072766044"/>
    <m/>
    <n v="0"/>
    <n v="0"/>
    <n v="430.12951601732999"/>
    <n v="619.83097789199996"/>
    <n v="679.78674347804986"/>
    <m/>
    <m/>
    <m/>
    <m/>
    <m/>
    <m/>
    <n v="0"/>
    <n v="0"/>
    <n v="0"/>
    <n v="207.5"/>
    <n v="118.35836515276563"/>
    <m/>
    <n v="0"/>
    <n v="0"/>
    <n v="0"/>
    <n v="457.5"/>
    <n v="372.61505381844029"/>
    <n v="0"/>
    <x v="0"/>
  </r>
  <r>
    <n v="8465"/>
    <n v="846"/>
    <n v="84"/>
    <s v="ד'5"/>
    <m/>
    <s v="U. Orthodox"/>
    <s v="yes"/>
    <x v="4"/>
    <s v="no"/>
    <s v="בית שמש"/>
    <n v="0"/>
    <n v="0"/>
    <m/>
    <n v="400"/>
    <n v="630"/>
    <n v="0"/>
    <m/>
    <n v="0"/>
    <n v="0"/>
    <n v="400"/>
    <n v="1030"/>
    <n v="1030"/>
    <m/>
    <n v="0"/>
    <n v="0"/>
    <n v="1720"/>
    <n v="5459"/>
    <n v="6283"/>
    <m/>
    <m/>
    <m/>
    <n v="4.3"/>
    <n v="5.3"/>
    <n v="6.1"/>
    <m/>
    <m/>
    <m/>
    <m/>
    <m/>
    <m/>
    <m/>
    <m/>
    <m/>
    <m/>
    <m/>
    <m/>
    <m/>
    <m/>
    <m/>
    <m/>
    <m/>
    <m/>
    <m/>
    <m/>
    <n v="0"/>
    <n v="0"/>
    <n v="146.27787862304089"/>
    <n v="429.57821170593547"/>
    <n v="454.31718227333005"/>
    <m/>
    <m/>
    <n v="0"/>
    <n v="0"/>
    <n v="694.16817934561334"/>
    <n v="2581.1731755890319"/>
    <n v="2952.2577340999505"/>
    <m/>
    <n v="0"/>
    <n v="0"/>
    <n v="168.1797607524"/>
    <n v="303.11361715599998"/>
    <n v="359.06684399096997"/>
    <m/>
    <m/>
    <m/>
    <m/>
    <m/>
    <m/>
    <n v="0"/>
    <n v="0"/>
    <n v="0"/>
    <n v="100"/>
    <n v="46.277878623040891"/>
    <m/>
    <n v="0"/>
    <n v="0"/>
    <n v="0"/>
    <n v="257.5"/>
    <n v="196.81718227333005"/>
    <n v="0"/>
    <x v="0"/>
  </r>
  <r>
    <n v="8466"/>
    <n v="846"/>
    <n v="84"/>
    <s v="ד'6"/>
    <m/>
    <s v="U. Orthodox"/>
    <s v="yes"/>
    <x v="4"/>
    <s v="no"/>
    <s v="בית שמש"/>
    <n v="0"/>
    <n v="0"/>
    <n v="0"/>
    <n v="0"/>
    <n v="0"/>
    <n v="0"/>
    <m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  <n v="0"/>
    <n v="0"/>
    <n v="0"/>
    <n v="0"/>
    <m/>
    <n v="0"/>
    <n v="0"/>
    <n v="0"/>
    <n v="0"/>
    <n v="0"/>
    <m/>
    <m/>
    <m/>
    <m/>
    <m/>
    <m/>
    <n v="0"/>
    <n v="0"/>
    <n v="0"/>
    <n v="0"/>
    <n v="0"/>
    <m/>
    <n v="0"/>
    <n v="0"/>
    <n v="0"/>
    <n v="0"/>
    <n v="0"/>
    <n v="0"/>
    <x v="0"/>
  </r>
  <r>
    <n v="8467"/>
    <n v="846"/>
    <n v="84"/>
    <s v="נחל האלה"/>
    <m/>
    <s v="Jewish"/>
    <s v="yes"/>
    <x v="4"/>
    <s v="no"/>
    <s v="בית שמש"/>
    <n v="0"/>
    <n v="0"/>
    <n v="0"/>
    <n v="0"/>
    <n v="0"/>
    <n v="0"/>
    <m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m/>
    <m/>
    <n v="0"/>
    <n v="0"/>
    <n v="0"/>
    <n v="0"/>
    <n v="0"/>
    <m/>
    <m/>
    <m/>
    <m/>
    <m/>
    <m/>
    <m/>
    <m/>
    <m/>
    <m/>
    <m/>
    <m/>
    <n v="0"/>
    <n v="0"/>
    <n v="0"/>
    <n v="0"/>
    <n v="0"/>
    <m/>
    <n v="0"/>
    <n v="0"/>
    <n v="0"/>
    <n v="0"/>
    <n v="0"/>
    <n v="0"/>
    <x v="0"/>
  </r>
  <r>
    <n v="8471"/>
    <n v="847"/>
    <n v="84"/>
    <s v="גבעת המשקפיים"/>
    <m/>
    <s v="U. Orthodox"/>
    <s v="yes"/>
    <x v="4"/>
    <s v="no"/>
    <s v="בית שמש"/>
    <n v="0"/>
    <n v="638"/>
    <n v="0"/>
    <n v="0"/>
    <n v="0"/>
    <n v="0"/>
    <m/>
    <n v="638"/>
    <n v="638"/>
    <n v="638"/>
    <n v="638"/>
    <n v="638"/>
    <m/>
    <n v="2743.4"/>
    <n v="3381.4"/>
    <n v="3891.7999999999997"/>
    <n v="3955.6"/>
    <n v="3955.6"/>
    <m/>
    <n v="4.3"/>
    <n v="5.3"/>
    <n v="6.1"/>
    <n v="6.2"/>
    <n v="6.2"/>
    <m/>
    <m/>
    <m/>
    <m/>
    <m/>
    <m/>
    <m/>
    <m/>
    <m/>
    <m/>
    <m/>
    <m/>
    <m/>
    <m/>
    <m/>
    <m/>
    <m/>
    <m/>
    <m/>
    <m/>
    <n v="159.5"/>
    <n v="511.48500057589501"/>
    <n v="918.04300069206647"/>
    <n v="1137.0430006920665"/>
    <n v="1356.0430006920665"/>
    <m/>
    <m/>
    <n v="0"/>
    <n v="487.27500863842579"/>
    <n v="758.14501038099752"/>
    <n v="596.01827193224563"/>
    <n v="520.33326466829749"/>
    <m/>
    <n v="268.24671840007795"/>
    <n v="187.75387159760001"/>
    <n v="222.41227812256199"/>
    <n v="271.20313958271601"/>
    <n v="308.86608866872001"/>
    <m/>
    <m/>
    <m/>
    <m/>
    <m/>
    <m/>
    <n v="0"/>
    <n v="483"/>
    <n v="225"/>
    <n v="159.5"/>
    <n v="50.543000692066499"/>
    <m/>
    <n v="0"/>
    <n v="621"/>
    <n v="524.99999999999989"/>
    <n v="159.5"/>
    <n v="50.543000692066499"/>
    <n v="0"/>
    <x v="0"/>
  </r>
  <r>
    <n v="8472"/>
    <n v="847"/>
    <n v="84"/>
    <s v="ג'2"/>
    <m/>
    <s v="U. Orthodox"/>
    <s v="yes"/>
    <x v="4"/>
    <s v="no"/>
    <s v="בית שמש"/>
    <n v="0"/>
    <n v="1110"/>
    <n v="780.19999999999993"/>
    <n v="0"/>
    <n v="0"/>
    <n v="0"/>
    <m/>
    <n v="1110"/>
    <n v="1890.1999999999998"/>
    <n v="1890.1999999999998"/>
    <n v="1890.1999999999998"/>
    <n v="1890.1999999999998"/>
    <m/>
    <n v="4773"/>
    <n v="10018.06"/>
    <n v="11530.219999999998"/>
    <n v="11719.24"/>
    <n v="11719.24"/>
    <m/>
    <n v="4.3"/>
    <n v="5.3"/>
    <n v="6.1"/>
    <n v="6.2"/>
    <n v="6.2"/>
    <m/>
    <m/>
    <m/>
    <m/>
    <m/>
    <m/>
    <m/>
    <m/>
    <m/>
    <m/>
    <m/>
    <m/>
    <m/>
    <m/>
    <m/>
    <m/>
    <m/>
    <m/>
    <m/>
    <m/>
    <n v="407.5"/>
    <n v="678.44582000066112"/>
    <n v="794.31677520302833"/>
    <n v="818.90257075945192"/>
    <n v="844.90257075945192"/>
    <m/>
    <m/>
    <n v="507.6"/>
    <n v="2426.0373000099171"/>
    <n v="3384.101628045426"/>
    <n v="3362.8885613917782"/>
    <n v="3208.626201930203"/>
    <m/>
    <n v="320.67260746560004"/>
    <n v="859.68363642714019"/>
    <n v="824.04915117906933"/>
    <n v="785.45074754229722"/>
    <n v="816.6237976166193"/>
    <m/>
    <m/>
    <m/>
    <m/>
    <m/>
    <m/>
    <n v="0"/>
    <n v="80"/>
    <n v="50"/>
    <n v="472.54999999999995"/>
    <n v="191.76677520302843"/>
    <m/>
    <n v="0"/>
    <n v="112"/>
    <n v="70"/>
    <n v="472.54999999999995"/>
    <n v="190.35257075945191"/>
    <n v="0"/>
    <x v="0"/>
  </r>
  <r>
    <n v="8473"/>
    <n v="847"/>
    <n v="84"/>
    <s v="ה'1 צפון"/>
    <m/>
    <s v="U. Orthodox"/>
    <s v="yes"/>
    <x v="4"/>
    <s v="no"/>
    <s v="בית שמש"/>
    <n v="0"/>
    <n v="0"/>
    <n v="500"/>
    <n v="1100"/>
    <n v="550"/>
    <n v="0"/>
    <m/>
    <n v="0"/>
    <n v="500"/>
    <n v="1600"/>
    <n v="2150"/>
    <n v="2150"/>
    <m/>
    <n v="0"/>
    <n v="2150"/>
    <n v="8480"/>
    <n v="13115"/>
    <n v="13330"/>
    <m/>
    <m/>
    <n v="4.3"/>
    <n v="5.3"/>
    <n v="6.1"/>
    <n v="6.2"/>
    <m/>
    <m/>
    <m/>
    <m/>
    <m/>
    <m/>
    <m/>
    <m/>
    <m/>
    <m/>
    <m/>
    <m/>
    <m/>
    <m/>
    <m/>
    <m/>
    <m/>
    <m/>
    <m/>
    <m/>
    <n v="0"/>
    <n v="180.93181938213777"/>
    <n v="670.68014327601418"/>
    <n v="941.40436286969043"/>
    <n v="941.40436286969043"/>
    <m/>
    <m/>
    <n v="0"/>
    <n v="838.97729073206654"/>
    <n v="4060.2021491402138"/>
    <n v="6058.5654430453569"/>
    <n v="5725.5406249035568"/>
    <m/>
    <n v="0"/>
    <n v="210.22470094049999"/>
    <n v="470.85610431999999"/>
    <n v="749.50846075785012"/>
    <n v="913.92907539629994"/>
    <m/>
    <m/>
    <m/>
    <m/>
    <m/>
    <m/>
    <n v="0"/>
    <n v="0"/>
    <n v="0"/>
    <n v="400"/>
    <n v="270.68014327601423"/>
    <m/>
    <n v="0"/>
    <n v="0"/>
    <n v="0"/>
    <n v="537.5"/>
    <n v="403.90436286969049"/>
    <n v="0"/>
    <x v="0"/>
  </r>
  <r>
    <n v="8474"/>
    <n v="847"/>
    <n v="84"/>
    <s v="ה'1 דרום"/>
    <m/>
    <s v="U. Orthodox"/>
    <s v="yes"/>
    <x v="4"/>
    <s v="no"/>
    <s v="בית שמש"/>
    <n v="0"/>
    <n v="0"/>
    <m/>
    <n v="730"/>
    <n v="0"/>
    <n v="0"/>
    <m/>
    <n v="0"/>
    <n v="0"/>
    <n v="730"/>
    <n v="730"/>
    <n v="730"/>
    <m/>
    <n v="0"/>
    <n v="0"/>
    <n v="3869"/>
    <n v="4453"/>
    <n v="4526"/>
    <m/>
    <m/>
    <n v="4.3"/>
    <n v="5.3"/>
    <n v="6.1"/>
    <n v="6.2"/>
    <m/>
    <m/>
    <m/>
    <m/>
    <m/>
    <m/>
    <m/>
    <m/>
    <m/>
    <m/>
    <m/>
    <m/>
    <m/>
    <m/>
    <m/>
    <m/>
    <m/>
    <m/>
    <m/>
    <m/>
    <n v="0"/>
    <n v="0"/>
    <n v="286.59832115845649"/>
    <n v="322.86715089330107"/>
    <n v="324.27854002372936"/>
    <m/>
    <m/>
    <n v="0"/>
    <n v="0"/>
    <n v="1561.4748173768476"/>
    <n v="2105.507263399516"/>
    <n v="2126.6781003559404"/>
    <m/>
    <n v="0"/>
    <n v="0"/>
    <n v="378.30668276223003"/>
    <n v="247.254980252"/>
    <n v="258.65614131834002"/>
    <m/>
    <m/>
    <m/>
    <m/>
    <m/>
    <m/>
    <n v="0"/>
    <n v="0"/>
    <n v="0"/>
    <n v="182.5"/>
    <n v="104.0983211584565"/>
    <m/>
    <n v="0"/>
    <n v="0"/>
    <n v="0"/>
    <n v="182.5"/>
    <n v="141.77854002372936"/>
    <n v="0"/>
    <x v="0"/>
  </r>
  <r>
    <n v="8475"/>
    <n v="847"/>
    <n v="84"/>
    <s v="ה'2 צפון"/>
    <m/>
    <s v="U. Orthodox"/>
    <s v="yes"/>
    <x v="4"/>
    <s v="no"/>
    <s v="בית שמש"/>
    <n v="0"/>
    <n v="0"/>
    <m/>
    <n v="1100"/>
    <n v="1160"/>
    <n v="0"/>
    <m/>
    <n v="0"/>
    <n v="0"/>
    <n v="1100"/>
    <n v="2260"/>
    <n v="2260"/>
    <m/>
    <n v="0"/>
    <n v="0"/>
    <n v="5830"/>
    <n v="13786.000000000002"/>
    <n v="14012"/>
    <m/>
    <m/>
    <n v="4.3"/>
    <n v="5.3"/>
    <n v="6.1000000000000005"/>
    <n v="6.2"/>
    <m/>
    <m/>
    <m/>
    <m/>
    <m/>
    <m/>
    <m/>
    <m/>
    <m/>
    <m/>
    <m/>
    <m/>
    <m/>
    <m/>
    <m/>
    <m/>
    <m/>
    <m/>
    <m/>
    <m/>
    <n v="0"/>
    <n v="0"/>
    <n v="431.8604839374002"/>
    <n v="999.56131646419249"/>
    <n v="1003.9308225392169"/>
    <m/>
    <m/>
    <n v="0"/>
    <n v="0"/>
    <n v="2352.9072590610031"/>
    <n v="6518.4197469628862"/>
    <n v="6583.962338088254"/>
    <m/>
    <n v="0"/>
    <n v="0"/>
    <n v="570.05116580610002"/>
    <n v="765.47432242399998"/>
    <n v="800.77106764308007"/>
    <m/>
    <m/>
    <m/>
    <m/>
    <m/>
    <m/>
    <n v="0"/>
    <n v="0"/>
    <n v="0"/>
    <n v="275"/>
    <n v="156.8604839374002"/>
    <m/>
    <n v="0"/>
    <n v="0"/>
    <n v="0"/>
    <n v="565"/>
    <n v="438.93082253921693"/>
    <n v="0"/>
    <x v="0"/>
  </r>
  <r>
    <n v="8476"/>
    <n v="847"/>
    <n v="84"/>
    <s v="ה'2 דרום"/>
    <m/>
    <s v="U. Orthodox"/>
    <s v="yes"/>
    <x v="4"/>
    <s v="no"/>
    <s v="בית שמש"/>
    <n v="0"/>
    <n v="0"/>
    <m/>
    <n v="687.24"/>
    <n v="670"/>
    <n v="0"/>
    <m/>
    <n v="0"/>
    <n v="0"/>
    <n v="687.24"/>
    <n v="1357.24"/>
    <n v="1357.24"/>
    <m/>
    <n v="0"/>
    <n v="0"/>
    <n v="3642.3719999999998"/>
    <n v="8279.1639999999989"/>
    <n v="8414.8880000000008"/>
    <m/>
    <m/>
    <n v="4.3"/>
    <n v="5.3"/>
    <n v="6.1"/>
    <n v="6.2"/>
    <m/>
    <m/>
    <m/>
    <m/>
    <m/>
    <m/>
    <m/>
    <m/>
    <m/>
    <m/>
    <m/>
    <m/>
    <m/>
    <m/>
    <m/>
    <m/>
    <m/>
    <m/>
    <m/>
    <m/>
    <n v="0"/>
    <n v="0"/>
    <n v="269.8107263464899"/>
    <n v="600.28522175126568"/>
    <n v="602.90932282439246"/>
    <m/>
    <m/>
    <n v="0"/>
    <n v="0"/>
    <n v="1470.0108951973489"/>
    <n v="3914.6283262689849"/>
    <n v="3953.9898423658865"/>
    <m/>
    <n v="0"/>
    <n v="0"/>
    <n v="356.14723926234922"/>
    <n v="459.70458821537591"/>
    <n v="480.90200170260795"/>
    <m/>
    <m/>
    <m/>
    <m/>
    <m/>
    <m/>
    <n v="0"/>
    <n v="0"/>
    <n v="0"/>
    <n v="171.81"/>
    <n v="98.000726346489927"/>
    <m/>
    <n v="0"/>
    <n v="0"/>
    <n v="0"/>
    <n v="339.31"/>
    <n v="263.59932282439246"/>
    <n v="0"/>
    <x v="0"/>
  </r>
  <r>
    <n v="8477"/>
    <n v="847"/>
    <n v="84"/>
    <s v="ח'"/>
    <m/>
    <s v="U. Orthodox"/>
    <s v="yes"/>
    <x v="4"/>
    <s v="no"/>
    <s v="בית שמש"/>
    <n v="0"/>
    <m/>
    <m/>
    <m/>
    <n v="650"/>
    <n v="700"/>
    <m/>
    <n v="0"/>
    <n v="0"/>
    <n v="0"/>
    <n v="650"/>
    <n v="1350"/>
    <m/>
    <n v="0"/>
    <n v="0"/>
    <n v="0"/>
    <n v="3120"/>
    <n v="7155"/>
    <m/>
    <m/>
    <m/>
    <m/>
    <n v="4.8"/>
    <n v="5.3"/>
    <m/>
    <m/>
    <m/>
    <m/>
    <m/>
    <m/>
    <m/>
    <m/>
    <m/>
    <m/>
    <m/>
    <m/>
    <m/>
    <m/>
    <m/>
    <m/>
    <m/>
    <m/>
    <m/>
    <m/>
    <n v="0"/>
    <n v="0"/>
    <n v="0"/>
    <n v="245.58926160378132"/>
    <n v="565.88637088913697"/>
    <m/>
    <m/>
    <n v="0"/>
    <n v="0"/>
    <n v="0"/>
    <n v="1246.3389240567201"/>
    <n v="3425.7955633370548"/>
    <m/>
    <n v="0"/>
    <n v="0"/>
    <n v="0"/>
    <n v="305.0702636904"/>
    <n v="397.28483802"/>
    <m/>
    <m/>
    <m/>
    <m/>
    <m/>
    <m/>
    <n v="0"/>
    <n v="0"/>
    <n v="0"/>
    <n v="0"/>
    <n v="0"/>
    <m/>
    <n v="0"/>
    <n v="0"/>
    <n v="0"/>
    <n v="337.5"/>
    <n v="228.38637088913697"/>
    <n v="0"/>
    <x v="0"/>
  </r>
  <r>
    <n v="8481"/>
    <n v="848"/>
    <n v="84"/>
    <s v="ו' צפון"/>
    <m/>
    <s v="U. Orthodox"/>
    <s v="yes"/>
    <x v="4"/>
    <s v="no"/>
    <s v="בית שמש"/>
    <n v="0"/>
    <n v="0"/>
    <m/>
    <m/>
    <n v="1000"/>
    <n v="1000"/>
    <m/>
    <n v="0"/>
    <n v="0"/>
    <n v="0"/>
    <n v="1000"/>
    <n v="2000"/>
    <m/>
    <n v="0"/>
    <n v="0"/>
    <n v="0"/>
    <n v="4800"/>
    <n v="10600"/>
    <m/>
    <m/>
    <m/>
    <m/>
    <n v="4.8"/>
    <n v="5.3"/>
    <m/>
    <m/>
    <m/>
    <m/>
    <m/>
    <m/>
    <m/>
    <m/>
    <m/>
    <m/>
    <m/>
    <m/>
    <m/>
    <m/>
    <m/>
    <m/>
    <m/>
    <m/>
    <m/>
    <m/>
    <n v="0"/>
    <n v="0"/>
    <n v="0"/>
    <n v="810.32963323658669"/>
    <n v="1703.3501790950177"/>
    <m/>
    <m/>
    <n v="0"/>
    <n v="0"/>
    <n v="0"/>
    <n v="1917.4444985487999"/>
    <n v="5075.2526864252668"/>
    <m/>
    <n v="0"/>
    <n v="0"/>
    <n v="0"/>
    <n v="469.33886721599998"/>
    <n v="588.57013039999993"/>
    <m/>
    <m/>
    <m/>
    <m/>
    <m/>
    <m/>
    <n v="0"/>
    <n v="0"/>
    <n v="0"/>
    <n v="0"/>
    <n v="0"/>
    <m/>
    <n v="0"/>
    <n v="240"/>
    <n v="625"/>
    <n v="500"/>
    <n v="338.35017909501778"/>
    <n v="0"/>
    <x v="0"/>
  </r>
  <r>
    <n v="8482"/>
    <n v="848"/>
    <n v="84"/>
    <s v="ו' מרכז"/>
    <m/>
    <s v="U. Orthodox"/>
    <s v="yes"/>
    <x v="4"/>
    <s v="no"/>
    <s v="בית שמש"/>
    <m/>
    <m/>
    <m/>
    <m/>
    <n v="900"/>
    <n v="1000"/>
    <m/>
    <n v="0"/>
    <n v="0"/>
    <n v="0"/>
    <n v="900"/>
    <n v="1900"/>
    <m/>
    <n v="0"/>
    <n v="0"/>
    <n v="0"/>
    <n v="4320"/>
    <n v="10070"/>
    <m/>
    <m/>
    <m/>
    <m/>
    <n v="4.8"/>
    <n v="5.3"/>
    <m/>
    <m/>
    <m/>
    <m/>
    <m/>
    <m/>
    <m/>
    <m/>
    <m/>
    <m/>
    <m/>
    <m/>
    <m/>
    <m/>
    <m/>
    <m/>
    <m/>
    <m/>
    <m/>
    <m/>
    <n v="0"/>
    <n v="0"/>
    <n v="0"/>
    <n v="608.546669912928"/>
    <n v="1333.432670140267"/>
    <m/>
    <m/>
    <n v="0"/>
    <n v="0"/>
    <n v="0"/>
    <n v="1725.7000486939201"/>
    <n v="4821.4900521040036"/>
    <m/>
    <n v="0"/>
    <n v="0"/>
    <n v="0"/>
    <n v="422.40498049440004"/>
    <n v="559.14162388"/>
    <m/>
    <m/>
    <m/>
    <m/>
    <m/>
    <m/>
    <n v="0"/>
    <n v="0"/>
    <n v="0"/>
    <n v="0"/>
    <n v="0"/>
    <m/>
    <n v="0"/>
    <n v="162"/>
    <n v="375"/>
    <n v="475"/>
    <n v="321.43267014026691"/>
    <n v="0"/>
    <x v="0"/>
  </r>
  <r>
    <n v="8483"/>
    <n v="848"/>
    <n v="84"/>
    <s v="ו' דרום"/>
    <m/>
    <s v="U. Orthodox"/>
    <s v="yes"/>
    <x v="4"/>
    <s v="no"/>
    <s v="בית שמש"/>
    <n v="0"/>
    <n v="0"/>
    <m/>
    <m/>
    <n v="700"/>
    <n v="800"/>
    <m/>
    <n v="0"/>
    <n v="0"/>
    <n v="0"/>
    <n v="700"/>
    <n v="1500"/>
    <m/>
    <n v="0"/>
    <n v="0"/>
    <n v="0"/>
    <n v="3360"/>
    <n v="7950"/>
    <m/>
    <m/>
    <m/>
    <m/>
    <n v="4.8"/>
    <n v="5.3"/>
    <m/>
    <m/>
    <m/>
    <m/>
    <m/>
    <m/>
    <m/>
    <m/>
    <m/>
    <m/>
    <m/>
    <m/>
    <m/>
    <m/>
    <m/>
    <m/>
    <m/>
    <m/>
    <m/>
    <m/>
    <n v="0"/>
    <n v="0"/>
    <n v="0"/>
    <n v="523.98074326561061"/>
    <n v="1147.7626343212632"/>
    <m/>
    <m/>
    <n v="0"/>
    <n v="0"/>
    <n v="0"/>
    <n v="1342.2111489841598"/>
    <n v="3806.4395148189506"/>
    <m/>
    <n v="0"/>
    <n v="0"/>
    <n v="0"/>
    <n v="328.53720705119997"/>
    <n v="441.42759779999994"/>
    <m/>
    <m/>
    <m/>
    <m/>
    <m/>
    <m/>
    <n v="0"/>
    <n v="0"/>
    <n v="0"/>
    <n v="0"/>
    <n v="0"/>
    <m/>
    <n v="0"/>
    <n v="144"/>
    <n v="375"/>
    <n v="375"/>
    <n v="253.76263432126336"/>
    <n v="0"/>
    <x v="0"/>
  </r>
  <r>
    <n v="8484"/>
    <n v="848"/>
    <n v="84"/>
    <s v="ט' צפון"/>
    <m/>
    <s v="U. Orthodox"/>
    <s v="yes"/>
    <x v="4"/>
    <s v="no"/>
    <s v="בית שמש"/>
    <m/>
    <m/>
    <m/>
    <n v="750"/>
    <n v="1000"/>
    <m/>
    <m/>
    <n v="0"/>
    <n v="0"/>
    <n v="750"/>
    <n v="1750"/>
    <n v="1750"/>
    <m/>
    <n v="0"/>
    <n v="0"/>
    <n v="3225"/>
    <n v="9275"/>
    <n v="10675"/>
    <m/>
    <m/>
    <m/>
    <n v="4.3"/>
    <n v="5.3"/>
    <n v="6.1"/>
    <m/>
    <m/>
    <m/>
    <m/>
    <m/>
    <m/>
    <m/>
    <m/>
    <m/>
    <m/>
    <m/>
    <m/>
    <m/>
    <m/>
    <m/>
    <m/>
    <m/>
    <m/>
    <m/>
    <m/>
    <n v="0"/>
    <n v="0"/>
    <n v="274.27102241820165"/>
    <n v="729.86589367513307"/>
    <n v="771.89812522167722"/>
    <m/>
    <m/>
    <n v="0"/>
    <n v="0"/>
    <n v="1301.565336273025"/>
    <n v="4385.4884051269964"/>
    <n v="5015.9718783251583"/>
    <m/>
    <n v="0"/>
    <n v="0"/>
    <n v="315.33705141075001"/>
    <n v="514.99886409999999"/>
    <n v="610.06502619825005"/>
    <m/>
    <m/>
    <m/>
    <m/>
    <m/>
    <m/>
    <n v="0"/>
    <n v="0"/>
    <n v="0"/>
    <n v="187.5"/>
    <n v="86.771022418201667"/>
    <m/>
    <n v="0"/>
    <n v="0"/>
    <n v="0"/>
    <n v="437.5"/>
    <n v="334.39812522167722"/>
    <n v="0"/>
    <x v="0"/>
  </r>
  <r>
    <n v="8485"/>
    <n v="848"/>
    <n v="84"/>
    <s v="ט' דרום"/>
    <m/>
    <s v="Jewish"/>
    <s v="yes"/>
    <x v="4"/>
    <s v="no"/>
    <s v="בית שמש"/>
    <m/>
    <m/>
    <m/>
    <n v="500"/>
    <n v="500"/>
    <m/>
    <m/>
    <n v="0"/>
    <n v="0"/>
    <n v="500"/>
    <n v="1000"/>
    <n v="1000"/>
    <m/>
    <n v="0"/>
    <n v="0"/>
    <n v="1750"/>
    <n v="4300"/>
    <n v="4800"/>
    <m/>
    <m/>
    <m/>
    <n v="3.5"/>
    <n v="4.3"/>
    <n v="4.8"/>
    <m/>
    <m/>
    <m/>
    <m/>
    <m/>
    <m/>
    <m/>
    <m/>
    <m/>
    <m/>
    <m/>
    <m/>
    <m/>
    <m/>
    <m/>
    <m/>
    <m/>
    <m/>
    <m/>
    <m/>
    <n v="0"/>
    <n v="0"/>
    <n v="155.61749925037222"/>
    <n v="331.36444114796666"/>
    <n v="331.36444114796666"/>
    <m/>
    <m/>
    <n v="1140"/>
    <n v="1140"/>
    <n v="1599.2624887555833"/>
    <n v="2360.4666172195002"/>
    <n v="2368.6559373536002"/>
    <m/>
    <m/>
    <m/>
    <m/>
    <m/>
    <m/>
    <m/>
    <m/>
    <m/>
    <m/>
    <m/>
    <m/>
    <n v="0"/>
    <n v="0"/>
    <n v="0"/>
    <n v="125"/>
    <n v="30.617499250372216"/>
    <m/>
    <n v="0"/>
    <n v="0"/>
    <n v="0"/>
    <n v="250"/>
    <n v="81.364441147966687"/>
    <n v="0"/>
    <x v="0"/>
  </r>
  <r>
    <n v="8501"/>
    <n v="850"/>
    <n v="85"/>
    <s v="נווה שלום"/>
    <m/>
    <s v="Jewish"/>
    <s v="yes"/>
    <x v="0"/>
    <s v="no"/>
    <s v="מטה יהודה"/>
    <n v="556"/>
    <n v="63"/>
    <n v="84"/>
    <n v="46"/>
    <n v="46"/>
    <n v="18"/>
    <n v="257"/>
    <n v="619"/>
    <n v="703"/>
    <n v="749"/>
    <n v="795"/>
    <n v="813"/>
    <n v="1982"/>
    <n v="2228.4"/>
    <n v="2530.8000000000002"/>
    <n v="2696.4"/>
    <n v="2862"/>
    <n v="2926.8"/>
    <n v="3.564748201438849"/>
    <n v="3.6"/>
    <n v="3.6"/>
    <n v="3.6"/>
    <n v="3.6"/>
    <n v="3.6"/>
    <m/>
    <m/>
    <m/>
    <m/>
    <m/>
    <m/>
    <m/>
    <m/>
    <m/>
    <m/>
    <m/>
    <m/>
    <m/>
    <m/>
    <m/>
    <m/>
    <m/>
    <m/>
    <m/>
    <n v="223.84"/>
    <n v="285.43576869361664"/>
    <n v="314.63881658417858"/>
    <n v="346.30553428052161"/>
    <n v="381.34027370645435"/>
    <n v="415.92697183412474"/>
    <m/>
    <n v="232"/>
    <n v="397.07108670208049"/>
    <n v="409.13923738304402"/>
    <n v="397.5935001068807"/>
    <n v="379.62523107230686"/>
    <n v="346.11277199652989"/>
    <n v="0"/>
    <n v="0"/>
    <n v="0"/>
    <n v="0"/>
    <n v="0"/>
    <n v="0"/>
    <m/>
    <m/>
    <m/>
    <m/>
    <m/>
    <m/>
    <n v="26.388657745474664"/>
    <n v="94.386098554608239"/>
    <n v="99.463916075545129"/>
    <n v="16.74613568846787"/>
    <n v="56.543410390553746"/>
    <n v="52.77731582587203"/>
    <n v="31.693846676881538"/>
    <n v="113.36152694358934"/>
    <n v="119.46019143475147"/>
    <n v="20.112787170145928"/>
    <n v="67.910925852737648"/>
    <n v="63.387693756018827"/>
    <x v="0"/>
  </r>
  <r>
    <n v="8502"/>
    <n v="850"/>
    <n v="85"/>
    <s v="מסילת ציון"/>
    <m/>
    <s v="Jewish"/>
    <s v="yes"/>
    <x v="0"/>
    <s v="no"/>
    <s v="מטה יהודה"/>
    <n v="626"/>
    <n v="29"/>
    <n v="29"/>
    <n v="29"/>
    <n v="29"/>
    <n v="29"/>
    <n v="145"/>
    <n v="655"/>
    <n v="684"/>
    <n v="713"/>
    <n v="742"/>
    <n v="771"/>
    <n v="2496"/>
    <n v="2489"/>
    <n v="2530.8000000000002"/>
    <n v="2709.4"/>
    <n v="2745.4"/>
    <n v="2775.6"/>
    <n v="3.9872204472843449"/>
    <n v="3.8"/>
    <n v="3.7"/>
    <n v="3.8000000000000003"/>
    <n v="3.7"/>
    <n v="3.6"/>
    <m/>
    <m/>
    <m/>
    <m/>
    <m/>
    <m/>
    <m/>
    <m/>
    <m/>
    <m/>
    <m/>
    <m/>
    <m/>
    <m/>
    <m/>
    <m/>
    <m/>
    <m/>
    <m/>
    <n v="366.1"/>
    <n v="449.05040000000002"/>
    <n v="485.82800000000003"/>
    <n v="536.45983200000001"/>
    <n v="586.28595920000009"/>
    <n v="641.35651512000004"/>
    <m/>
    <n v="118"/>
    <n v="118"/>
    <n v="118"/>
    <n v="118"/>
    <n v="118"/>
    <n v="118"/>
    <n v="0"/>
    <n v="0"/>
    <n v="0"/>
    <n v="0"/>
    <n v="0"/>
    <n v="0"/>
    <m/>
    <m/>
    <m/>
    <m/>
    <m/>
    <m/>
    <n v="53.645983200000003"/>
    <n v="80.468974799999998"/>
    <n v="187.76094119999999"/>
    <n v="26.822991600000002"/>
    <n v="53.645983200000003"/>
    <n v="134.114958"/>
    <n v="64.13565151200001"/>
    <n v="96.203477268"/>
    <n v="224.47478029199999"/>
    <n v="32.067825756000005"/>
    <n v="64.13565151200001"/>
    <n v="160.33912878000001"/>
    <x v="0"/>
  </r>
  <r>
    <n v="8503"/>
    <n v="850"/>
    <n v="85"/>
    <s v="הרטוב 3 וא&quot;ת צרעה"/>
    <m/>
    <s v="Jewish"/>
    <s v="yes"/>
    <x v="4"/>
    <s v="no"/>
    <s v="מטה יהודה"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1245"/>
    <n v="1245"/>
    <n v="1536"/>
    <n v="1827"/>
    <n v="2088"/>
    <m/>
    <m/>
    <m/>
    <m/>
    <m/>
    <m/>
    <m/>
    <m/>
    <m/>
    <m/>
    <m/>
    <m/>
    <m/>
    <m/>
    <m/>
    <m/>
    <m/>
    <m/>
    <m/>
    <n v="1386"/>
    <n v="150"/>
    <n v="0"/>
    <n v="0"/>
    <n v="0"/>
    <m/>
    <n v="1848"/>
    <n v="240"/>
    <n v="0"/>
    <n v="0"/>
    <n v="0"/>
    <n v="0"/>
    <x v="0"/>
  </r>
  <r>
    <n v="8504"/>
    <n v="850"/>
    <n v="85"/>
    <s v="א&quot;ת הר טוב 1"/>
    <m/>
    <s v="Jewish"/>
    <s v="yes"/>
    <x v="4"/>
    <s v="no"/>
    <s v="מטה יהודה"/>
    <n v="0"/>
    <m/>
    <m/>
    <m/>
    <m/>
    <m/>
    <m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2527.5"/>
    <n v="2932.5"/>
    <n v="3114"/>
    <n v="3295.5"/>
    <n v="3477"/>
    <m/>
    <m/>
    <m/>
    <m/>
    <m/>
    <m/>
    <m/>
    <m/>
    <m/>
    <m/>
    <m/>
    <m/>
    <m/>
    <m/>
    <m/>
    <m/>
    <m/>
    <m/>
    <m/>
    <n v="2904"/>
    <n v="210"/>
    <n v="0"/>
    <n v="0"/>
    <n v="0"/>
    <m/>
    <n v="3267"/>
    <n v="210"/>
    <n v="0"/>
    <n v="0"/>
    <n v="0"/>
    <n v="0"/>
    <x v="0"/>
  </r>
  <r>
    <n v="8505"/>
    <n v="850"/>
    <n v="85"/>
    <s v="נחם"/>
    <m/>
    <s v="Jewish"/>
    <s v="yes"/>
    <x v="0"/>
    <s v="no"/>
    <s v="מטה יהודה"/>
    <n v="215"/>
    <n v="19"/>
    <n v="19"/>
    <n v="19"/>
    <n v="19"/>
    <n v="19"/>
    <n v="95"/>
    <n v="234"/>
    <n v="253"/>
    <n v="272"/>
    <n v="291"/>
    <n v="310"/>
    <n v="776"/>
    <n v="819"/>
    <n v="860.19999999999993"/>
    <n v="897.59999999999991"/>
    <n v="931.2"/>
    <n v="992"/>
    <n v="3.6093023255813952"/>
    <n v="3.5"/>
    <n v="3.4"/>
    <n v="3.3"/>
    <n v="3.2"/>
    <n v="3.2"/>
    <m/>
    <m/>
    <m/>
    <m/>
    <m/>
    <m/>
    <m/>
    <m/>
    <m/>
    <m/>
    <m/>
    <m/>
    <m/>
    <m/>
    <m/>
    <m/>
    <m/>
    <m/>
    <m/>
    <n v="210.25"/>
    <n v="263.07080000000002"/>
    <n v="307.38378666666665"/>
    <n v="368.70321999999999"/>
    <n v="431.32043133333337"/>
    <n v="460.36086513333339"/>
    <m/>
    <n v="535"/>
    <n v="535"/>
    <n v="890"/>
    <n v="1390"/>
    <n v="1890"/>
    <n v="1890"/>
    <n v="0"/>
    <n v="0"/>
    <n v="0"/>
    <n v="0"/>
    <n v="0"/>
    <n v="0"/>
    <m/>
    <m/>
    <m/>
    <m/>
    <m/>
    <m/>
    <n v="18.435160999999997"/>
    <n v="18.435160999999997"/>
    <n v="18.435160999999997"/>
    <n v="92.175804999999983"/>
    <n v="202.78677099999996"/>
    <n v="18.435160999999997"/>
    <n v="23.018043256666672"/>
    <n v="23.018043256666672"/>
    <n v="23.018043256666672"/>
    <n v="115.09021628333338"/>
    <n v="253.19847582333338"/>
    <n v="23.018043256666672"/>
    <x v="0"/>
  </r>
  <r>
    <n v="8506"/>
    <n v="850"/>
    <n v="85"/>
    <s v="א&quot;ת צפון מערב"/>
    <m/>
    <s v="Jewish"/>
    <s v="yes"/>
    <x v="4"/>
    <s v="no"/>
    <s v="מטה יהודה"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n v="510"/>
    <n v="1332"/>
    <n v="2154"/>
    <n v="2664"/>
    <n v="3174"/>
    <m/>
    <m/>
    <m/>
    <m/>
    <m/>
    <m/>
    <m/>
    <m/>
    <m/>
    <m/>
    <m/>
    <m/>
    <m/>
    <m/>
    <m/>
    <m/>
    <m/>
    <m/>
    <m/>
    <n v="1584"/>
    <n v="570"/>
    <n v="0"/>
    <n v="0"/>
    <n v="0"/>
    <m/>
    <n v="2376"/>
    <n v="798"/>
    <n v="0"/>
    <n v="0"/>
    <n v="0"/>
    <n v="0"/>
    <x v="0"/>
  </r>
  <r>
    <n v="8507"/>
    <n v="850"/>
    <n v="85"/>
    <s v="צרעה"/>
    <m/>
    <s v="Jewish"/>
    <s v="yes"/>
    <x v="0"/>
    <s v="no"/>
    <s v="מטה יהודה"/>
    <n v="609"/>
    <n v="38"/>
    <n v="38"/>
    <n v="38"/>
    <n v="38"/>
    <n v="38"/>
    <n v="190"/>
    <n v="647"/>
    <n v="685"/>
    <n v="723"/>
    <n v="761"/>
    <n v="799"/>
    <n v="2079"/>
    <n v="2135.1"/>
    <n v="2192"/>
    <n v="2313.6"/>
    <n v="2359.1"/>
    <n v="2476.9"/>
    <n v="3.4137931034482758"/>
    <n v="3.3"/>
    <n v="3.2"/>
    <n v="3.1999999999999997"/>
    <n v="3.1"/>
    <n v="3.1"/>
    <m/>
    <m/>
    <m/>
    <m/>
    <m/>
    <m/>
    <m/>
    <m/>
    <m/>
    <m/>
    <m/>
    <m/>
    <m/>
    <m/>
    <m/>
    <m/>
    <m/>
    <m/>
    <m/>
    <n v="450"/>
    <n v="564.76495999999997"/>
    <n v="636.36817333333329"/>
    <n v="721.15976000000001"/>
    <n v="809.46586666666667"/>
    <n v="876.66338666666672"/>
    <m/>
    <n v="1510"/>
    <n v="1510"/>
    <n v="2010"/>
    <n v="2410"/>
    <n v="2810"/>
    <n v="2810"/>
    <n v="17"/>
    <n v="17"/>
    <n v="17"/>
    <n v="17"/>
    <n v="17"/>
    <n v="17"/>
    <m/>
    <m/>
    <m/>
    <m/>
    <m/>
    <m/>
    <n v="144.23195200000001"/>
    <n v="216.347928"/>
    <n v="108.173964"/>
    <n v="36.057988000000002"/>
    <n v="108.173964"/>
    <n v="108.173964"/>
    <n v="175.33267733333335"/>
    <n v="262.99901599999998"/>
    <n v="131.49950799999999"/>
    <n v="43.833169333333338"/>
    <n v="131.49950799999999"/>
    <n v="131.49950799999999"/>
    <x v="0"/>
  </r>
  <r>
    <n v="8508"/>
    <n v="850"/>
    <n v="85"/>
    <s v="צומת שמשון"/>
    <m/>
    <s v="Jewish"/>
    <s v="yes"/>
    <x v="0"/>
    <s v="no"/>
    <s v="מטה יהודה"/>
    <n v="1177"/>
    <n v="78"/>
    <n v="106"/>
    <n v="174"/>
    <n v="174"/>
    <n v="98"/>
    <n v="630"/>
    <n v="1255"/>
    <n v="1361"/>
    <n v="1535"/>
    <n v="1709"/>
    <n v="1807"/>
    <n v="4291"/>
    <n v="4392.5"/>
    <n v="4722.5999999999995"/>
    <n v="5504.5999999999995"/>
    <n v="5916.8"/>
    <n v="6230.4000000000005"/>
    <n v="3.6457094307561597"/>
    <n v="3.5"/>
    <n v="3.4699485672299777"/>
    <n v="3.5860586319218237"/>
    <n v="3.4621416032767702"/>
    <n v="3.4479247371333703"/>
    <m/>
    <m/>
    <m/>
    <m/>
    <m/>
    <m/>
    <m/>
    <m/>
    <m/>
    <m/>
    <m/>
    <m/>
    <m/>
    <m/>
    <m/>
    <m/>
    <m/>
    <m/>
    <m/>
    <n v="354.59"/>
    <n v="442.63803538699051"/>
    <n v="485.08846786163724"/>
    <n v="555.98524637745675"/>
    <n v="615.13248435001901"/>
    <n v="676.19521707684783"/>
    <m/>
    <n v="429"/>
    <n v="651.18442337381612"/>
    <n v="674.73736794931563"/>
    <n v="709.89245641927312"/>
    <n v="719.03930910215627"/>
    <n v="669.16362163863107"/>
    <n v="0"/>
    <n v="0"/>
    <n v="0"/>
    <n v="0"/>
    <n v="0"/>
    <n v="0"/>
    <m/>
    <m/>
    <m/>
    <m/>
    <m/>
    <m/>
    <n v="26.598263010039549"/>
    <n v="53.196526020079098"/>
    <n v="159.58957806023733"/>
    <n v="26.598263010039549"/>
    <n v="103.81477520678443"/>
    <n v="186.18784107027685"/>
    <n v="32.349092619141913"/>
    <n v="64.698185238283827"/>
    <n v="194.09455571485151"/>
    <n v="32.349092619141913"/>
    <n v="126.26064255143531"/>
    <n v="226.44364833399339"/>
    <x v="0"/>
  </r>
  <r>
    <n v="8511"/>
    <n v="851"/>
    <n v="85"/>
    <s v="מבוא חורון"/>
    <m/>
    <s v="Jewish"/>
    <s v="yes"/>
    <x v="2"/>
    <s v="no"/>
    <s v="מטה בנימין"/>
    <n v="480.8595144958972"/>
    <n v="79.197387942510659"/>
    <n v="39.94309756159214"/>
    <n v="40"/>
    <n v="60"/>
    <n v="60"/>
    <n v="279.1404855041028"/>
    <n v="560.05690243840786"/>
    <n v="600"/>
    <n v="640"/>
    <n v="700"/>
    <n v="760"/>
    <n v="2404.297572479486"/>
    <n v="2800.2845121920391"/>
    <n v="3000"/>
    <n v="3200"/>
    <n v="3500"/>
    <n v="3800"/>
    <n v="5"/>
    <n v="5"/>
    <n v="5"/>
    <n v="5"/>
    <n v="5"/>
    <n v="5"/>
    <n v="4"/>
    <n v="120.2148786239743"/>
    <n v="140.01422560960197"/>
    <n v="150"/>
    <n v="160"/>
    <n v="175"/>
    <n v="190"/>
    <n v="200"/>
    <n v="250"/>
    <n v="312.5"/>
    <n v="390.625"/>
    <n v="488.28125"/>
    <n v="610.3515625"/>
    <n v="84.775232518391903"/>
    <n v="79.4730275664472"/>
    <n v="67.272727257"/>
    <n v="67.172104603733331"/>
    <n v="77.402215279666677"/>
    <n v="83.934016731999989"/>
    <n v="404.99011114236623"/>
    <n v="469.48725317604914"/>
    <n v="529.77272725700004"/>
    <n v="617.79710460373326"/>
    <n v="740.68346527966673"/>
    <n v="884.28557923200003"/>
    <n v="8511"/>
    <n v="1271.6284877758785"/>
    <n v="1192.095413496708"/>
    <n v="1009.090908855"/>
    <n v="1007.5815690559999"/>
    <n v="1161.0332291950001"/>
    <n v="1259.0102509799999"/>
    <m/>
    <m/>
    <m/>
    <m/>
    <m/>
    <m/>
    <m/>
    <m/>
    <m/>
    <m/>
    <m/>
    <m/>
    <n v="123.55942092074666"/>
    <n v="154.44927615093331"/>
    <n v="92.669565690559992"/>
    <n v="123.55942092074666"/>
    <n v="67.172104603733331"/>
    <n v="55.601739414335988"/>
    <n v="176.85711584640001"/>
    <n v="221.07139480800001"/>
    <n v="150.32854846944002"/>
    <n v="176.85711584640001"/>
    <n v="83.934016731999989"/>
    <n v="79.585702130879994"/>
    <x v="1"/>
  </r>
  <r>
    <n v="8512"/>
    <n v="851"/>
    <n v="85"/>
    <s v="לטרון"/>
    <m/>
    <s v="Jewish"/>
    <s v="yes"/>
    <x v="0"/>
    <s v="no"/>
    <s v="מטה יהודה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8512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1"/>
  </r>
  <r>
    <n v="8513"/>
    <n v="851"/>
    <n v="85"/>
    <s v="משמר איילון"/>
    <m/>
    <s v="Jewish"/>
    <s v="yes"/>
    <x v="5"/>
    <s v="no"/>
    <s v="גזר"/>
    <n v="1020"/>
    <n v="0"/>
    <n v="0"/>
    <n v="0"/>
    <n v="0"/>
    <n v="0"/>
    <n v="0"/>
    <n v="1020"/>
    <n v="1080"/>
    <n v="1110"/>
    <n v="1160"/>
    <n v="1200"/>
    <n v="5070"/>
    <n v="5270"/>
    <n v="5500"/>
    <n v="5700"/>
    <n v="5800"/>
    <n v="5750"/>
    <n v="4.9705882352941178"/>
    <n v="5.166666666666667"/>
    <n v="5.0925925925925926"/>
    <n v="5.1351351351351351"/>
    <n v="5"/>
    <n v="4.791666666666667"/>
    <m/>
    <m/>
    <m/>
    <m/>
    <m/>
    <m/>
    <m/>
    <m/>
    <m/>
    <m/>
    <m/>
    <m/>
    <m/>
    <m/>
    <m/>
    <m/>
    <m/>
    <m/>
    <m/>
    <n v="512.54"/>
    <n v="518.54"/>
    <n v="525.43999999999994"/>
    <n v="531.43999999999994"/>
    <n v="534.43999999999994"/>
    <n v="532.93999999999994"/>
    <n v="8513"/>
    <n v="1928"/>
    <n v="1928"/>
    <n v="1928"/>
    <n v="1928"/>
    <n v="1928"/>
    <n v="1928"/>
    <n v="0"/>
    <n v="0"/>
    <n v="0"/>
    <n v="0"/>
    <n v="0"/>
    <n v="0"/>
    <m/>
    <m/>
    <m/>
    <m/>
    <m/>
    <m/>
    <n v="0"/>
    <n v="26.571999999999999"/>
    <n v="53.143999999999998"/>
    <n v="26.571999999999999"/>
    <n v="265.71999999999997"/>
    <n v="159.43199999999999"/>
    <n v="0"/>
    <n v="26.646999999999998"/>
    <n v="53.293999999999997"/>
    <n v="26.646999999999998"/>
    <n v="266.46999999999997"/>
    <n v="159.88199999999998"/>
    <x v="1"/>
  </r>
  <r>
    <n v="8601"/>
    <n v="860"/>
    <n v="86"/>
    <s v="מודיעין מער&quot;"/>
    <m/>
    <s v="Jewish"/>
    <s v="yes"/>
    <x v="5"/>
    <s v="no"/>
    <s v="מודיעין"/>
    <n v="38.805586269545216"/>
    <n v="544"/>
    <n v="0"/>
    <n v="0"/>
    <n v="0"/>
    <n v="0"/>
    <n v="544"/>
    <n v="582.80558626954519"/>
    <n v="582.80558626954519"/>
    <n v="582.80558626954519"/>
    <n v="582.80558626954519"/>
    <n v="582.80558626954519"/>
    <n v="49.875923074674759"/>
    <n v="1266.1567764053837"/>
    <n v="1384.4836662032912"/>
    <n v="1475.4203572039171"/>
    <n v="1549.0802440852542"/>
    <n v="1611.4653038499534"/>
    <n v="1.2852768858646928"/>
    <n v="2.1725199727577618"/>
    <n v="2.3755497524743583"/>
    <n v="2.5315823869291831"/>
    <n v="2.6579708235137112"/>
    <n v="2.765013482737376"/>
    <m/>
    <m/>
    <m/>
    <m/>
    <m/>
    <m/>
    <m/>
    <m/>
    <m/>
    <m/>
    <m/>
    <m/>
    <m/>
    <m/>
    <m/>
    <m/>
    <m/>
    <m/>
    <m/>
    <n v="959.63"/>
    <n v="994.44062674077213"/>
    <n v="1006.4273743856796"/>
    <n v="1005.987132580451"/>
    <n v="1006.5952859393553"/>
    <n v="1007.0164642612755"/>
    <n v="8601"/>
    <n v="427"/>
    <n v="401.83301711276243"/>
    <n v="528.38713137731725"/>
    <n v="480.8619933486051"/>
    <n v="456.83734463556954"/>
    <n v="435.08174257025644"/>
    <n v="0"/>
    <n v="0"/>
    <n v="0"/>
    <n v="0"/>
    <n v="0"/>
    <n v="0"/>
    <m/>
    <m/>
    <m/>
    <m/>
    <m/>
    <m/>
    <n v="0"/>
    <n v="502.71131976649536"/>
    <n v="201.08452790659817"/>
    <n v="201.08452790659817"/>
    <n v="101.10675700075927"/>
    <n v="0"/>
    <n v="0"/>
    <n v="503.22569681068023"/>
    <n v="201.29027872427213"/>
    <n v="201.29027872427213"/>
    <n v="101.210210002051"/>
    <n v="0"/>
    <x v="1"/>
  </r>
  <r>
    <n v="8602"/>
    <n v="860"/>
    <n v="86"/>
    <s v="מודיעין הפרחים מערב"/>
    <m/>
    <s v="Jewish"/>
    <s v="yes"/>
    <x v="5"/>
    <s v="no"/>
    <s v="מודיעין"/>
    <n v="1015.7142857142726"/>
    <n v="0"/>
    <n v="0"/>
    <n v="0"/>
    <n v="0"/>
    <n v="0"/>
    <n v="0"/>
    <n v="1015.7142857142726"/>
    <n v="1015.7142857142726"/>
    <n v="1015.7142857142726"/>
    <n v="1015.7142857142726"/>
    <n v="1015.7142857142726"/>
    <n v="3590.5471822128975"/>
    <n v="3563.8947313557919"/>
    <n v="3511.4042806416683"/>
    <n v="3442.5365637031873"/>
    <n v="3392.5948486209172"/>
    <n v="3335.4003528286394"/>
    <n v="3.5349972258073992"/>
    <n v="3.5087571194783216"/>
    <n v="3.4570787573125168"/>
    <n v="3.3892765043491733"/>
    <n v="3.3401074458996804"/>
    <n v="3.2837978157244412"/>
    <m/>
    <m/>
    <m/>
    <m/>
    <m/>
    <m/>
    <m/>
    <m/>
    <m/>
    <m/>
    <m/>
    <m/>
    <m/>
    <m/>
    <m/>
    <m/>
    <m/>
    <m/>
    <m/>
    <n v="486.28"/>
    <n v="485.48042647428679"/>
    <n v="483.9057129528631"/>
    <n v="481.83968144470867"/>
    <n v="480.34142999224059"/>
    <n v="478.62559511847223"/>
    <n v="8602"/>
    <m/>
    <n v="0"/>
    <n v="0"/>
    <n v="0"/>
    <n v="0"/>
    <n v="0"/>
    <n v="0"/>
    <n v="0"/>
    <n v="0"/>
    <n v="0"/>
    <n v="0"/>
    <n v="0"/>
    <m/>
    <m/>
    <m/>
    <m/>
    <m/>
    <m/>
    <n v="0"/>
    <n v="48.183968144470867"/>
    <n v="144.5519044334126"/>
    <n v="144.5519044334126"/>
    <n v="144.5519044334126"/>
    <n v="0"/>
    <n v="0"/>
    <n v="47.862559511847223"/>
    <n v="143.58767853554167"/>
    <n v="143.58767853554167"/>
    <n v="143.58767853554167"/>
    <n v="0"/>
    <x v="1"/>
  </r>
  <r>
    <n v="8603"/>
    <n v="860"/>
    <n v="86"/>
    <s v="מודיעין הפרחים מזרח"/>
    <m/>
    <s v="Jewish"/>
    <s v="yes"/>
    <x v="5"/>
    <s v="no"/>
    <s v="מודיעין"/>
    <n v="1270.5000000000066"/>
    <n v="0"/>
    <n v="0"/>
    <n v="0"/>
    <n v="0"/>
    <n v="0"/>
    <n v="0"/>
    <n v="1270.5000000000066"/>
    <n v="1270.5000000000066"/>
    <n v="1270.5000000000066"/>
    <n v="1270.5000000000066"/>
    <n v="1270.5000000000066"/>
    <n v="4438.6732082637327"/>
    <n v="4477.025212287851"/>
    <n v="4477.813822952955"/>
    <n v="4448.7946695619985"/>
    <n v="4406.6618174494233"/>
    <n v="4339.5448095739139"/>
    <n v="3.4936428242925697"/>
    <n v="3.5238293681919148"/>
    <n v="3.524450077097939"/>
    <n v="3.5016093424336683"/>
    <n v="3.4684469243993705"/>
    <n v="3.4156196848279348"/>
    <m/>
    <m/>
    <m/>
    <m/>
    <m/>
    <m/>
    <m/>
    <m/>
    <m/>
    <m/>
    <m/>
    <m/>
    <m/>
    <m/>
    <m/>
    <m/>
    <m/>
    <m/>
    <m/>
    <n v="475.06"/>
    <n v="476.21056012072353"/>
    <n v="476.23421844067667"/>
    <n v="475.36364383894795"/>
    <n v="474.09965827557073"/>
    <n v="472.08614803930544"/>
    <n v="8603"/>
    <n v="1516"/>
    <n v="1516"/>
    <n v="1516"/>
    <n v="1516"/>
    <n v="1516"/>
    <n v="1516"/>
    <n v="0"/>
    <n v="0"/>
    <n v="0"/>
    <n v="0"/>
    <n v="0"/>
    <n v="0"/>
    <m/>
    <m/>
    <m/>
    <m/>
    <m/>
    <m/>
    <n v="0"/>
    <n v="95.072728767789599"/>
    <n v="47.536364383894799"/>
    <n v="47.536364383894799"/>
    <n v="285.21818630336878"/>
    <n v="0"/>
    <n v="0"/>
    <n v="94.417229607861088"/>
    <n v="47.208614803930544"/>
    <n v="47.208614803930544"/>
    <n v="283.25168882358327"/>
    <n v="0"/>
    <x v="1"/>
  </r>
  <r>
    <n v="8604"/>
    <n v="860"/>
    <n v="86"/>
    <s v="מודיעין הנחלים מזרח"/>
    <m/>
    <s v="Jewish"/>
    <s v="yes"/>
    <x v="5"/>
    <s v="no"/>
    <s v="מודיעין"/>
    <n v="931.57894736842104"/>
    <n v="0"/>
    <n v="0"/>
    <n v="0"/>
    <n v="0"/>
    <n v="0"/>
    <n v="0"/>
    <n v="931.57894736842104"/>
    <n v="931.57894736842104"/>
    <n v="931.57894736842104"/>
    <n v="931.57894736842104"/>
    <n v="931.57894736842104"/>
    <n v="3275.2826177127049"/>
    <n v="3286.894372085264"/>
    <n v="3268.2074696362147"/>
    <n v="3214.6851146455151"/>
    <n v="3178.3068540200857"/>
    <n v="3128.9116655394077"/>
    <n v="3.5158400981096833"/>
    <n v="3.5283046931988711"/>
    <n v="3.5082453063891572"/>
    <n v="3.4507919309754116"/>
    <n v="3.4117418206995271"/>
    <n v="3.3587187370197031"/>
    <m/>
    <m/>
    <m/>
    <m/>
    <m/>
    <m/>
    <m/>
    <m/>
    <m/>
    <m/>
    <m/>
    <m/>
    <m/>
    <m/>
    <m/>
    <m/>
    <m/>
    <m/>
    <m/>
    <n v="383.185"/>
    <n v="397.0499325406654"/>
    <n v="398.25242373994047"/>
    <n v="395.5602348442664"/>
    <n v="393.00916724203921"/>
    <n v="388.2494063939713"/>
    <n v="8604"/>
    <n v="521"/>
    <n v="723.74869864232937"/>
    <n v="750.19517273352767"/>
    <n v="733.89739904423107"/>
    <n v="712.00160229226697"/>
    <n v="662.83302438755345"/>
    <n v="0"/>
    <n v="0"/>
    <n v="0"/>
    <n v="0"/>
    <n v="0"/>
    <n v="0"/>
    <m/>
    <m/>
    <m/>
    <m/>
    <m/>
    <m/>
    <n v="0"/>
    <n v="96.508596982072874"/>
    <n v="57.905158189243721"/>
    <n v="77.206877585658304"/>
    <n v="163.93960208729152"/>
    <n v="0"/>
    <n v="0"/>
    <n v="94.724904552037827"/>
    <n v="56.834942731222696"/>
    <n v="75.779923641630262"/>
    <n v="160.90963546908051"/>
    <n v="0"/>
    <x v="1"/>
  </r>
  <r>
    <n v="8605"/>
    <n v="860"/>
    <n v="86"/>
    <s v="מודיעין הנחלים מערב"/>
    <m/>
    <s v="Jewish"/>
    <s v="yes"/>
    <x v="5"/>
    <s v="no"/>
    <s v="מודיעין"/>
    <n v="1855.5555555555554"/>
    <n v="0"/>
    <n v="0"/>
    <n v="0"/>
    <n v="0"/>
    <n v="0"/>
    <n v="0"/>
    <n v="1855.5555555555554"/>
    <n v="1855.5555555555554"/>
    <n v="1855.5555555555554"/>
    <n v="1855.5555555555554"/>
    <n v="1855.5555555555554"/>
    <n v="6752.7623065458183"/>
    <n v="6758.1707328293305"/>
    <n v="6730.0438631169591"/>
    <n v="6665.3148275629683"/>
    <n v="6572.9547267838425"/>
    <n v="6477.9922745948024"/>
    <n v="3.6392132190965492"/>
    <n v="3.6421279398481423"/>
    <n v="3.6269697465899782"/>
    <n v="3.5920858352135761"/>
    <n v="3.542310930602071"/>
    <n v="3.4911335611588759"/>
    <m/>
    <m/>
    <m/>
    <m/>
    <m/>
    <m/>
    <m/>
    <m/>
    <m/>
    <m/>
    <m/>
    <m/>
    <m/>
    <m/>
    <m/>
    <m/>
    <m/>
    <m/>
    <m/>
    <n v="737.255"/>
    <n v="737.41725278850538"/>
    <n v="736.57344669713427"/>
    <n v="734.63157563051448"/>
    <n v="731.86077260714069"/>
    <n v="729.01189904146952"/>
    <n v="8605"/>
    <n v="1854"/>
    <n v="1854"/>
    <n v="1854"/>
    <n v="1854"/>
    <n v="1854"/>
    <n v="1854"/>
    <n v="0"/>
    <n v="0"/>
    <n v="0"/>
    <n v="0"/>
    <n v="0"/>
    <n v="0"/>
    <m/>
    <m/>
    <m/>
    <m/>
    <m/>
    <m/>
    <n v="0"/>
    <n v="183.65789390762862"/>
    <n v="36.73157878152572"/>
    <n v="146.92631512610288"/>
    <n v="367.31578781525724"/>
    <n v="0"/>
    <n v="0"/>
    <n v="182.25297476036738"/>
    <n v="36.450594952073473"/>
    <n v="145.80237980829389"/>
    <n v="364.50594952073476"/>
    <n v="0"/>
    <x v="1"/>
  </r>
  <r>
    <n v="8606"/>
    <n v="860"/>
    <n v="86"/>
    <s v="מודיעין משואה מזרח"/>
    <m/>
    <s v="Jewish"/>
    <s v="yes"/>
    <x v="5"/>
    <s v="no"/>
    <s v="מודיעין"/>
    <n v="1257.5000000000082"/>
    <n v="0"/>
    <n v="0"/>
    <n v="0"/>
    <n v="0"/>
    <n v="0"/>
    <n v="0"/>
    <n v="1257.5000000000082"/>
    <n v="1257.5000000000082"/>
    <n v="1257.5000000000082"/>
    <n v="1257.5000000000082"/>
    <n v="1257.5000000000082"/>
    <n v="4854.189154807641"/>
    <n v="4966.9393593381928"/>
    <n v="5021.7552891865435"/>
    <n v="5020.4026378165127"/>
    <n v="4964.834784294414"/>
    <n v="4897.3042136867844"/>
    <n v="3.8601901827495899"/>
    <n v="3.9498523732311415"/>
    <n v="3.9934435699296307"/>
    <n v="3.9923679028361669"/>
    <n v="3.9481787549060687"/>
    <n v="3.8944765118781333"/>
    <m/>
    <m/>
    <m/>
    <m/>
    <m/>
    <m/>
    <m/>
    <m/>
    <m/>
    <m/>
    <m/>
    <m/>
    <m/>
    <m/>
    <m/>
    <m/>
    <m/>
    <m/>
    <m/>
    <n v="531.04"/>
    <n v="534.42250613591648"/>
    <n v="536.06698403136704"/>
    <n v="536.02640449026615"/>
    <n v="534.3593688846031"/>
    <n v="532.33345176637431"/>
    <n v="8606"/>
    <n v="1067"/>
    <n v="1067"/>
    <n v="1067"/>
    <n v="1067"/>
    <n v="1067"/>
    <n v="1067"/>
    <n v="0"/>
    <n v="0"/>
    <n v="0"/>
    <n v="0"/>
    <n v="0"/>
    <n v="0"/>
    <m/>
    <m/>
    <m/>
    <m/>
    <m/>
    <m/>
    <n v="0"/>
    <n v="80.403960673539913"/>
    <n v="26.801320224513308"/>
    <n v="26.801320224513308"/>
    <n v="402.01980336769964"/>
    <n v="0"/>
    <n v="0"/>
    <n v="79.850017764956149"/>
    <n v="26.616672588318718"/>
    <n v="26.616672588318718"/>
    <n v="399.25008882478073"/>
    <n v="0"/>
    <x v="1"/>
  </r>
  <r>
    <n v="8611"/>
    <n v="861"/>
    <n v="86"/>
    <s v="מודיעין הכרמים"/>
    <m/>
    <s v="Jewish"/>
    <s v="yes"/>
    <x v="5"/>
    <s v="no"/>
    <s v="מודיעין"/>
    <n v="2546.8551399505786"/>
    <n v="0"/>
    <n v="171"/>
    <n v="0"/>
    <n v="0"/>
    <n v="0"/>
    <n v="171"/>
    <n v="2546.8551399505786"/>
    <n v="2717.8551399505786"/>
    <n v="2717.8551399505786"/>
    <n v="2717.8551399505786"/>
    <n v="2717.8551399505786"/>
    <n v="8357.1958004993649"/>
    <n v="8795.5276892950496"/>
    <n v="9487.4846203116431"/>
    <n v="9689.0163579174696"/>
    <n v="9728.5358709250359"/>
    <n v="9642.6210633692463"/>
    <n v="3.281378539912378"/>
    <n v="3.453485654258972"/>
    <n v="3.4907984906377916"/>
    <n v="3.5649495131273459"/>
    <n v="3.5794902119404122"/>
    <n v="3.5478789585322001"/>
    <m/>
    <m/>
    <m/>
    <m/>
    <m/>
    <m/>
    <m/>
    <m/>
    <m/>
    <m/>
    <m/>
    <m/>
    <m/>
    <m/>
    <m/>
    <m/>
    <m/>
    <m/>
    <m/>
    <n v="366.1"/>
    <n v="379.24995666387059"/>
    <n v="400.00866459436838"/>
    <n v="406.05461672254319"/>
    <n v="407.24020211277013"/>
    <n v="404.66275788609647"/>
    <n v="8611"/>
    <n v="2124"/>
    <n v="2124"/>
    <n v="2124"/>
    <n v="2124"/>
    <n v="2124"/>
    <n v="2124"/>
    <n v="0"/>
    <n v="0"/>
    <n v="0"/>
    <n v="0"/>
    <n v="0"/>
    <n v="0"/>
    <m/>
    <m/>
    <m/>
    <m/>
    <m/>
    <m/>
    <n v="0"/>
    <n v="81.210923344508643"/>
    <n v="40.605461672254322"/>
    <n v="40.605461672254322"/>
    <n v="243.6327700335259"/>
    <n v="0"/>
    <n v="0"/>
    <n v="80.9325515772193"/>
    <n v="40.46627578860965"/>
    <n v="40.46627578860965"/>
    <n v="242.79765473165787"/>
    <n v="0"/>
    <x v="1"/>
  </r>
  <r>
    <n v="8612"/>
    <n v="861"/>
    <n v="86"/>
    <s v="מודיעין הנביאים"/>
    <m/>
    <s v="Jewish"/>
    <s v="yes"/>
    <x v="5"/>
    <s v="no"/>
    <s v="מודיעין"/>
    <n v="2063.7931034483349"/>
    <n v="0"/>
    <n v="1257.6000000000001"/>
    <n v="0"/>
    <n v="0"/>
    <n v="0"/>
    <n v="1257.6000000000001"/>
    <n v="2063.7931034483349"/>
    <n v="3321.3931034483348"/>
    <n v="3321.3931034483348"/>
    <n v="3321.3931034483348"/>
    <n v="3321.3931034483348"/>
    <n v="6937.0266603085274"/>
    <n v="7073.0726108449117"/>
    <n v="9956.6941085264025"/>
    <n v="10097.969077494543"/>
    <n v="10107.263999555227"/>
    <n v="10053.261929311111"/>
    <n v="3.3612994678185721"/>
    <n v="3.4272198114368684"/>
    <n v="2.9977463667848196"/>
    <n v="3.0402812202538252"/>
    <n v="3.0430797212957628"/>
    <n v="3.026820859859563"/>
    <m/>
    <m/>
    <m/>
    <m/>
    <m/>
    <m/>
    <m/>
    <m/>
    <m/>
    <m/>
    <m/>
    <m/>
    <m/>
    <m/>
    <m/>
    <m/>
    <m/>
    <m/>
    <m/>
    <n v="488.46"/>
    <n v="492.54137851609153"/>
    <n v="629.07566959381961"/>
    <n v="616.0716467861464"/>
    <n v="614.23863066225829"/>
    <n v="595.80007481584403"/>
    <n v="8612"/>
    <n v="2136.5"/>
    <n v="2136.5"/>
    <n v="2886.8846922092512"/>
    <n v="2628.2506140584883"/>
    <n v="2596.572657272859"/>
    <n v="2344.2952511864987"/>
    <n v="118"/>
    <n v="118"/>
    <n v="118"/>
    <n v="118"/>
    <n v="118"/>
    <n v="118"/>
    <m/>
    <m/>
    <m/>
    <m/>
    <m/>
    <m/>
    <n v="0"/>
    <n v="119.81626856445475"/>
    <n v="59.908134282227373"/>
    <n v="59.908134282227373"/>
    <n v="376.43910965723694"/>
    <n v="0"/>
    <n v="0"/>
    <n v="115.87376589599394"/>
    <n v="57.93688294799697"/>
    <n v="57.93688294799697"/>
    <n v="364.05254302385617"/>
    <n v="0"/>
    <x v="1"/>
  </r>
  <r>
    <n v="8613"/>
    <n v="861"/>
    <n v="86"/>
    <s v="מודיעין המזינים"/>
    <m/>
    <s v="Jewish"/>
    <s v="yes"/>
    <x v="5"/>
    <s v="no"/>
    <s v="מודיעין"/>
    <n v="2402.595505617965"/>
    <n v="0"/>
    <n v="0"/>
    <n v="0"/>
    <n v="0"/>
    <n v="0"/>
    <n v="0"/>
    <n v="2402.595505617965"/>
    <n v="2402.595505617965"/>
    <n v="2402.595505617965"/>
    <n v="2402.595505617965"/>
    <n v="2402.595505617965"/>
    <n v="10169.478303172864"/>
    <n v="10383.155950818662"/>
    <n v="10526.09926812811"/>
    <n v="10530.320198778703"/>
    <n v="10444.201829704532"/>
    <n v="10334.013608616235"/>
    <n v="4.2327051221870988"/>
    <n v="4.3216412944000906"/>
    <n v="4.3811366680388089"/>
    <n v="4.3828934892102147"/>
    <n v="4.3470495991867795"/>
    <n v="4.3011874385231783"/>
    <m/>
    <m/>
    <m/>
    <m/>
    <m/>
    <m/>
    <m/>
    <m/>
    <m/>
    <m/>
    <m/>
    <m/>
    <m/>
    <m/>
    <m/>
    <m/>
    <m/>
    <m/>
    <m/>
    <n v="766.46500000000003"/>
    <n v="772.87532942937401"/>
    <n v="777.16362894865745"/>
    <n v="777.29025686817522"/>
    <n v="774.70670579595014"/>
    <n v="771.40105916330117"/>
    <n v="8613"/>
    <n v="3557"/>
    <n v="3557"/>
    <n v="3557"/>
    <n v="3557"/>
    <n v="3557"/>
    <n v="3557"/>
    <n v="0"/>
    <n v="0"/>
    <n v="0"/>
    <n v="0"/>
    <n v="0"/>
    <n v="0"/>
    <m/>
    <m/>
    <m/>
    <m/>
    <m/>
    <m/>
    <n v="0"/>
    <n v="116.59353853022628"/>
    <n v="38.864512843408761"/>
    <n v="38.864512843408761"/>
    <n v="582.96769265113142"/>
    <n v="0"/>
    <n v="0"/>
    <n v="115.71015887449516"/>
    <n v="38.570052958165064"/>
    <n v="38.570052958165064"/>
    <n v="578.55079437247582"/>
    <n v="0"/>
    <x v="1"/>
  </r>
  <r>
    <n v="8614"/>
    <n v="861"/>
    <n v="86"/>
    <s v="מודיעין אבני חן מערב"/>
    <n v="8611"/>
    <s v="Jewish"/>
    <s v="yes"/>
    <x v="5"/>
    <s v="no"/>
    <s v="מודיעין"/>
    <n v="0"/>
    <m/>
    <m/>
    <n v="1000"/>
    <n v="2867"/>
    <n v="0"/>
    <n v="3867"/>
    <n v="0"/>
    <n v="0"/>
    <n v="1000"/>
    <n v="3867"/>
    <n v="3867"/>
    <n v="0"/>
    <n v="0"/>
    <n v="0"/>
    <n v="3190.7292474786659"/>
    <n v="12955.477500000001"/>
    <n v="13603.251375000002"/>
    <m/>
    <m/>
    <m/>
    <n v="3.1907292474786657"/>
    <n v="3.3502657098525992"/>
    <n v="3.5177789953452292"/>
    <n v="5"/>
    <n v="0"/>
    <n v="0"/>
    <n v="0"/>
    <n v="200"/>
    <n v="773.4"/>
    <n v="773.4"/>
    <m/>
    <m/>
    <m/>
    <m/>
    <m/>
    <m/>
    <n v="0"/>
    <n v="0"/>
    <n v="0"/>
    <n v="70.196043444530645"/>
    <n v="285.02050500000001"/>
    <n v="299.27153025000001"/>
    <n v="0"/>
    <n v="0"/>
    <n v="0"/>
    <n v="270.19604344453063"/>
    <n v="1058.420505"/>
    <n v="1072.6715302499999"/>
    <n v="8614"/>
    <m/>
    <m/>
    <n v="0"/>
    <n v="1052.9406516679596"/>
    <n v="4275.3075749999998"/>
    <n v="4489.0729537500001"/>
    <n v="0"/>
    <n v="0"/>
    <n v="0"/>
    <n v="0"/>
    <n v="0"/>
    <n v="0"/>
    <m/>
    <m/>
    <m/>
    <m/>
    <m/>
    <m/>
    <n v="0"/>
    <n v="60.058813033359186"/>
    <n v="60.058813033359186"/>
    <n v="80.078417377812258"/>
    <n v="70"/>
    <n v="0"/>
    <n v="0"/>
    <n v="231.94189715886498"/>
    <n v="231.94189715886498"/>
    <n v="309.25586287848665"/>
    <n v="299.86034280378345"/>
    <n v="0"/>
    <x v="1"/>
  </r>
  <r>
    <n v="8615"/>
    <n v="861"/>
    <n v="86"/>
    <s v="מודיעין - אזור תעסוקה"/>
    <m/>
    <s v="Jewish"/>
    <s v="yes"/>
    <x v="5"/>
    <m/>
    <s v="מודיעין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621"/>
    <n v="862"/>
    <n v="86"/>
    <s v="מודיעין משואה מערב"/>
    <m/>
    <s v="Jewish"/>
    <s v="yes"/>
    <x v="5"/>
    <s v="no"/>
    <s v="מודיעין"/>
    <n v="1212.2553191489544"/>
    <n v="0"/>
    <n v="0"/>
    <n v="0"/>
    <n v="0"/>
    <n v="0"/>
    <n v="0"/>
    <n v="1212.2553191489544"/>
    <n v="1212.2553191489544"/>
    <n v="1212.2553191489544"/>
    <n v="1212.2553191489544"/>
    <n v="1212.2553191489544"/>
    <n v="5124.5210951572508"/>
    <n v="5265.9365750816878"/>
    <n v="5350.3416554713185"/>
    <n v="5351.3851535204412"/>
    <n v="5319.9611967602241"/>
    <n v="5274.6766576004511"/>
    <n v="4.2272622064094909"/>
    <n v="4.3439170708515098"/>
    <n v="4.4135435588168388"/>
    <n v="4.4144043494709519"/>
    <n v="4.3884824530982653"/>
    <n v="4.3511268412527642"/>
    <m/>
    <m/>
    <m/>
    <m/>
    <m/>
    <m/>
    <m/>
    <m/>
    <m/>
    <m/>
    <m/>
    <m/>
    <m/>
    <m/>
    <m/>
    <m/>
    <m/>
    <m/>
    <m/>
    <n v="234.28"/>
    <n v="238.5224643977331"/>
    <n v="241.05461680942204"/>
    <n v="241.08592175089572"/>
    <n v="240.14320304808919"/>
    <n v="238.78466687329603"/>
    <n v="8621"/>
    <n v="3878"/>
    <n v="3878"/>
    <n v="3878"/>
    <n v="3878"/>
    <n v="3878"/>
    <n v="3878"/>
    <n v="26"/>
    <n v="26"/>
    <n v="26"/>
    <n v="26"/>
    <n v="26"/>
    <n v="26"/>
    <m/>
    <m/>
    <m/>
    <m/>
    <m/>
    <m/>
    <n v="0"/>
    <n v="24.108592175089576"/>
    <n v="36.162888262634354"/>
    <n v="36.162888262634354"/>
    <n v="144.65155305053742"/>
    <n v="0"/>
    <n v="0"/>
    <n v="23.87846668732961"/>
    <n v="35.817700030994402"/>
    <n v="35.817700030994402"/>
    <n v="143.27080012397761"/>
    <n v="0"/>
    <x v="1"/>
  </r>
  <r>
    <n v="8622"/>
    <n v="862"/>
    <n v="86"/>
    <s v="מודיעין השבטים (בוכמן)"/>
    <m/>
    <s v="Jewish"/>
    <s v="yes"/>
    <x v="5"/>
    <s v="no"/>
    <s v="מודיעין"/>
    <n v="1494.9999999999782"/>
    <n v="152"/>
    <n v="0"/>
    <n v="0"/>
    <n v="0"/>
    <n v="0"/>
    <n v="152"/>
    <n v="1646.9999999999782"/>
    <n v="1646.9999999999782"/>
    <n v="1646.9999999999782"/>
    <n v="1646.9999999999782"/>
    <n v="1646.9999999999782"/>
    <n v="6604"/>
    <n v="7066.0000000000009"/>
    <n v="7128.9999999999991"/>
    <n v="7141"/>
    <n v="7202"/>
    <n v="7364"/>
    <n v="4.4173913043478903"/>
    <n v="4.2902246508804458"/>
    <n v="4.3284760170006642"/>
    <n v="4.3357619914997541"/>
    <n v="4.3727990285367913"/>
    <n v="4.4711596842744976"/>
    <m/>
    <m/>
    <m/>
    <m/>
    <m/>
    <m/>
    <m/>
    <m/>
    <m/>
    <m/>
    <m/>
    <m/>
    <m/>
    <m/>
    <m/>
    <m/>
    <m/>
    <m/>
    <m/>
    <n v="235.25"/>
    <n v="282.59650578085535"/>
    <n v="287.18775286699565"/>
    <n v="281.70426671207935"/>
    <n v="284.75622735417596"/>
    <n v="283.7755369132027"/>
    <n v="8622"/>
    <n v="1544"/>
    <n v="1621.1766107396079"/>
    <n v="1698.353221479216"/>
    <n v="1775.5298322188239"/>
    <n v="1852.706442958432"/>
    <n v="1929.8830536980399"/>
    <n v="0"/>
    <n v="0"/>
    <n v="0"/>
    <n v="0"/>
    <n v="0"/>
    <n v="0"/>
    <m/>
    <m/>
    <m/>
    <m/>
    <m/>
    <m/>
    <n v="0"/>
    <n v="38.090310797630956"/>
    <n v="38.090310797630956"/>
    <n v="38.090310797630956"/>
    <n v="167.43333431918646"/>
    <n v="0"/>
    <n v="0"/>
    <n v="38.37037515955025"/>
    <n v="38.37037515955025"/>
    <n v="38.37037515955025"/>
    <n v="168.66441143455197"/>
    <n v="0"/>
    <x v="1"/>
  </r>
  <r>
    <n v="8623"/>
    <n v="862"/>
    <n v="86"/>
    <s v="מודיעין השבטים מערב"/>
    <n v="8611"/>
    <s v="Jewish"/>
    <s v="yes"/>
    <x v="5"/>
    <s v="no"/>
    <s v="מודיעין"/>
    <n v="0"/>
    <n v="0"/>
    <n v="1000"/>
    <n v="2000"/>
    <n v="1642"/>
    <n v="0"/>
    <n v="4642"/>
    <n v="0"/>
    <n v="1000"/>
    <n v="3000"/>
    <n v="4642"/>
    <n v="4642"/>
    <n v="0"/>
    <n v="0"/>
    <n v="3000"/>
    <n v="9300"/>
    <n v="15156"/>
    <n v="15913.800000000001"/>
    <m/>
    <m/>
    <n v="3"/>
    <n v="3.1"/>
    <n v="3.2649719948298146"/>
    <n v="3.4282205945713056"/>
    <m/>
    <m/>
    <m/>
    <m/>
    <m/>
    <m/>
    <m/>
    <m/>
    <m/>
    <m/>
    <m/>
    <m/>
    <m/>
    <m/>
    <m/>
    <m/>
    <m/>
    <m/>
    <m/>
    <n v="0"/>
    <n v="0"/>
    <n v="158.29929299099999"/>
    <n v="471.64193413379996"/>
    <n v="764.99500319174399"/>
    <n v="773.05942031017139"/>
    <n v="8623"/>
    <m/>
    <n v="0"/>
    <n v="1024.4893948649999"/>
    <n v="2889.6290120069998"/>
    <n v="4654.7250478761598"/>
    <n v="4434.6813046525713"/>
    <n v="0"/>
    <n v="0"/>
    <n v="0"/>
    <n v="0"/>
    <n v="0"/>
    <n v="0"/>
    <m/>
    <m/>
    <m/>
    <m/>
    <m/>
    <m/>
    <n v="0"/>
    <n v="62.885591217839995"/>
    <n v="94.328386826759996"/>
    <n v="62.885591217839995"/>
    <n v="251.54236487135998"/>
    <n v="0"/>
    <n v="0"/>
    <n v="103.07458937468952"/>
    <n v="154.61188406203428"/>
    <n v="103.07458937468952"/>
    <n v="412.29835749875809"/>
    <n v="0"/>
    <x v="1"/>
  </r>
  <r>
    <n v="8624"/>
    <n v="862"/>
    <n v="86"/>
    <s v="מודיעין הציפורים מערב"/>
    <n v="8611"/>
    <s v="Jewish"/>
    <s v="yes"/>
    <x v="5"/>
    <s v="no"/>
    <s v="מודיעין"/>
    <n v="0"/>
    <m/>
    <n v="1845"/>
    <n v="0"/>
    <n v="0"/>
    <n v="0"/>
    <n v="1845"/>
    <n v="0"/>
    <n v="1845"/>
    <n v="1845"/>
    <n v="1845"/>
    <n v="1845"/>
    <n v="0"/>
    <n v="0"/>
    <n v="5811.75"/>
    <n v="6088.5"/>
    <n v="6457.5"/>
    <n v="6407.4543750000003"/>
    <m/>
    <m/>
    <n v="3.15"/>
    <n v="3.3"/>
    <n v="3.5"/>
    <n v="3.4728750000000002"/>
    <n v="5"/>
    <n v="0"/>
    <n v="0"/>
    <n v="369"/>
    <n v="369"/>
    <n v="369"/>
    <n v="369"/>
    <m/>
    <m/>
    <m/>
    <m/>
    <m/>
    <m/>
    <n v="0"/>
    <n v="0"/>
    <n v="127.85849999999999"/>
    <n v="133.947"/>
    <n v="142.065"/>
    <n v="140.96399625000001"/>
    <n v="0"/>
    <n v="0"/>
    <n v="496.85849999999999"/>
    <n v="502.947"/>
    <n v="511.065"/>
    <n v="509.96399625000004"/>
    <n v="8624"/>
    <m/>
    <n v="0"/>
    <n v="1917.8774999999998"/>
    <n v="2009.2049999999999"/>
    <n v="2130.9749999999999"/>
    <n v="2114.4599437500001"/>
    <n v="0"/>
    <n v="0"/>
    <n v="0"/>
    <n v="0"/>
    <n v="0"/>
    <n v="0"/>
    <m/>
    <m/>
    <m/>
    <m/>
    <m/>
    <m/>
    <n v="0"/>
    <n v="110.9841"/>
    <n v="110.9841"/>
    <n v="147.97880000000001"/>
    <n v="133"/>
    <n v="0"/>
    <n v="0"/>
    <n v="110.7"/>
    <n v="110.7"/>
    <n v="147.6"/>
    <n v="141"/>
    <n v="0"/>
    <x v="1"/>
  </r>
  <r>
    <n v="8625"/>
    <n v="862"/>
    <n v="86"/>
    <s v="מודיעין הציפורים (קייזר דרום)"/>
    <n v="8611"/>
    <s v="Jewish"/>
    <s v="yes"/>
    <x v="5"/>
    <s v="no"/>
    <s v="מודיעין"/>
    <n v="0"/>
    <m/>
    <n v="500"/>
    <n v="490"/>
    <n v="0"/>
    <n v="0"/>
    <n v="990"/>
    <n v="0"/>
    <n v="500"/>
    <n v="990"/>
    <n v="990"/>
    <n v="990"/>
    <n v="0"/>
    <n v="0"/>
    <n v="1724.9999999999998"/>
    <n v="3757.05"/>
    <n v="3644.3385000000003"/>
    <n v="3644.3385000000003"/>
    <m/>
    <n v="3"/>
    <n v="3.4499999999999997"/>
    <n v="3.7950000000000004"/>
    <n v="3.6811500000000001"/>
    <n v="3.6811500000000001"/>
    <n v="5"/>
    <n v="0"/>
    <n v="0"/>
    <n v="100"/>
    <n v="198"/>
    <n v="198"/>
    <n v="198"/>
    <m/>
    <m/>
    <m/>
    <m/>
    <m/>
    <m/>
    <n v="0"/>
    <n v="0"/>
    <n v="37.949999999999996"/>
    <n v="82.655100000000004"/>
    <n v="80.175447000000005"/>
    <n v="80.175447000000005"/>
    <n v="0"/>
    <n v="149.29042544839299"/>
    <n v="174.16749648789767"/>
    <n v="183.41135852263011"/>
    <n v="167.62015013934487"/>
    <n v="156.39246745315828"/>
    <n v="8625"/>
    <m/>
    <m/>
    <n v="569.24999999999989"/>
    <n v="1239.8265000000001"/>
    <n v="1202.631705"/>
    <n v="1202.631705"/>
    <n v="0"/>
    <n v="0"/>
    <n v="0"/>
    <n v="0"/>
    <n v="0"/>
    <n v="0"/>
    <m/>
    <m/>
    <m/>
    <m/>
    <m/>
    <m/>
    <n v="0"/>
    <n v="30.42340755678903"/>
    <n v="30.42340755678903"/>
    <n v="40.56454340905205"/>
    <n v="82"/>
    <n v="0"/>
    <n v="0"/>
    <n v="22.8"/>
    <n v="22.8"/>
    <n v="30.400000000000002"/>
    <n v="80"/>
    <n v="0"/>
    <x v="1"/>
  </r>
  <r>
    <n v="8626"/>
    <n v="862"/>
    <n v="86"/>
    <s v="מודיעין אבני חן מזרח"/>
    <m/>
    <s v="Jewish"/>
    <s v="yes"/>
    <x v="5"/>
    <s v="no"/>
    <s v="מודיעין"/>
    <n v="3061.4457831324617"/>
    <n v="0"/>
    <n v="0"/>
    <n v="0"/>
    <n v="0"/>
    <n v="0"/>
    <n v="0"/>
    <n v="3061.4457831324617"/>
    <n v="3061.4457831324617"/>
    <n v="3061.4457831324617"/>
    <n v="3061.4457831324617"/>
    <n v="3061.4457831324617"/>
    <n v="10245"/>
    <n v="10245"/>
    <n v="11269.5"/>
    <n v="10931.414999999999"/>
    <n v="10603.472549999999"/>
    <n v="10285.368373499998"/>
    <n v="3.3464580873672531"/>
    <n v="3.3464580873672531"/>
    <n v="3.6811038961039784"/>
    <n v="3.5706707792208587"/>
    <n v="3.4635506558442328"/>
    <n v="3.3596441361689053"/>
    <m/>
    <m/>
    <m/>
    <m/>
    <m/>
    <m/>
    <m/>
    <m/>
    <m/>
    <m/>
    <m/>
    <m/>
    <m/>
    <m/>
    <m/>
    <m/>
    <m/>
    <m/>
    <m/>
    <n v="266.52"/>
    <n v="266.52"/>
    <n v="297.255"/>
    <n v="287.11244999999997"/>
    <n v="277.27417649999995"/>
    <n v="267.73105120499991"/>
    <n v="8626"/>
    <n v="2538"/>
    <n v="2538"/>
    <n v="2538"/>
    <n v="2538"/>
    <n v="2538"/>
    <n v="2538"/>
    <n v="0"/>
    <n v="0"/>
    <n v="0"/>
    <n v="0"/>
    <n v="0"/>
    <n v="0"/>
    <m/>
    <m/>
    <m/>
    <m/>
    <m/>
    <m/>
    <n v="0"/>
    <n v="43.066867499999994"/>
    <n v="57.422489999999996"/>
    <n v="28.711244999999998"/>
    <n v="157.91184749999999"/>
    <n v="0"/>
    <n v="0"/>
    <n v="40.159657680749987"/>
    <n v="53.546210240999983"/>
    <n v="26.773105120499991"/>
    <n v="147.25207816274997"/>
    <n v="0"/>
    <x v="1"/>
  </r>
  <r>
    <n v="8631"/>
    <n v="863"/>
    <n v="86"/>
    <s v="מכבים"/>
    <m/>
    <s v="Jewish"/>
    <s v="yes"/>
    <x v="5"/>
    <s v="no"/>
    <s v="מודיעין"/>
    <n v="851.42857142856178"/>
    <n v="0"/>
    <n v="0"/>
    <n v="0"/>
    <n v="0"/>
    <n v="0"/>
    <n v="0"/>
    <n v="851.42857142856178"/>
    <n v="851.42857142856178"/>
    <n v="851.42857142856178"/>
    <n v="851.42857142856178"/>
    <n v="851.42857142856178"/>
    <n v="2642.7545178631631"/>
    <n v="2606.5693138841639"/>
    <n v="2549.560291832342"/>
    <n v="2507.001631194225"/>
    <n v="2417.3483447906938"/>
    <n v="2311.6321960096948"/>
    <n v="3.1039063129265689"/>
    <n v="3.0614069122800931"/>
    <n v="2.9944500071856703"/>
    <n v="2.9444650030804991"/>
    <n v="2.8391675190495049"/>
    <n v="2.7150042570583972"/>
    <m/>
    <m/>
    <m/>
    <m/>
    <m/>
    <m/>
    <m/>
    <m/>
    <m/>
    <m/>
    <m/>
    <m/>
    <m/>
    <m/>
    <m/>
    <m/>
    <m/>
    <m/>
    <m/>
    <n v="309.70999999999998"/>
    <n v="313.32080699525358"/>
    <n v="316.65394946426926"/>
    <n v="314.15981008761446"/>
    <n v="309.38112938734582"/>
    <n v="303.83545092544409"/>
    <n v="8631"/>
    <n v="394"/>
    <n v="464.44544671935387"/>
    <n v="540.09664367790833"/>
    <n v="521.83595031523976"/>
    <n v="490.49971869279869"/>
    <n v="454.88680871572228"/>
    <n v="0"/>
    <n v="0"/>
    <n v="0"/>
    <n v="0"/>
    <n v="0"/>
    <n v="0"/>
    <m/>
    <m/>
    <m/>
    <m/>
    <m/>
    <m/>
    <n v="0"/>
    <n v="108.53347235291702"/>
    <n v="77.523908823512159"/>
    <n v="46.514345294107294"/>
    <n v="81.588083617077999"/>
    <n v="0"/>
    <n v="0"/>
    <n v="104.96669355528373"/>
    <n v="74.976209682345527"/>
    <n v="44.98572580940732"/>
    <n v="78.906821878407527"/>
    <n v="0"/>
    <x v="1"/>
  </r>
  <r>
    <n v="8632"/>
    <n v="863"/>
    <n v="86"/>
    <s v="רעות דרום"/>
    <m/>
    <s v="Jewish"/>
    <s v="yes"/>
    <x v="5"/>
    <s v="no"/>
    <s v="מודיעין"/>
    <n v="883.90909090910134"/>
    <n v="0"/>
    <n v="0"/>
    <n v="0"/>
    <n v="0"/>
    <n v="0"/>
    <n v="0"/>
    <n v="883.90909090910134"/>
    <n v="883.90909090910134"/>
    <n v="883.90909090910134"/>
    <n v="883.90909090910134"/>
    <n v="883.90909090910134"/>
    <n v="3308.8600753014302"/>
    <n v="3131.6804251070976"/>
    <n v="2991.0691872900884"/>
    <n v="2907.6168357017532"/>
    <n v="2796.2465664409565"/>
    <n v="2658.0822800526726"/>
    <n v="3.743439352907056"/>
    <n v="3.5429892704080701"/>
    <n v="3.3839104247856202"/>
    <n v="3.2894976028714296"/>
    <n v="3.1635001780160605"/>
    <n v="3.0071896616866249"/>
    <m/>
    <m/>
    <m/>
    <m/>
    <m/>
    <m/>
    <m/>
    <m/>
    <m/>
    <m/>
    <m/>
    <m/>
    <m/>
    <m/>
    <m/>
    <m/>
    <m/>
    <m/>
    <m/>
    <n v="680.9"/>
    <n v="675.58461049416997"/>
    <n v="671.36627335965977"/>
    <n v="668.86270281200962"/>
    <n v="665.52159473418578"/>
    <n v="661.37666614253726"/>
    <n v="8632"/>
    <n v="2797"/>
    <n v="2797"/>
    <n v="2797"/>
    <n v="2797"/>
    <n v="2797"/>
    <n v="2797"/>
    <n v="0"/>
    <n v="0"/>
    <n v="0"/>
    <n v="0"/>
    <n v="0"/>
    <n v="0"/>
    <m/>
    <m/>
    <m/>
    <m/>
    <m/>
    <m/>
    <n v="0"/>
    <n v="167.2156757030024"/>
    <n v="133.77254056240193"/>
    <n v="133.77254056240193"/>
    <n v="234.10194598420335"/>
    <n v="0"/>
    <n v="0"/>
    <n v="165.34416653563432"/>
    <n v="132.27533322850746"/>
    <n v="132.27533322850746"/>
    <n v="231.48183314988802"/>
    <n v="0"/>
    <x v="1"/>
  </r>
  <r>
    <n v="8633"/>
    <n v="863"/>
    <n v="86"/>
    <s v="רעות צפון"/>
    <m/>
    <s v="Jewish"/>
    <s v="yes"/>
    <x v="5"/>
    <s v="no"/>
    <s v="מודיעין"/>
    <n v="788.50230303028775"/>
    <n v="0"/>
    <n v="0"/>
    <n v="0"/>
    <n v="0"/>
    <n v="0"/>
    <n v="0"/>
    <n v="788.50230303028775"/>
    <n v="788.50230303028775"/>
    <n v="788.50230303028775"/>
    <n v="788.50230303028775"/>
    <n v="788.50230303028775"/>
    <n v="3133.4067339231883"/>
    <n v="2990.0517071262102"/>
    <n v="2871.4348962861231"/>
    <n v="2785.0733663823421"/>
    <n v="2678.1162380415108"/>
    <n v="2550.7220887310455"/>
    <n v="3.9738713785377855"/>
    <n v="3.7920646466537424"/>
    <n v="3.6416315909933701"/>
    <n v="3.5321055571797899"/>
    <n v="3.3964596270033209"/>
    <n v="3.2348949127077793"/>
    <m/>
    <m/>
    <m/>
    <m/>
    <m/>
    <m/>
    <m/>
    <m/>
    <m/>
    <m/>
    <m/>
    <m/>
    <m/>
    <m/>
    <m/>
    <m/>
    <m/>
    <m/>
    <m/>
    <n v="315.27999999999997"/>
    <n v="310.97934919609065"/>
    <n v="307.420844870888"/>
    <n v="304.82999897377459"/>
    <n v="301.62128512354963"/>
    <n v="297.79946064423569"/>
    <n v="8633"/>
    <n v="550"/>
    <n v="550"/>
    <n v="550"/>
    <n v="550"/>
    <n v="550"/>
    <n v="550"/>
    <n v="0"/>
    <n v="0"/>
    <n v="0"/>
    <n v="0"/>
    <n v="0"/>
    <n v="0"/>
    <m/>
    <m/>
    <m/>
    <m/>
    <m/>
    <m/>
    <n v="0"/>
    <n v="60.965999794754921"/>
    <n v="60.965999794754921"/>
    <n v="60.965999794754921"/>
    <n v="121.93199958950984"/>
    <n v="0"/>
    <n v="0"/>
    <n v="59.559892128847139"/>
    <n v="59.559892128847139"/>
    <n v="59.559892128847139"/>
    <n v="119.11978425769428"/>
    <n v="0"/>
    <x v="1"/>
  </r>
  <r>
    <n v="8641"/>
    <n v="864"/>
    <n v="86"/>
    <s v="מודיעין - מוריה"/>
    <m/>
    <s v="Jewish"/>
    <s v="yes"/>
    <x v="5"/>
    <s v="no"/>
    <s v="מודיעין"/>
    <n v="2114.2857142857006"/>
    <n v="0"/>
    <n v="350"/>
    <n v="0"/>
    <n v="0"/>
    <n v="0"/>
    <n v="350"/>
    <n v="2114.2857142857006"/>
    <n v="2464.2857142857006"/>
    <n v="2464.2857142857006"/>
    <n v="2464.2857142857006"/>
    <n v="2464.2857142857006"/>
    <n v="8500"/>
    <n v="8668.5714285713711"/>
    <n v="10349.999999999944"/>
    <n v="10349.999999999944"/>
    <n v="10103.571428571371"/>
    <n v="10103.571428571371"/>
    <n v="4"/>
    <n v="4.0999999999999996"/>
    <n v="4.2"/>
    <n v="4.2"/>
    <n v="4.0999999999999996"/>
    <n v="4.0999999999999996"/>
    <m/>
    <m/>
    <m/>
    <m/>
    <m/>
    <m/>
    <m/>
    <m/>
    <m/>
    <m/>
    <m/>
    <m/>
    <m/>
    <m/>
    <m/>
    <m/>
    <m/>
    <m/>
    <m/>
    <n v="420"/>
    <n v="420"/>
    <n v="520"/>
    <n v="520"/>
    <n v="560"/>
    <n v="560"/>
    <n v="8641"/>
    <n v="1543"/>
    <n v="1555.55115970518"/>
    <n v="1939.3683082930349"/>
    <n v="1803.3002428570921"/>
    <n v="1866.378568341343"/>
    <n v="1691.2504407476804"/>
    <n v="0"/>
    <n v="0"/>
    <n v="0"/>
    <n v="0"/>
    <n v="0"/>
    <n v="0"/>
    <m/>
    <m/>
    <m/>
    <m/>
    <m/>
    <m/>
    <n v="0"/>
    <n v="130"/>
    <n v="112"/>
    <n v="102"/>
    <n v="176"/>
    <n v="0"/>
    <n v="0"/>
    <n v="140"/>
    <n v="122"/>
    <n v="112"/>
    <n v="186"/>
    <n v="0"/>
    <x v="1"/>
  </r>
  <r>
    <n v="8642"/>
    <n v="864"/>
    <n v="86"/>
    <s v="מודיעין - מוריה דרום"/>
    <m/>
    <s v="Jewish"/>
    <s v="yes"/>
    <x v="5"/>
    <s v="no"/>
    <s v="מודיעין"/>
    <m/>
    <n v="0"/>
    <n v="0"/>
    <n v="0"/>
    <n v="2500"/>
    <n v="2500"/>
    <n v="5000"/>
    <n v="0"/>
    <n v="0"/>
    <n v="0"/>
    <n v="2500"/>
    <n v="5000"/>
    <n v="0"/>
    <n v="0"/>
    <n v="0"/>
    <n v="0"/>
    <n v="7500"/>
    <n v="17750"/>
    <m/>
    <m/>
    <m/>
    <m/>
    <n v="3"/>
    <n v="3.55"/>
    <m/>
    <m/>
    <m/>
    <m/>
    <m/>
    <m/>
    <m/>
    <m/>
    <m/>
    <m/>
    <m/>
    <m/>
    <m/>
    <m/>
    <m/>
    <n v="0"/>
    <n v="0"/>
    <n v="165"/>
    <n v="390.5"/>
    <n v="0"/>
    <n v="0"/>
    <n v="0"/>
    <n v="0"/>
    <n v="375.30121862499999"/>
    <n v="890.13015810366664"/>
    <n v="8642"/>
    <m/>
    <n v="0"/>
    <n v="0"/>
    <n v="0"/>
    <n v="2475"/>
    <n v="5857.5"/>
    <n v="0"/>
    <n v="0"/>
    <n v="0"/>
    <n v="0"/>
    <n v="0"/>
    <n v="0"/>
    <m/>
    <m/>
    <m/>
    <m/>
    <m/>
    <m/>
    <n v="0"/>
    <n v="0"/>
    <n v="0"/>
    <n v="0"/>
    <n v="0"/>
    <n v="0"/>
    <n v="0"/>
    <n v="150"/>
    <n v="150"/>
    <n v="200"/>
    <n v="390"/>
    <n v="0"/>
    <x v="1"/>
  </r>
  <r>
    <n v="8651"/>
    <n v="865"/>
    <n v="86"/>
    <s v="לפיד"/>
    <m/>
    <s v="Jewish"/>
    <s v="yes"/>
    <x v="2"/>
    <s v="no"/>
    <s v="מטה בנימין"/>
    <n v="771.42857142857144"/>
    <n v="-22.821799049773404"/>
    <n v="198.28630302853492"/>
    <n v="219.91642141733053"/>
    <n v="25.877411238439436"/>
    <n v="176.0246527511456"/>
    <n v="597.28298938567707"/>
    <n v="748.60677237879804"/>
    <n v="946.89307540733296"/>
    <n v="1166.8094968246635"/>
    <n v="1192.6869080631029"/>
    <n v="1368.7115608142485"/>
    <n v="2700"/>
    <n v="2620.123703325793"/>
    <n v="3314.1257639256655"/>
    <n v="4083.8332388863223"/>
    <n v="4770.7476322524117"/>
    <n v="5474.8462432569941"/>
    <n v="3.5"/>
    <n v="3.5"/>
    <n v="3.5"/>
    <n v="3.5"/>
    <n v="4"/>
    <n v="4"/>
    <n v="4"/>
    <n v="192.85714285714286"/>
    <n v="187.15169309469951"/>
    <n v="236.72326885183324"/>
    <n v="291.70237420616587"/>
    <n v="298.17172701577573"/>
    <n v="342.17789020356213"/>
    <m/>
    <m/>
    <m/>
    <m/>
    <m/>
    <m/>
    <n v="77.993333345700009"/>
    <n v="49.031028169840127"/>
    <n v="55.455570601429663"/>
    <n v="83.537044342728677"/>
    <n v="109.54346156862137"/>
    <n v="122.73263382895729"/>
    <n v="270.85047620284286"/>
    <n v="236.18272126453962"/>
    <n v="292.17883945326292"/>
    <n v="375.23941854889455"/>
    <n v="407.71518858439708"/>
    <n v="464.91052403251945"/>
    <n v="8651"/>
    <n v="1169.9000001855002"/>
    <n v="735.46542254760186"/>
    <n v="831.8335590214449"/>
    <n v="1253.0556651409302"/>
    <n v="1643.1519235293206"/>
    <n v="1840.9895074343594"/>
    <m/>
    <m/>
    <m/>
    <m/>
    <m/>
    <m/>
    <m/>
    <m/>
    <m/>
    <m/>
    <m/>
    <m/>
    <n v="0"/>
    <n v="105.06703719369048"/>
    <n v="75.047883709778915"/>
    <n v="112.57182556466836"/>
    <n v="83.537044342728677"/>
    <n v="0"/>
    <n v="0"/>
    <n v="130.17494672910547"/>
    <n v="92.982104806503898"/>
    <n v="120.87673624845506"/>
    <n v="122.73263382895729"/>
    <n v="0"/>
    <x v="1"/>
  </r>
  <r>
    <n v="8652"/>
    <n v="865"/>
    <n v="86"/>
    <s v="את שילת&quot;"/>
    <m/>
    <s v="Jewish"/>
    <s v="yes"/>
    <x v="5"/>
    <s v="no"/>
    <s v="חבל מודיעין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732.2"/>
    <n v="932.2"/>
    <n v="1032.2"/>
    <n v="1132.2"/>
    <n v="1232.2"/>
    <n v="1332.2"/>
    <n v="8652"/>
    <m/>
    <n v="0"/>
    <n v="0"/>
    <n v="0"/>
    <n v="0"/>
    <n v="0"/>
    <n v="0"/>
    <n v="0"/>
    <n v="0"/>
    <n v="0"/>
    <n v="0"/>
    <n v="0"/>
    <m/>
    <m/>
    <m/>
    <m/>
    <m/>
    <m/>
    <n v="441.64468698393631"/>
    <n v="503.87234349196825"/>
    <n v="124.45531301606368"/>
    <n v="0"/>
    <n v="0"/>
    <n v="62.227656508031842"/>
    <n v="519.66"/>
    <n v="592.88000000000011"/>
    <n v="146.44000000000003"/>
    <n v="0"/>
    <n v="0"/>
    <n v="73.220000000000013"/>
    <x v="1"/>
  </r>
  <r>
    <n v="8653"/>
    <n v="865"/>
    <n v="86"/>
    <s v="שילת"/>
    <m/>
    <s v="Jewish"/>
    <s v="yes"/>
    <x v="5"/>
    <s v="no"/>
    <s v="חבל מודיעין"/>
    <n v="180"/>
    <n v="0"/>
    <n v="0"/>
    <n v="0"/>
    <n v="0"/>
    <n v="0"/>
    <n v="0"/>
    <n v="180"/>
    <n v="180"/>
    <n v="180"/>
    <n v="180"/>
    <n v="180"/>
    <n v="503.5891420855686"/>
    <n v="513.90823048724337"/>
    <n v="521.827364240468"/>
    <n v="526.21748689677054"/>
    <n v="524.6652671909734"/>
    <n v="521.57272345201488"/>
    <n v="2.7977174560309366"/>
    <n v="2.8550457249291297"/>
    <n v="2.8990409124470444"/>
    <n v="2.9234304827598363"/>
    <n v="2.914807039949852"/>
    <n v="2.8976262414000828"/>
    <m/>
    <m/>
    <m/>
    <m/>
    <m/>
    <m/>
    <m/>
    <m/>
    <m/>
    <m/>
    <m/>
    <m/>
    <m/>
    <m/>
    <m/>
    <m/>
    <m/>
    <m/>
    <m/>
    <n v="36.61"/>
    <n v="36.919572652050242"/>
    <n v="37.15714666464698"/>
    <n v="37.288850344336055"/>
    <n v="37.242283753162141"/>
    <n v="37.149507440993389"/>
    <n v="8653"/>
    <n v="290"/>
    <n v="290"/>
    <n v="290"/>
    <n v="290"/>
    <n v="290"/>
    <n v="290"/>
    <n v="0"/>
    <n v="0"/>
    <n v="0"/>
    <n v="0"/>
    <n v="0"/>
    <n v="0"/>
    <m/>
    <m/>
    <m/>
    <m/>
    <m/>
    <m/>
    <n v="9.3222125860840137"/>
    <n v="9.3222125860840137"/>
    <n v="7.4577700688672115"/>
    <n v="3.7288850344336057"/>
    <n v="7.4577700688672115"/>
    <n v="0"/>
    <n v="9.2873768602483473"/>
    <n v="9.2873768602483473"/>
    <n v="7.429901488198678"/>
    <n v="3.714950744099339"/>
    <n v="7.429901488198678"/>
    <n v="0"/>
    <x v="1"/>
  </r>
  <r>
    <n v="8661"/>
    <n v="866"/>
    <n v="86"/>
    <s v="מודיעין עילית הגבעה הצפונית"/>
    <m/>
    <s v="U. Orthodox"/>
    <s v="yes"/>
    <x v="2"/>
    <s v="no"/>
    <s v="מודיעין עילית"/>
    <n v="2338"/>
    <n v="46.76"/>
    <n v="47.695200000000007"/>
    <n v="48.649104000000008"/>
    <n v="49.62208608000001"/>
    <n v="50.614527801600005"/>
    <n v="243.34091788160003"/>
    <n v="2384.7600000000002"/>
    <n v="2432.4552000000003"/>
    <n v="2481.1043040000004"/>
    <n v="2530.7263900800003"/>
    <n v="2581.3409178816005"/>
    <n v="17301.2"/>
    <n v="17647.224000000002"/>
    <n v="18000.168480000004"/>
    <n v="18360.171849600003"/>
    <n v="18727.375286592003"/>
    <n v="19101.922792323843"/>
    <n v="7.4"/>
    <n v="7.4"/>
    <n v="7.4"/>
    <n v="7.4"/>
    <n v="7.4"/>
    <n v="7.4"/>
    <n v="4"/>
    <n v="584.5"/>
    <n v="596.19000000000005"/>
    <n v="608.11380000000008"/>
    <n v="620.2760760000001"/>
    <n v="632.68159752000008"/>
    <n v="645.33522947040012"/>
    <m/>
    <m/>
    <m/>
    <m/>
    <m/>
    <m/>
    <n v="628.82290708833489"/>
    <n v="579.60806878662743"/>
    <n v="552.99933896336518"/>
    <n v="561.84953966398837"/>
    <n v="576.73902839110008"/>
    <n v="584.48974831757562"/>
    <n v="1213.3229070883349"/>
    <n v="1175.7980687866275"/>
    <n v="1161.1131389633651"/>
    <n v="1182.1256156639884"/>
    <n v="1209.4206259111002"/>
    <n v="1229.8249777879757"/>
    <n v="8661"/>
    <n v="9432.3436063250228"/>
    <n v="8694.1210317994119"/>
    <n v="8294.9900844504773"/>
    <n v="8427.7430949598256"/>
    <n v="8651.0854258665004"/>
    <n v="8767.3462247636344"/>
    <n v="1455.7493869324003"/>
    <n v="1763.3677636148402"/>
    <n v="1825.5676317530981"/>
    <n v="1717.259948024667"/>
    <n v="1657.3058226116173"/>
    <n v="1693.4775720789246"/>
    <m/>
    <m/>
    <m/>
    <m/>
    <m/>
    <m/>
    <n v="0"/>
    <n v="280"/>
    <n v="160"/>
    <n v="180"/>
    <n v="561.84953966398837"/>
    <n v="0"/>
    <n v="0"/>
    <n v="290"/>
    <n v="170"/>
    <n v="185"/>
    <n v="584.48974831757573"/>
    <n v="0"/>
    <x v="1"/>
  </r>
  <r>
    <n v="8662"/>
    <n v="866"/>
    <n v="86"/>
    <s v="מודיעין עילית הגבעה הדרומית"/>
    <m/>
    <s v="U. Orthodox"/>
    <s v="yes"/>
    <x v="2"/>
    <s v="no"/>
    <s v="מודיעין עילית"/>
    <n v="2542"/>
    <n v="50.84"/>
    <n v="51.856800000000007"/>
    <n v="52.893936000000004"/>
    <n v="53.951814720000002"/>
    <n v="55.030851014400007"/>
    <n v="264.57340173440002"/>
    <n v="2592.84"/>
    <n v="2644.6968000000002"/>
    <n v="2697.5907360000001"/>
    <n v="2751.5425507200002"/>
    <n v="2806.5734017344002"/>
    <n v="18556.599999999999"/>
    <n v="18409.164000000001"/>
    <n v="17983.938239999999"/>
    <n v="18073.8579312"/>
    <n v="18435.335089824002"/>
    <n v="18804.041791620482"/>
    <n v="7.3"/>
    <n v="7.1"/>
    <n v="6.8"/>
    <n v="6.7"/>
    <n v="6.7"/>
    <n v="6.7"/>
    <n v="4"/>
    <n v="635.5"/>
    <n v="648.21"/>
    <n v="661.17420000000004"/>
    <n v="674.39768400000003"/>
    <n v="687.88563768000006"/>
    <n v="701.64335043360006"/>
    <m/>
    <m/>
    <m/>
    <m/>
    <m/>
    <m/>
    <n v="711.95196199186819"/>
    <n v="662.50001423816525"/>
    <n v="586.92051943207343"/>
    <n v="573.60896631120488"/>
    <n v="595.83550905397499"/>
    <n v="608.93095503251607"/>
    <n v="1347.4519619918683"/>
    <n v="1310.7100142381653"/>
    <n v="1248.0947194320734"/>
    <n v="1248.0066503112048"/>
    <n v="1283.721146733975"/>
    <n v="1310.5743054661161"/>
    <n v="8662"/>
    <n v="10679.279429878023"/>
    <n v="9937.500213572479"/>
    <n v="8803.807791481102"/>
    <n v="8604.1344946680729"/>
    <n v="8937.5326358096245"/>
    <n v="9133.964325487741"/>
    <n v="1359.654678962344"/>
    <n v="1620.5304267622635"/>
    <n v="1789.6877890673318"/>
    <n v="1723.5016941366116"/>
    <n v="1594.8152494538028"/>
    <n v="1601.4481420846721"/>
    <m/>
    <m/>
    <m/>
    <m/>
    <m/>
    <m/>
    <n v="0"/>
    <n v="307"/>
    <n v="180"/>
    <n v="187"/>
    <n v="573.60896631120477"/>
    <n v="0"/>
    <n v="0"/>
    <n v="308.84999999999997"/>
    <n v="190"/>
    <n v="202"/>
    <n v="608.93095503251607"/>
    <n v="0"/>
    <x v="1"/>
  </r>
  <r>
    <n v="8663"/>
    <n v="866"/>
    <n v="86"/>
    <s v="מודיעין עילית גרין פארק"/>
    <m/>
    <s v="U. Orthodox"/>
    <s v="yes"/>
    <x v="2"/>
    <s v="no"/>
    <s v="מודיעין עילית"/>
    <n v="1233"/>
    <n v="150"/>
    <n v="250"/>
    <n v="65.320000000000007"/>
    <n v="67.9328"/>
    <n v="70.650112000000007"/>
    <n v="603.90291200000001"/>
    <n v="1383"/>
    <n v="1633"/>
    <n v="1698.32"/>
    <n v="1766.2528"/>
    <n v="1836.902912"/>
    <n v="7582.9500000000007"/>
    <n v="8712.9"/>
    <n v="10451.200000000001"/>
    <n v="10699.415999999999"/>
    <n v="11127.39264"/>
    <n v="11388.7980544"/>
    <n v="6.15"/>
    <n v="6.3"/>
    <n v="6.4"/>
    <n v="6.3"/>
    <n v="6.3"/>
    <n v="6.2"/>
    <n v="4"/>
    <n v="308.25"/>
    <n v="345.75"/>
    <n v="408.25"/>
    <n v="424.58"/>
    <n v="441.56319999999999"/>
    <n v="459.225728"/>
    <m/>
    <m/>
    <m/>
    <m/>
    <m/>
    <m/>
    <n v="227.48850000000002"/>
    <n v="261.387"/>
    <n v="313.536"/>
    <m/>
    <m/>
    <m/>
    <n v="535.73850000000004"/>
    <n v="607.13699999999994"/>
    <n v="721.78600000000006"/>
    <n v="424.58"/>
    <n v="441.56319999999999"/>
    <n v="459.225728"/>
    <n v="8663"/>
    <n v="3412.3275000000003"/>
    <n v="3920.8049999999998"/>
    <n v="4703.04"/>
    <n v="4814.7371999999996"/>
    <n v="5007.3266880000001"/>
    <n v="5124.9591244799994"/>
    <n v="682.46550000000002"/>
    <n v="784.16099999999994"/>
    <n v="940.60800000000006"/>
    <n v="962.94743999999992"/>
    <n v="1001.4653376"/>
    <n v="1024.991824896"/>
    <m/>
    <m/>
    <m/>
    <m/>
    <m/>
    <m/>
    <n v="0"/>
    <n v="200"/>
    <n v="110"/>
    <n v="114"/>
    <n v="320.98247999999995"/>
    <n v="0"/>
    <n v="0"/>
    <n v="210"/>
    <n v="120"/>
    <n v="129"/>
    <n v="341.66394163199999"/>
    <n v="0"/>
    <x v="1"/>
  </r>
  <r>
    <n v="8664"/>
    <n v="866"/>
    <n v="86"/>
    <s v="מודיעין עילית נאות הפסגה"/>
    <m/>
    <s v="U. Orthodox"/>
    <s v="yes"/>
    <x v="2"/>
    <s v="no"/>
    <s v="מודיעין עילית"/>
    <n v="875"/>
    <n v="400"/>
    <n v="560"/>
    <n v="570"/>
    <n v="96.2"/>
    <n v="100.048"/>
    <n v="1726.248"/>
    <n v="1275"/>
    <n v="1835"/>
    <n v="2405"/>
    <n v="2501.1999999999998"/>
    <n v="2601.2479999999996"/>
    <n v="4900"/>
    <n v="7395"/>
    <n v="10826.5"/>
    <n v="14430"/>
    <n v="15257.319999999998"/>
    <n v="15867.612799999997"/>
    <n v="5.6"/>
    <n v="5.8"/>
    <n v="5.9"/>
    <n v="6"/>
    <n v="6.1"/>
    <n v="6.1"/>
    <n v="4"/>
    <n v="218.75"/>
    <n v="318.75"/>
    <n v="458.75"/>
    <n v="601.25"/>
    <n v="625.29999999999995"/>
    <n v="650.3119999999999"/>
    <m/>
    <m/>
    <m/>
    <m/>
    <m/>
    <m/>
    <n v="147"/>
    <n v="221.85"/>
    <n v="324.79500000000002"/>
    <m/>
    <m/>
    <m/>
    <n v="365.75"/>
    <n v="540.6"/>
    <n v="783.54500000000007"/>
    <n v="601.25"/>
    <n v="625.29999999999995"/>
    <n v="650.3119999999999"/>
    <n v="8664"/>
    <n v="2205"/>
    <n v="3327.75"/>
    <n v="4871.9250000000002"/>
    <n v="6493.5"/>
    <n v="6865.7939999999981"/>
    <n v="7140.4257599999983"/>
    <n v="441"/>
    <n v="665.55"/>
    <n v="974.38499999999999"/>
    <n v="1298.7"/>
    <n v="1373.1587999999997"/>
    <n v="1428.0851519999997"/>
    <m/>
    <m/>
    <m/>
    <m/>
    <m/>
    <m/>
    <n v="0"/>
    <n v="190"/>
    <n v="176"/>
    <n v="235"/>
    <n v="432.9"/>
    <n v="0"/>
    <n v="0"/>
    <n v="200"/>
    <n v="200"/>
    <n v="250"/>
    <n v="476.0283839999999"/>
    <n v="0"/>
    <x v="1"/>
  </r>
  <r>
    <n v="8665"/>
    <n v="866"/>
    <n v="86"/>
    <s v="מודיעין עילית ברכפלד מזרח"/>
    <n v="8666"/>
    <s v="U. Orthodox"/>
    <s v="yes"/>
    <x v="2"/>
    <s v="no"/>
    <s v="מודיעין עילית"/>
    <n v="0"/>
    <n v="0"/>
    <n v="0"/>
    <n v="250"/>
    <n v="1000"/>
    <n v="0"/>
    <n v="1250"/>
    <n v="0"/>
    <n v="0"/>
    <n v="250"/>
    <n v="1250"/>
    <n v="1250"/>
    <n v="0"/>
    <n v="0"/>
    <n v="0"/>
    <n v="1250"/>
    <n v="6875"/>
    <n v="9000"/>
    <m/>
    <m/>
    <m/>
    <n v="5"/>
    <n v="5.5"/>
    <n v="7.2"/>
    <n v="4"/>
    <n v="0"/>
    <n v="0"/>
    <n v="0"/>
    <n v="62.5"/>
    <n v="312.5"/>
    <n v="312.5"/>
    <m/>
    <m/>
    <m/>
    <m/>
    <m/>
    <m/>
    <n v="0"/>
    <n v="0"/>
    <n v="0"/>
    <n v="0"/>
    <n v="187.71367528375001"/>
    <n v="270.17026117199998"/>
    <n v="350"/>
    <n v="350"/>
    <n v="350"/>
    <n v="350"/>
    <n v="500.21367528375004"/>
    <n v="582.67026117199998"/>
    <n v="8665"/>
    <n v="0"/>
    <n v="0"/>
    <n v="0"/>
    <n v="0"/>
    <n v="2815.7051292562501"/>
    <n v="4052.5539175799995"/>
    <n v="0"/>
    <n v="0"/>
    <n v="0"/>
    <n v="0"/>
    <n v="769.2307693125"/>
    <n v="815.20998894000002"/>
    <m/>
    <m/>
    <m/>
    <m/>
    <m/>
    <m/>
    <n v="150"/>
    <n v="125"/>
    <n v="25"/>
    <n v="0"/>
    <n v="50"/>
    <n v="0"/>
    <n v="0"/>
    <n v="102"/>
    <n v="110"/>
    <n v="100"/>
    <n v="270.17026117199993"/>
    <n v="0"/>
    <x v="1"/>
  </r>
  <r>
    <n v="8666"/>
    <n v="866"/>
    <n v="86"/>
    <s v="מודיעין עילית ברכפלד מערב"/>
    <m/>
    <s v="U. Orthodox"/>
    <s v="yes"/>
    <x v="2"/>
    <s v="no"/>
    <s v="מודיעין עילית"/>
    <n v="2350"/>
    <n v="50"/>
    <n v="50"/>
    <n v="50"/>
    <n v="50"/>
    <n v="50"/>
    <n v="250"/>
    <n v="2400"/>
    <n v="2450"/>
    <n v="2500"/>
    <n v="2550"/>
    <n v="2600"/>
    <n v="16450"/>
    <n v="17040"/>
    <n v="17640"/>
    <n v="18000"/>
    <n v="18105"/>
    <n v="18200"/>
    <n v="7"/>
    <n v="7.1"/>
    <n v="7.2"/>
    <n v="7.2"/>
    <n v="7.1"/>
    <n v="7"/>
    <n v="4"/>
    <n v="587.5"/>
    <n v="600"/>
    <n v="612.5"/>
    <n v="625"/>
    <n v="637.5"/>
    <n v="650"/>
    <m/>
    <m/>
    <m/>
    <m/>
    <m/>
    <m/>
    <n v="620.29269404620004"/>
    <n v="655.70895363352008"/>
    <n v="590.44524100631997"/>
    <n v="553.32553369800007"/>
    <n v="566.83580079439002"/>
    <n v="588.18288558726658"/>
    <n v="1207.7926940462"/>
    <n v="1255.7089536335202"/>
    <n v="1202.94524100632"/>
    <n v="1178.3255336980001"/>
    <n v="1204.33580079439"/>
    <n v="1238.1828855872666"/>
    <n v="8666"/>
    <n v="9304.3904106930004"/>
    <n v="9835.6343045028007"/>
    <n v="8856.6786150947992"/>
    <n v="8299.8830054700011"/>
    <n v="8502.5370119158506"/>
    <n v="8822.743283808999"/>
    <n v="1200.8950682294999"/>
    <n v="1268.4750078936002"/>
    <n v="1753.4870209332"/>
    <n v="1872.2556181800003"/>
    <n v="1641.28061864715"/>
    <n v="1514.3549095220001"/>
    <m/>
    <m/>
    <m/>
    <m/>
    <m/>
    <m/>
    <n v="0"/>
    <n v="291"/>
    <n v="182"/>
    <n v="152"/>
    <n v="553.32553369800007"/>
    <n v="0"/>
    <n v="0"/>
    <n v="300"/>
    <n v="190"/>
    <n v="160"/>
    <n v="588.18288558726658"/>
    <n v="0"/>
    <x v="1"/>
  </r>
  <r>
    <n v="8671"/>
    <n v="867"/>
    <n v="86"/>
    <s v="מתתיהו"/>
    <m/>
    <s v="U. Orthodox"/>
    <s v="yes"/>
    <x v="2"/>
    <s v="no"/>
    <s v="מודיעין עילית"/>
    <n v="130"/>
    <m/>
    <n v="0"/>
    <n v="350"/>
    <n v="600"/>
    <n v="0"/>
    <n v="950"/>
    <n v="130"/>
    <n v="130"/>
    <n v="480"/>
    <n v="1080"/>
    <n v="1080"/>
    <n v="676"/>
    <n v="700"/>
    <n v="702"/>
    <n v="3360"/>
    <n v="7560"/>
    <n v="7560"/>
    <n v="5.2"/>
    <n v="5.384615384615385"/>
    <n v="5.4"/>
    <n v="7"/>
    <n v="7"/>
    <n v="7"/>
    <n v="3"/>
    <n v="43.333333333333336"/>
    <n v="43.333333333333336"/>
    <n v="43.333333333333336"/>
    <n v="160"/>
    <n v="360"/>
    <n v="360"/>
    <m/>
    <m/>
    <m/>
    <m/>
    <m/>
    <m/>
    <n v="22.566640960621331"/>
    <n v="20.648044695833335"/>
    <n v="20.743847315100002"/>
    <n v="101.17093427392"/>
    <n v="225.96572542572"/>
    <n v="219.08522072052"/>
    <n v="65.899974293954671"/>
    <n v="63.98137802916667"/>
    <n v="64.077180648433341"/>
    <n v="261.17093427392001"/>
    <n v="585.96572542571994"/>
    <n v="579.08522072052006"/>
    <n v="8671"/>
    <n v="338.49961440931997"/>
    <n v="309.72067043750002"/>
    <n v="311.1577097265"/>
    <n v="1517.5640141087999"/>
    <n v="3389.4858813858"/>
    <n v="3286.2783108078002"/>
    <n v="60.692287943039993"/>
    <n v="76.47028949700001"/>
    <n v="69.706378710540008"/>
    <n v="312.74740489440006"/>
    <n v="703.73515096080007"/>
    <n v="736.77351255480005"/>
    <m/>
    <m/>
    <m/>
    <m/>
    <m/>
    <m/>
    <n v="20.8936747419136"/>
    <n v="47.010768169305599"/>
    <n v="39.175640141088003"/>
    <n v="52.234186854784006"/>
    <n v="101.17093427392"/>
    <n v="0"/>
    <n v="46.326817657641605"/>
    <n v="110.02619193689881"/>
    <n v="86.862783108078006"/>
    <n v="115.81704414410402"/>
    <n v="219.08522072052"/>
    <n v="0"/>
    <x v="1"/>
  </r>
  <r>
    <n v="8672"/>
    <n v="867"/>
    <n v="86"/>
    <s v="מתתיהו אזור תעשייה"/>
    <m/>
    <s v="U. Orthodox"/>
    <s v="yes"/>
    <x v="2"/>
    <s v="no"/>
    <s v="מודיעין עילית"/>
    <m/>
    <m/>
    <m/>
    <m/>
    <m/>
    <m/>
    <m/>
    <m/>
    <m/>
    <m/>
    <m/>
    <m/>
    <n v="0"/>
    <n v="0"/>
    <n v="0"/>
    <n v="0"/>
    <n v="0"/>
    <n v="0"/>
    <m/>
    <m/>
    <m/>
    <m/>
    <m/>
    <m/>
    <m/>
    <m/>
    <m/>
    <m/>
    <m/>
    <m/>
    <m/>
    <n v="250"/>
    <n v="250"/>
    <n v="250"/>
    <n v="250"/>
    <n v="250"/>
    <n v="250"/>
    <m/>
    <m/>
    <m/>
    <m/>
    <m/>
    <m/>
    <n v="250"/>
    <n v="250"/>
    <n v="250"/>
    <n v="250"/>
    <n v="250"/>
    <n v="250"/>
    <n v="8672"/>
    <m/>
    <m/>
    <m/>
    <m/>
    <m/>
    <m/>
    <m/>
    <m/>
    <m/>
    <m/>
    <m/>
    <m/>
    <m/>
    <m/>
    <m/>
    <m/>
    <m/>
    <m/>
    <n v="175"/>
    <n v="0"/>
    <n v="0"/>
    <n v="75"/>
    <n v="0"/>
    <n v="0"/>
    <n v="175"/>
    <n v="0"/>
    <n v="0"/>
    <n v="75"/>
    <n v="0"/>
    <n v="0"/>
    <x v="1"/>
  </r>
  <r>
    <n v="8673"/>
    <n v="867"/>
    <n v="86"/>
    <s v="חשמונאים"/>
    <m/>
    <s v="Jewish"/>
    <s v="yes"/>
    <x v="2"/>
    <s v="no"/>
    <s v="מטה בנימין"/>
    <n v="578.21020902713894"/>
    <n v="-1.3801407933210612"/>
    <n v="13.473185661046614"/>
    <n v="12.816227117204107"/>
    <n v="0.8837759168179673"/>
    <n v="10.377707061642695"/>
    <n v="36.170754963390323"/>
    <n v="576.83006823381788"/>
    <n v="590.3032538948645"/>
    <n v="603.1194810120686"/>
    <n v="604.00325692888657"/>
    <n v="614.38096399052927"/>
    <n v="2833.2300242329811"/>
    <n v="2826.467334345708"/>
    <n v="2892.4859440848363"/>
    <n v="2955.2854569591364"/>
    <n v="3030.9981620431399"/>
    <n v="3083.0753829342925"/>
    <n v="4.9000000000000004"/>
    <n v="4.9000000000000004"/>
    <n v="4.9000000000000004"/>
    <n v="4.9000000000000004"/>
    <n v="5.0181818181818185"/>
    <n v="5.0181818181818185"/>
    <n v="4"/>
    <n v="144.55255225678474"/>
    <n v="144.20751705845447"/>
    <n v="147.57581347371612"/>
    <n v="150.77987025301715"/>
    <n v="151.00081423222164"/>
    <n v="153.59524099763232"/>
    <m/>
    <m/>
    <m/>
    <m/>
    <m/>
    <m/>
    <n v="57.134638637209157"/>
    <n v="45.279427221422594"/>
    <n v="49.021287885394194"/>
    <n v="54.770490140240632"/>
    <n v="55.896632794233376"/>
    <n v="55.886572910635515"/>
    <n v="201.68719089399389"/>
    <n v="189.48694427987706"/>
    <n v="196.59710135911033"/>
    <n v="205.55036039325779"/>
    <n v="206.89744702645501"/>
    <n v="209.48181390826784"/>
    <n v="8673"/>
    <n v="857.01957955813737"/>
    <n v="679.19140832133894"/>
    <n v="735.31931828091297"/>
    <n v="821.55735210360945"/>
    <n v="838.44949191350065"/>
    <n v="838.29859365953268"/>
    <m/>
    <m/>
    <m/>
    <m/>
    <m/>
    <m/>
    <m/>
    <m/>
    <m/>
    <m/>
    <m/>
    <m/>
    <n v="0"/>
    <n v="55.498597306179605"/>
    <n v="39.054568474718984"/>
    <n v="55.498597306179605"/>
    <n v="54.770490140240632"/>
    <n v="0"/>
    <n v="0"/>
    <n v="56.560089755232319"/>
    <n v="39.801544642570889"/>
    <n v="56.560089755232319"/>
    <n v="55.886572910635515"/>
    <n v="0"/>
    <x v="1"/>
  </r>
  <r>
    <n v="8674"/>
    <n v="867"/>
    <n v="86"/>
    <s v="גני מודיעין"/>
    <n v="8666"/>
    <s v="U. Orthodox"/>
    <s v="yes"/>
    <x v="2"/>
    <s v="no"/>
    <s v="מטה בנימין"/>
    <n v="412.204037411554"/>
    <n v="39.599066131287088"/>
    <n v="123.14663487127223"/>
    <n v="139.34541471785553"/>
    <n v="137.52912230445452"/>
    <n v="155.51478251438527"/>
    <n v="595.13502053925458"/>
    <n v="451.80310354284109"/>
    <n v="574.94973841411331"/>
    <n v="714.29515313196885"/>
    <n v="851.82427543642336"/>
    <n v="1007.3390579508086"/>
    <n v="2432.0038207281686"/>
    <n v="2665.6383109027624"/>
    <n v="3392.2034566432685"/>
    <n v="4214.3414034786165"/>
    <n v="5110.9456526185404"/>
    <n v="6044.0343477048518"/>
    <n v="5.9"/>
    <n v="5.9"/>
    <n v="5.9"/>
    <n v="5.9"/>
    <n v="6"/>
    <n v="6"/>
    <n v="4"/>
    <n v="103.0510093528885"/>
    <n v="112.95077588571027"/>
    <n v="143.73743460352833"/>
    <n v="178.57378828299221"/>
    <n v="212.95606885910584"/>
    <n v="251.83476448770216"/>
    <m/>
    <m/>
    <m/>
    <m/>
    <m/>
    <m/>
    <n v="72.776705581449676"/>
    <n v="66.504412074355344"/>
    <n v="77.791733254234899"/>
    <n v="100.0447713068218"/>
    <n v="126.24925405707776"/>
    <n v="147.95865433438922"/>
    <n v="175.82771493433819"/>
    <n v="179.45518796006562"/>
    <n v="221.52916785776324"/>
    <n v="278.61855958981403"/>
    <n v="339.2053229161836"/>
    <n v="399.79341882209138"/>
    <n v="8674"/>
    <n v="1091.6505837217451"/>
    <n v="997.56618111533021"/>
    <n v="1166.8759988135234"/>
    <n v="1500.6715696023271"/>
    <n v="1893.7388108561665"/>
    <n v="2219.3798150158382"/>
    <n v="221.69150413472596"/>
    <n v="300.53373464009707"/>
    <n v="391.40809116941205"/>
    <n v="441.5357688942911"/>
    <n v="505.09697618175284"/>
    <n v="606.00370854685741"/>
    <m/>
    <m/>
    <m/>
    <m/>
    <m/>
    <m/>
    <n v="0"/>
    <n v="55.72371191796281"/>
    <n v="41.792783938472105"/>
    <n v="80.799382281046064"/>
    <n v="100.0447713068218"/>
    <n v="0"/>
    <n v="0"/>
    <n v="79.958683764418282"/>
    <n v="51.973144446871885"/>
    <n v="119.93802564662741"/>
    <n v="147.95865433438922"/>
    <n v="0"/>
    <x v="1"/>
  </r>
  <r>
    <n v="8681"/>
    <n v="868"/>
    <n v="86"/>
    <s v="מודיעין - אזור תעסוקה"/>
    <n v="8611"/>
    <s v="Jewish"/>
    <s v="yes"/>
    <x v="5"/>
    <s v="no"/>
    <s v="מודיעין"/>
    <n v="0"/>
    <n v="0"/>
    <n v="0"/>
    <n v="0"/>
    <n v="0"/>
    <n v="3500"/>
    <n v="3500"/>
    <n v="0"/>
    <n v="0"/>
    <n v="0"/>
    <n v="0"/>
    <n v="3500"/>
    <n v="0"/>
    <n v="0"/>
    <n v="0"/>
    <n v="0"/>
    <n v="0"/>
    <n v="10500"/>
    <m/>
    <m/>
    <m/>
    <m/>
    <m/>
    <n v="3"/>
    <m/>
    <m/>
    <m/>
    <m/>
    <m/>
    <m/>
    <m/>
    <m/>
    <m/>
    <m/>
    <m/>
    <m/>
    <m/>
    <m/>
    <m/>
    <m/>
    <m/>
    <m/>
    <m/>
    <n v="52.3"/>
    <n v="52.3"/>
    <n v="52.3"/>
    <n v="52.3"/>
    <n v="52.3"/>
    <n v="577.11742771499996"/>
    <n v="8681"/>
    <m/>
    <n v="0"/>
    <n v="0"/>
    <n v="0"/>
    <n v="0"/>
    <n v="3147.261415725"/>
    <n v="0"/>
    <n v="0"/>
    <n v="0"/>
    <n v="0"/>
    <n v="0"/>
    <n v="0"/>
    <m/>
    <m/>
    <m/>
    <m/>
    <m/>
    <m/>
    <n v="0"/>
    <n v="10.435361066392264"/>
    <n v="0"/>
    <n v="0"/>
    <n v="41.864638933607736"/>
    <n v="0"/>
    <n v="0"/>
    <n v="115.15160106909298"/>
    <n v="0"/>
    <n v="0"/>
    <n v="461.96582664590699"/>
    <n v="0"/>
    <x v="1"/>
  </r>
  <r>
    <n v="8682"/>
    <n v="868"/>
    <n v="86"/>
    <s v="מודיעין - היי פארק"/>
    <n v="8611"/>
    <s v="Jewish"/>
    <s v="yes"/>
    <x v="5"/>
    <s v="no"/>
    <s v="מודיעין"/>
    <n v="0"/>
    <n v="0"/>
    <n v="0"/>
    <n v="1250"/>
    <n v="2000"/>
    <n v="750"/>
    <n v="4000"/>
    <n v="0"/>
    <n v="0"/>
    <n v="1250"/>
    <n v="3250"/>
    <n v="4000"/>
    <n v="0"/>
    <n v="0"/>
    <n v="0"/>
    <n v="3750"/>
    <n v="10500"/>
    <n v="14850"/>
    <m/>
    <m/>
    <m/>
    <n v="3"/>
    <n v="3.2307692307692308"/>
    <n v="3.7124999999999999"/>
    <m/>
    <m/>
    <m/>
    <m/>
    <m/>
    <m/>
    <m/>
    <m/>
    <m/>
    <m/>
    <m/>
    <m/>
    <m/>
    <m/>
    <m/>
    <m/>
    <m/>
    <m/>
    <m/>
    <n v="523"/>
    <n v="523"/>
    <n v="523"/>
    <n v="710.86789994750006"/>
    <n v="1053.5497821819999"/>
    <n v="1259.92206283465"/>
    <n v="8682"/>
    <m/>
    <n v="0"/>
    <n v="0"/>
    <n v="1130.5184992125"/>
    <n v="3233.2467327300001"/>
    <n v="4371.3309425197504"/>
    <n v="0"/>
    <n v="0"/>
    <n v="0"/>
    <n v="0"/>
    <n v="0"/>
    <n v="0"/>
    <m/>
    <m/>
    <m/>
    <m/>
    <m/>
    <m/>
    <n v="171.24848473347501"/>
    <n v="129.72944140594009"/>
    <n v="246.05022765464653"/>
    <n v="0"/>
    <n v="163.83974615343845"/>
    <n v="0"/>
    <n v="303.51594741954511"/>
    <n v="229.92877500676309"/>
    <n v="436.09243068996693"/>
    <n v="0"/>
    <n v="290.38490971837496"/>
    <n v="0"/>
    <x v="1"/>
  </r>
  <r>
    <n v="8683"/>
    <n v="868"/>
    <n v="86"/>
    <s v="מחלף ענבה"/>
    <m/>
    <s v="Jewish"/>
    <s v="yes"/>
    <x v="5"/>
    <s v="no"/>
    <s v="מודיעין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8683"/>
    <m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x v="1"/>
  </r>
  <r>
    <n v="8684"/>
    <n v="868"/>
    <n v="86"/>
    <s v="ישפרו"/>
    <m/>
    <s v="Jewish"/>
    <s v="yes"/>
    <x v="5"/>
    <s v="no"/>
    <s v="מודיעין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836.8"/>
    <n v="836.8"/>
    <n v="836.8"/>
    <n v="836.8"/>
    <n v="836.8"/>
    <n v="836.8"/>
    <n v="8684"/>
    <m/>
    <n v="0"/>
    <n v="0"/>
    <n v="0"/>
    <n v="0"/>
    <n v="0"/>
    <n v="0"/>
    <n v="0"/>
    <n v="0"/>
    <n v="0"/>
    <n v="0"/>
    <n v="0"/>
    <m/>
    <m/>
    <m/>
    <m/>
    <m/>
    <m/>
    <n v="83.679999999999993"/>
    <n v="669.43999999999994"/>
    <n v="83.679999999999993"/>
    <n v="0"/>
    <n v="0"/>
    <n v="0"/>
    <n v="83.679999999999993"/>
    <n v="669.43999999999994"/>
    <n v="83.679999999999993"/>
    <n v="0"/>
    <n v="0"/>
    <n v="0"/>
    <x v="1"/>
  </r>
  <r>
    <n v="8685"/>
    <n v="868"/>
    <n v="86"/>
    <s v="מודיעין פארק השבטים"/>
    <s v="no"/>
    <s v="Jewish"/>
    <s v="yes"/>
    <x v="5"/>
    <m/>
    <s v="מודיעין"/>
    <m/>
    <m/>
    <m/>
    <m/>
    <m/>
    <m/>
    <m/>
    <n v="0"/>
    <n v="0"/>
    <n v="0"/>
    <n v="0"/>
    <n v="0"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691"/>
    <n v="869"/>
    <n v="86"/>
    <s v="גוש טלמונים"/>
    <m/>
    <s v="Jewish"/>
    <s v="yes"/>
    <x v="2"/>
    <s v="no"/>
    <s v="מטה בנימין"/>
    <n v="1029.2094712166788"/>
    <n v="223.85767984834843"/>
    <n v="312.86632909305149"/>
    <n v="369.34676001550997"/>
    <n v="334.42652127656106"/>
    <n v="433.61513653159545"/>
    <n v="1674.1124267650664"/>
    <n v="1253.0671510650272"/>
    <n v="1565.9334801580787"/>
    <n v="1935.2802401735887"/>
    <n v="2269.7067614501498"/>
    <n v="2703.3218979817452"/>
    <n v="5763.5730388134016"/>
    <n v="7017.1760459641519"/>
    <n v="8769.2274888852407"/>
    <n v="10837.569344972097"/>
    <n v="13164.299216410867"/>
    <n v="15679.267008294122"/>
    <n v="5.6"/>
    <n v="5.6"/>
    <n v="5.6"/>
    <n v="5.6"/>
    <n v="5.8"/>
    <n v="5.8"/>
    <n v="5"/>
    <n v="205.84189424333576"/>
    <n v="250.61343021300544"/>
    <n v="313.18669603161572"/>
    <n v="387.05604803471772"/>
    <n v="453.94135229002995"/>
    <n v="540.66437959634902"/>
    <m/>
    <m/>
    <m/>
    <m/>
    <m/>
    <m/>
    <n v="195.60217661648923"/>
    <n v="199.04329508746608"/>
    <n v="224.84019304621876"/>
    <n v="276.5034991291206"/>
    <n v="349.13416622032599"/>
    <n v="412.72599763843743"/>
    <n v="401.44407085982499"/>
    <n v="449.65672530047152"/>
    <n v="538.02688907783454"/>
    <n v="663.55954716383826"/>
    <n v="803.07551851035601"/>
    <n v="953.39037723478646"/>
    <n v="8691"/>
    <n v="2934.0326492473387"/>
    <n v="2985.6494263119912"/>
    <n v="3372.6028956932814"/>
    <n v="4147.5524869368091"/>
    <n v="5237.0124933048901"/>
    <n v="6190.8899645765614"/>
    <m/>
    <m/>
    <m/>
    <m/>
    <m/>
    <m/>
    <m/>
    <m/>
    <m/>
    <m/>
    <m/>
    <m/>
    <n v="66.355954716383835"/>
    <n v="152.6186958476828"/>
    <n v="99.533932074575731"/>
    <n v="66.355954716383835"/>
    <n v="276.5034991291206"/>
    <n v="0"/>
    <n v="95.339037723478654"/>
    <n v="209.74588299165302"/>
    <n v="143.00855658521797"/>
    <n v="95.339037723478654"/>
    <n v="412.72599763843743"/>
    <n v="0"/>
    <x v="1"/>
  </r>
  <r>
    <n v="8692"/>
    <n v="869"/>
    <n v="86"/>
    <s v="ניל&quot;י- נעלה"/>
    <m/>
    <s v="Jewish"/>
    <s v="yes"/>
    <x v="2"/>
    <s v="no"/>
    <s v="מטה בנימין"/>
    <n v="614.08163265306121"/>
    <n v="234.75016188201801"/>
    <n v="175.89109412235177"/>
    <n v="186.81978540094246"/>
    <n v="205.1094716065486"/>
    <n v="202.60573280029371"/>
    <n v="1005.1762458121545"/>
    <n v="848.83179453507921"/>
    <n v="1024.722888657431"/>
    <n v="1211.5426740583734"/>
    <n v="1416.652145664922"/>
    <n v="1619.2578784652158"/>
    <n v="3009"/>
    <n v="4159.2757932218883"/>
    <n v="5021.1421544214127"/>
    <n v="5936.5591028860299"/>
    <n v="6941.5955137581186"/>
    <n v="7934.3636044795576"/>
    <n v="4.9000000000000004"/>
    <n v="4.9000000000000004"/>
    <n v="4.9000000000000004"/>
    <n v="4.9000000000000004"/>
    <n v="4.9000000000000004"/>
    <n v="4.9000000000000004"/>
    <n v="5"/>
    <n v="122.81632653061224"/>
    <n v="169.76635890701584"/>
    <n v="204.94457773148619"/>
    <n v="242.30853481167469"/>
    <n v="283.33042913298442"/>
    <n v="323.85157569304317"/>
    <m/>
    <m/>
    <m/>
    <m/>
    <m/>
    <m/>
    <n v="75.069999974751994"/>
    <n v="94.330895606580455"/>
    <n v="111.22551271754868"/>
    <n v="133.16920852262027"/>
    <n v="159.24738729138159"/>
    <n v="178.48568410770037"/>
    <n v="197.88632650536425"/>
    <n v="264.09725451359628"/>
    <n v="316.17009044903489"/>
    <n v="375.47774333429493"/>
    <n v="442.57781642436601"/>
    <n v="502.33725980074354"/>
    <n v="8692"/>
    <n v="1126.04999962128"/>
    <n v="1414.9634340987068"/>
    <n v="1668.3826907632301"/>
    <n v="1997.538127839304"/>
    <n v="2388.7108093707238"/>
    <n v="2677.2852616155055"/>
    <m/>
    <m/>
    <m/>
    <m/>
    <m/>
    <m/>
    <m/>
    <m/>
    <m/>
    <m/>
    <m/>
    <m/>
    <n v="0"/>
    <n v="93.869435833573732"/>
    <n v="75.095548666858988"/>
    <n v="75.095548666858988"/>
    <n v="133.16920852262027"/>
    <n v="0"/>
    <n v="0"/>
    <n v="125.58431495018588"/>
    <n v="100.46745196014871"/>
    <n v="95.444079362141267"/>
    <n v="178.48568410770037"/>
    <n v="0"/>
    <x v="1"/>
  </r>
  <r>
    <n v="8693"/>
    <n v="869"/>
    <n v="86"/>
    <s v="עטרת / חלמיש"/>
    <m/>
    <s v="Jewish"/>
    <s v="yes"/>
    <x v="2"/>
    <s v="no"/>
    <s v="מטה בנימין"/>
    <n v="342.77935088794925"/>
    <n v="63.432987068484408"/>
    <n v="101.05455199605183"/>
    <n v="113.19023539304351"/>
    <n v="109.6457848484722"/>
    <n v="124.70187698344625"/>
    <n v="512.0254362894982"/>
    <n v="406.21233795643366"/>
    <n v="507.26688995248549"/>
    <n v="620.45712534552899"/>
    <n v="730.1029101940012"/>
    <n v="854.80478717744745"/>
    <n v="1988.1202351501056"/>
    <n v="2356.0315601473153"/>
    <n v="2942.1479617244158"/>
    <n v="3598.6513270040678"/>
    <n v="4307.6071701446072"/>
    <n v="5043.3482443469402"/>
    <n v="5.8"/>
    <n v="5.8"/>
    <n v="5.8"/>
    <n v="5.8"/>
    <n v="5.9"/>
    <n v="5.9"/>
    <n v="3"/>
    <n v="114.25978362931642"/>
    <n v="135.40411265214456"/>
    <n v="169.08896331749517"/>
    <n v="206.819041781843"/>
    <n v="243.36763673133373"/>
    <n v="284.93492905914917"/>
    <m/>
    <m/>
    <m/>
    <m/>
    <m/>
    <m/>
    <n v="54.636637577673504"/>
    <n v="59.549406342461566"/>
    <n v="69.84310696332507"/>
    <n v="85.647901579098161"/>
    <n v="105.0814782037578"/>
    <n v="122.53986675296446"/>
    <n v="168.89642120698991"/>
    <n v="194.95351899460613"/>
    <n v="238.93207028082026"/>
    <n v="292.46694336094117"/>
    <n v="348.44911493509153"/>
    <n v="407.4747958121136"/>
    <n v="8693"/>
    <n v="819.5495636651026"/>
    <n v="893.24109513692349"/>
    <n v="1047.6466044498761"/>
    <n v="1284.7185236864725"/>
    <n v="1576.222173056367"/>
    <n v="1838.0980012944669"/>
    <m/>
    <m/>
    <m/>
    <m/>
    <m/>
    <m/>
    <m/>
    <m/>
    <m/>
    <m/>
    <m/>
    <m/>
    <n v="0"/>
    <n v="73.116735840235293"/>
    <n v="73.116735840235293"/>
    <n v="61.418058105797641"/>
    <n v="85.647901579098161"/>
    <n v="0"/>
    <n v="0"/>
    <n v="101.8686989530284"/>
    <n v="101.8686989530284"/>
    <n v="81.494959162422731"/>
    <n v="122.53986675296444"/>
    <n v="0"/>
    <x v="1"/>
  </r>
  <r>
    <n v="8694"/>
    <n v="869"/>
    <n v="86"/>
    <s v="בית אריה"/>
    <m/>
    <s v="Jewish"/>
    <s v="no"/>
    <x v="2"/>
    <m/>
    <s v="מטה בנימין"/>
    <n v="1124.2857142857142"/>
    <n v="169.5705143631244"/>
    <n v="295.01809120021699"/>
    <n v="311.06190421681913"/>
    <n v="319.84251164159969"/>
    <n v="314.61987345297393"/>
    <n v="1410.1128948747341"/>
    <n v="1293.8562286488386"/>
    <n v="1588.8743198490556"/>
    <n v="1899.9362240658747"/>
    <n v="2219.7787357074744"/>
    <n v="2534.3986091604484"/>
    <n v="4722"/>
    <n v="5434.196160325122"/>
    <n v="6673.2721433660336"/>
    <n v="7979.7321410766745"/>
    <n v="9323.0706899713932"/>
    <n v="10644.474158473884"/>
    <n v="4.2"/>
    <n v="4.2"/>
    <n v="4.2"/>
    <n v="4.2"/>
    <n v="4.2"/>
    <n v="4.2"/>
    <n v="5"/>
    <n v="224.85714285714283"/>
    <n v="258.77124572976771"/>
    <n v="317.77486396981112"/>
    <n v="379.98724481317493"/>
    <n v="443.9557471414949"/>
    <n v="506.87972183208967"/>
    <m/>
    <m/>
    <m/>
    <m/>
    <m/>
    <m/>
    <n v="103.893333317894"/>
    <n v="108.01377569605708"/>
    <n v="132.01161455993048"/>
    <n v="166.2010876972239"/>
    <n v="201.24819258010882"/>
    <n v="227.65486142738089"/>
    <n v="328.75047617503685"/>
    <n v="366.78502142582477"/>
    <n v="449.7864785297416"/>
    <n v="546.18833251039882"/>
    <n v="645.20393972160377"/>
    <n v="734.53458325947054"/>
    <n v="8694"/>
    <n v="1558.39999976841"/>
    <n v="1620.2066354408562"/>
    <n v="1980.1742183989572"/>
    <n v="2493.0163154583583"/>
    <n v="3018.7228887016322"/>
    <n v="3414.8229214107132"/>
    <m/>
    <m/>
    <m/>
    <m/>
    <m/>
    <m/>
    <m/>
    <m/>
    <m/>
    <m/>
    <m/>
    <m/>
    <n v="0"/>
    <n v="136.54708312759971"/>
    <n v="136.54708312759971"/>
    <n v="109.23766650207978"/>
    <n v="166.2010876972239"/>
    <n v="0"/>
    <n v="0"/>
    <n v="183.63364581486763"/>
    <n v="183.63364581486763"/>
    <n v="139.56157081929939"/>
    <n v="227.65486142738089"/>
    <n v="0"/>
    <x v="1"/>
  </r>
  <r>
    <n v="8711"/>
    <n v="871"/>
    <n v="87"/>
    <s v="דיר דיבוואן"/>
    <m/>
    <s v="Palestinian"/>
    <s v="yes"/>
    <x v="3"/>
    <m/>
    <s v="Palestinian"/>
    <m/>
    <m/>
    <m/>
    <m/>
    <m/>
    <m/>
    <n v="0"/>
    <n v="0"/>
    <n v="0"/>
    <n v="0"/>
    <n v="0"/>
    <n v="0"/>
    <n v="17488.620951410172"/>
    <n v="18455.197252349688"/>
    <n v="19843.713857009167"/>
    <n v="21120.294768292428"/>
    <n v="22241.045226522008"/>
    <n v="23214.8185027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712"/>
    <n v="871"/>
    <n v="87"/>
    <s v="סינג'יל"/>
    <m/>
    <s v="Palestinian"/>
    <s v="yes"/>
    <x v="3"/>
    <m/>
    <s v="Palestinian"/>
    <m/>
    <m/>
    <m/>
    <m/>
    <m/>
    <m/>
    <n v="0"/>
    <n v="0"/>
    <n v="0"/>
    <n v="0"/>
    <n v="0"/>
    <n v="0"/>
    <n v="27813.573938954327"/>
    <n v="29774.409741028954"/>
    <n v="32349.198218647813"/>
    <n v="34742.470937560494"/>
    <n v="36945.663569976125"/>
    <n v="38988.500294872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721"/>
    <n v="872"/>
    <n v="87"/>
    <s v="ביר זית"/>
    <m/>
    <s v="Palestinian"/>
    <s v="yes"/>
    <x v="3"/>
    <m/>
    <s v="Palestinian"/>
    <m/>
    <m/>
    <m/>
    <m/>
    <m/>
    <m/>
    <n v="0"/>
    <n v="0"/>
    <n v="0"/>
    <n v="0"/>
    <n v="0"/>
    <n v="0"/>
    <n v="32495.282314126522"/>
    <n v="34704.926398575044"/>
    <n v="37528.34309647925"/>
    <n v="40144.263427422171"/>
    <n v="42496.982916897701"/>
    <n v="44588.951515890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722"/>
    <n v="872"/>
    <n v="87"/>
    <s v="כובר"/>
    <m/>
    <s v="Palestinian"/>
    <s v="yes"/>
    <x v="3"/>
    <m/>
    <s v="Palestinian"/>
    <m/>
    <m/>
    <m/>
    <m/>
    <m/>
    <m/>
    <n v="0"/>
    <n v="0"/>
    <n v="0"/>
    <n v="0"/>
    <n v="0"/>
    <n v="0"/>
    <n v="12266.431072219943"/>
    <n v="13100.535130587923"/>
    <n v="14166.328188737203"/>
    <n v="15153.794803728892"/>
    <n v="16041.907458696487"/>
    <n v="16831.59096957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723"/>
    <n v="872"/>
    <n v="87"/>
    <s v="רואבי"/>
    <m/>
    <s v="Palestinian"/>
    <s v="yes"/>
    <x v="3"/>
    <m/>
    <s v="Palestinian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724"/>
    <n v="872"/>
    <n v="87"/>
    <s v="סענג'יל"/>
    <m/>
    <s v="Palestinian"/>
    <s v="yes"/>
    <x v="3"/>
    <m/>
    <s v="Palestinian"/>
    <m/>
    <m/>
    <m/>
    <m/>
    <m/>
    <m/>
    <n v="0"/>
    <n v="0"/>
    <n v="0"/>
    <n v="0"/>
    <n v="0"/>
    <n v="0"/>
    <n v="20802.71936224433"/>
    <n v="22217.281800412267"/>
    <n v="24024.767103706352"/>
    <n v="25699.418088195223"/>
    <n v="27205.574052760108"/>
    <n v="28544.803398693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731"/>
    <n v="873"/>
    <n v="87"/>
    <s v="כפר ניעמה / בלעין"/>
    <m/>
    <s v="Palestinian"/>
    <s v="yes"/>
    <x v="3"/>
    <m/>
    <s v="Palestinian"/>
    <m/>
    <m/>
    <m/>
    <m/>
    <m/>
    <m/>
    <n v="0"/>
    <n v="0"/>
    <n v="0"/>
    <n v="0"/>
    <n v="0"/>
    <n v="0"/>
    <n v="19841.884973860797"/>
    <n v="21427.939045840754"/>
    <n v="23334.693300695031"/>
    <n v="25094.189207571726"/>
    <n v="26726.182044769106"/>
    <n v="28244.43283797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732"/>
    <n v="873"/>
    <n v="87"/>
    <s v="בית ע'ור / בית ליקיא"/>
    <m/>
    <s v="Palestinian"/>
    <s v="yes"/>
    <x v="3"/>
    <m/>
    <s v="Palestinian"/>
    <m/>
    <m/>
    <m/>
    <m/>
    <m/>
    <m/>
    <n v="0"/>
    <n v="0"/>
    <n v="0"/>
    <n v="0"/>
    <n v="0"/>
    <n v="0"/>
    <n v="31296.993824749465"/>
    <n v="33798.707979522005"/>
    <n v="36806.268814498391"/>
    <n v="39581.556172767785"/>
    <n v="42155.730441749205"/>
    <n v="44550.497156803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741"/>
    <n v="874"/>
    <n v="87"/>
    <s v="שוקבא / נעלין"/>
    <m/>
    <s v="Palestinian"/>
    <s v="yes"/>
    <x v="3"/>
    <m/>
    <s v="Palestinian"/>
    <m/>
    <m/>
    <m/>
    <m/>
    <m/>
    <m/>
    <n v="0"/>
    <n v="0"/>
    <n v="0"/>
    <n v="0"/>
    <n v="0"/>
    <n v="0"/>
    <n v="25384.911969413064"/>
    <n v="27938.48628901918"/>
    <n v="30939.25056167088"/>
    <n v="33782.92184466288"/>
    <n v="36533.844986994191"/>
    <n v="39232.770884779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742"/>
    <n v="874"/>
    <n v="87"/>
    <s v="אל-אתחאד"/>
    <m/>
    <s v="Palestinian"/>
    <s v="yes"/>
    <x v="3"/>
    <m/>
    <s v="Palestinian"/>
    <m/>
    <m/>
    <m/>
    <m/>
    <m/>
    <m/>
    <n v="0"/>
    <n v="0"/>
    <n v="0"/>
    <n v="0"/>
    <n v="0"/>
    <n v="0"/>
    <n v="12078.615571936967"/>
    <n v="12928.03722123869"/>
    <n v="14003.792450383364"/>
    <n v="14990.95822305886"/>
    <n v="15889.30469307736"/>
    <n v="16710.016506938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743"/>
    <n v="874"/>
    <n v="87"/>
    <s v="דיר אבו משעל"/>
    <m/>
    <s v="Palestinian"/>
    <s v="no"/>
    <x v="3"/>
    <m/>
    <s v="Palestinian"/>
    <m/>
    <m/>
    <m/>
    <m/>
    <m/>
    <m/>
    <n v="0"/>
    <n v="0"/>
    <n v="0"/>
    <n v="0"/>
    <n v="0"/>
    <n v="0"/>
    <n v="6537.3950260483643"/>
    <n v="6997.1335475776441"/>
    <n v="7579.3722025270717"/>
    <n v="8113.6629557792785"/>
    <n v="8599.8814060470213"/>
    <n v="9044.0810991160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744"/>
    <n v="874"/>
    <n v="87"/>
    <s v="בית רימא"/>
    <m/>
    <s v="Palestinian"/>
    <s v="no"/>
    <x v="3"/>
    <m/>
    <s v="Palestinian"/>
    <m/>
    <m/>
    <m/>
    <m/>
    <m/>
    <m/>
    <n v="0"/>
    <n v="0"/>
    <n v="0"/>
    <n v="0"/>
    <n v="0"/>
    <n v="0"/>
    <n v="6444.0036685333871"/>
    <n v="6897.1744968979619"/>
    <n v="7471.0954567766848"/>
    <n v="7997.7534849824333"/>
    <n v="8477.0259573892126"/>
    <n v="8914.8799405572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745"/>
    <n v="874"/>
    <n v="87"/>
    <s v="קראות בני זיד"/>
    <m/>
    <s v="Palestinian"/>
    <s v="yes"/>
    <x v="3"/>
    <m/>
    <s v="Palestinian"/>
    <m/>
    <m/>
    <m/>
    <m/>
    <m/>
    <m/>
    <n v="0"/>
    <n v="0"/>
    <n v="0"/>
    <n v="0"/>
    <n v="0"/>
    <n v="0"/>
    <n v="6070.4382384734836"/>
    <n v="6497.3382941792397"/>
    <n v="7037.9884737751381"/>
    <n v="7534.1156017950461"/>
    <n v="7985.6041627579525"/>
    <n v="8398.0753063220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810"/>
    <n v="881"/>
    <n v="88"/>
    <s v="פדואל"/>
    <m/>
    <s v="Jewish"/>
    <s v="no"/>
    <x v="2"/>
    <m/>
    <s v="איזור השומרון"/>
    <n v="686.11536119408572"/>
    <n v="93.575606095950548"/>
    <n v="285.0843277177853"/>
    <n v="326.5049458721046"/>
    <n v="112.19513519727661"/>
    <n v="251.24801742916975"/>
    <n v="1068.6080323122869"/>
    <n v="779.69096729003627"/>
    <n v="1064.7752950078216"/>
    <n v="1391.2802408799262"/>
    <n v="1503.4753760772028"/>
    <n v="1754.7233935063725"/>
    <n v="3636.4114143286542"/>
    <n v="4132.362126637192"/>
    <n v="5643.3090635414537"/>
    <n v="7373.7852766636079"/>
    <n v="8870.5047188554963"/>
    <n v="10352.868021687598"/>
    <n v="5.3"/>
    <n v="5.3"/>
    <n v="5.3"/>
    <n v="5.3"/>
    <n v="5.9"/>
    <n v="5.9"/>
    <n v="5"/>
    <n v="137.22307223881714"/>
    <n v="155.93819345800725"/>
    <n v="212.95505900156431"/>
    <n v="278.25604817598526"/>
    <n v="300.69507521544057"/>
    <n v="350.94467870127448"/>
    <m/>
    <m/>
    <m/>
    <m/>
    <m/>
    <m/>
    <n v="119.11738641809943"/>
    <n v="114.43028731270591"/>
    <n v="122.54337791418158"/>
    <n v="149.02608087213969"/>
    <n v="184.70302053254946"/>
    <n v="213.61934238337921"/>
    <n v="256.34045865691655"/>
    <n v="270.36848077071318"/>
    <n v="335.49843691574586"/>
    <n v="427.28212904812494"/>
    <n v="485.39809574799006"/>
    <n v="564.56402108465363"/>
    <n v="8810"/>
    <n v="1786.7607962714915"/>
    <n v="1716.4543096905886"/>
    <n v="1838.1506687127237"/>
    <n v="2235.3912130820954"/>
    <n v="2770.5453079882418"/>
    <n v="3204.290135750688"/>
    <m/>
    <m/>
    <m/>
    <m/>
    <m/>
    <m/>
    <m/>
    <m/>
    <m/>
    <m/>
    <m/>
    <m/>
    <n v="0"/>
    <n v="106.82053226203124"/>
    <n v="85.456425809624989"/>
    <n v="85.456425809624989"/>
    <n v="149.02608087213969"/>
    <n v="0"/>
    <n v="0"/>
    <n v="141.14100527116341"/>
    <n v="112.91280421693074"/>
    <n v="95.975883584391127"/>
    <n v="213.61934238337921"/>
    <n v="0"/>
    <x v="1"/>
  </r>
  <r>
    <n v="8811"/>
    <n v="881"/>
    <n v="88"/>
    <s v="מפעלי ברקן"/>
    <m/>
    <s v="Jewish"/>
    <s v="no"/>
    <x v="2"/>
    <m/>
    <s v="איזור השומרון"/>
    <m/>
    <m/>
    <m/>
    <m/>
    <m/>
    <m/>
    <m/>
    <m/>
    <m/>
    <m/>
    <m/>
    <m/>
    <n v="0"/>
    <n v="0"/>
    <n v="0"/>
    <n v="0"/>
    <n v="0"/>
    <n v="0"/>
    <m/>
    <m/>
    <m/>
    <m/>
    <m/>
    <m/>
    <m/>
    <m/>
    <m/>
    <m/>
    <m/>
    <m/>
    <m/>
    <n v="7500"/>
    <n v="7875"/>
    <n v="8268.75"/>
    <n v="8682.1875"/>
    <n v="9116.296875"/>
    <n v="9572.1117187500004"/>
    <m/>
    <m/>
    <m/>
    <m/>
    <m/>
    <m/>
    <n v="7500"/>
    <n v="7875"/>
    <n v="8268.75"/>
    <n v="8682.1875"/>
    <n v="9116.296875"/>
    <n v="9572.1117187500004"/>
    <n v="8811"/>
    <m/>
    <m/>
    <m/>
    <m/>
    <m/>
    <m/>
    <m/>
    <m/>
    <m/>
    <m/>
    <m/>
    <m/>
    <m/>
    <m/>
    <m/>
    <m/>
    <m/>
    <m/>
    <n v="6077.53125"/>
    <n v="1302.328125"/>
    <n v="1302.328125"/>
    <n v="0"/>
    <n v="0"/>
    <n v="0"/>
    <n v="6700.4782031249997"/>
    <n v="1435.8167578125001"/>
    <n v="1435.8167578125001"/>
    <n v="0"/>
    <n v="0"/>
    <n v="0"/>
    <x v="1"/>
  </r>
  <r>
    <n v="8812"/>
    <n v="881"/>
    <n v="88"/>
    <s v="ברקן"/>
    <m/>
    <s v="Jewish"/>
    <s v="no"/>
    <x v="2"/>
    <m/>
    <s v="איזור השומרון"/>
    <n v="864.93194176640725"/>
    <n v="85.40921844257889"/>
    <n v="201.19955628822436"/>
    <n v="222.88965161540909"/>
    <n v="171.66725704081"/>
    <n v="194.16799305220047"/>
    <n v="875.33367643922281"/>
    <n v="950.34116020898614"/>
    <n v="1151.5407164972105"/>
    <n v="1374.4303681126196"/>
    <n v="1546.0976251534296"/>
    <n v="1740.2656182056301"/>
    <n v="4670.6324855385992"/>
    <n v="5131.8422651285255"/>
    <n v="6218.3198690849367"/>
    <n v="7421.9239878081462"/>
    <n v="8503.5369383438629"/>
    <n v="9571.4609001309655"/>
    <n v="5.4"/>
    <n v="5.4"/>
    <n v="5.4"/>
    <n v="5.4"/>
    <n v="5.5"/>
    <n v="5.5"/>
    <n v="5"/>
    <n v="172.98638835328146"/>
    <n v="190.06823204179722"/>
    <n v="230.30814329944209"/>
    <n v="274.8860736225239"/>
    <n v="309.21952503068593"/>
    <n v="348.05312364112604"/>
    <m/>
    <m/>
    <m/>
    <m/>
    <m/>
    <m/>
    <n v="139.08550130759335"/>
    <n v="125.79967400594643"/>
    <n v="122.61381937950095"/>
    <n v="139.04650809971992"/>
    <n v="166.43469776773756"/>
    <n v="186.07840125019598"/>
    <n v="312.07188966087483"/>
    <n v="315.86790604774365"/>
    <n v="352.92196267894303"/>
    <n v="413.93258172224381"/>
    <n v="475.65422279842346"/>
    <n v="534.13152489132199"/>
    <n v="8812"/>
    <n v="2086.2825196139001"/>
    <n v="1886.9951100891965"/>
    <n v="1839.2072906925143"/>
    <n v="2085.6976214957986"/>
    <n v="2496.5204665160636"/>
    <n v="2791.1760187529399"/>
    <m/>
    <m/>
    <m/>
    <m/>
    <m/>
    <m/>
    <m/>
    <m/>
    <m/>
    <m/>
    <m/>
    <m/>
    <n v="0"/>
    <n v="103.48314543056095"/>
    <n v="82.786516344448771"/>
    <n v="82.786516344448771"/>
    <n v="144.87640360278533"/>
    <n v="0"/>
    <n v="0"/>
    <n v="133.5328812228305"/>
    <n v="106.8263049782644"/>
    <n v="106.8263049782644"/>
    <n v="186.07840125019598"/>
    <n v="0"/>
    <x v="1"/>
  </r>
  <r>
    <n v="8813"/>
    <n v="881"/>
    <n v="88"/>
    <s v="יקיר"/>
    <m/>
    <s v="Jewish"/>
    <s v="no"/>
    <x v="2"/>
    <m/>
    <s v="איזור השומרון"/>
    <n v="481.99427686883763"/>
    <n v="158.63101145305274"/>
    <n v="198.65246573956097"/>
    <n v="219.59751214229846"/>
    <n v="211.61280184551583"/>
    <n v="234.22301988787831"/>
    <n v="1022.7168110683062"/>
    <n v="640.62528832189037"/>
    <n v="839.27775406145133"/>
    <n v="1058.8752662037498"/>
    <n v="1270.4880680492656"/>
    <n v="1504.7110879371439"/>
    <n v="2554.5696674048395"/>
    <n v="3395.3140281060191"/>
    <n v="4448.1720965256918"/>
    <n v="5612.0389108798736"/>
    <n v="6860.6355674660354"/>
    <n v="8125.4398748605772"/>
    <n v="5.3"/>
    <n v="5.3"/>
    <n v="5.3"/>
    <n v="5.3"/>
    <n v="5.4"/>
    <n v="5.4"/>
    <n v="5"/>
    <n v="96.398855373767532"/>
    <n v="128.12505766437806"/>
    <n v="167.85555081229026"/>
    <n v="211.77505324074997"/>
    <n v="254.09761360985311"/>
    <n v="300.94221758742879"/>
    <m/>
    <m/>
    <m/>
    <m/>
    <m/>
    <m/>
    <n v="72.171175682848826"/>
    <n v="86.257168255255792"/>
    <n v="107.93177343438113"/>
    <n v="136.22906232415966"/>
    <n v="169.05625242364445"/>
    <n v="196.65644349214787"/>
    <n v="168.57003105661636"/>
    <n v="214.38222591963387"/>
    <n v="275.7873242466714"/>
    <n v="348.00411556490963"/>
    <n v="423.15386603349759"/>
    <n v="497.59866107957669"/>
    <n v="8813"/>
    <n v="1082.5676352427324"/>
    <n v="1293.857523828837"/>
    <n v="1618.976601515717"/>
    <n v="2043.435934862395"/>
    <n v="2535.8437863546669"/>
    <n v="2949.8466523822181"/>
    <m/>
    <m/>
    <m/>
    <m/>
    <m/>
    <m/>
    <m/>
    <m/>
    <m/>
    <m/>
    <m/>
    <m/>
    <n v="0"/>
    <n v="87.001028891227406"/>
    <n v="55.680658490385539"/>
    <n v="69.600823112981928"/>
    <n v="136.22906232415966"/>
    <n v="0"/>
    <n v="0"/>
    <n v="124.39966526989417"/>
    <n v="79.615785772732266"/>
    <n v="94.543745605119568"/>
    <n v="196.65644349214787"/>
    <n v="0"/>
    <x v="1"/>
  </r>
  <r>
    <n v="8814"/>
    <n v="881"/>
    <n v="88"/>
    <s v="קרני שומרון"/>
    <m/>
    <s v="Jewish"/>
    <s v="no"/>
    <x v="2"/>
    <m/>
    <s v="איזור השומרון"/>
    <n v="1406.4809360028532"/>
    <n v="261.26114902699032"/>
    <n v="303.54014215593475"/>
    <n v="322.33761582702095"/>
    <n v="254.79352409672265"/>
    <n v="242.53025202474464"/>
    <n v="1384.4626831314133"/>
    <n v="1667.7420850298436"/>
    <n v="1971.2822271857783"/>
    <n v="2293.6198430127993"/>
    <n v="2548.4133671095219"/>
    <n v="2790.9436191342666"/>
    <n v="7454.3489608151222"/>
    <n v="8839.0330506581704"/>
    <n v="10447.795804084624"/>
    <n v="12156.185167967837"/>
    <n v="13506.590845680465"/>
    <n v="14792.001181411611"/>
    <n v="5.3"/>
    <n v="5.3"/>
    <n v="5.3"/>
    <n v="5.3"/>
    <n v="5.3"/>
    <n v="5.3"/>
    <n v="5"/>
    <n v="281.29618720057067"/>
    <n v="333.5484170059687"/>
    <n v="394.25644543715566"/>
    <n v="458.72396860255986"/>
    <n v="509.68267342190438"/>
    <n v="558.18872382685333"/>
    <m/>
    <m/>
    <m/>
    <m/>
    <m/>
    <m/>
    <n v="153.06663169591269"/>
    <n v="186.61958459250144"/>
    <n v="225.08868901820583"/>
    <n v="262.0890987774988"/>
    <n v="290.14935926694983"/>
    <n v="313.32002497650046"/>
    <n v="434.36281889648336"/>
    <n v="520.16800159847014"/>
    <n v="619.34513445536152"/>
    <n v="720.81306738005867"/>
    <n v="799.83203268885427"/>
    <n v="871.5087488033538"/>
    <n v="8814"/>
    <n v="2295.9994754386903"/>
    <n v="2799.2937688875218"/>
    <n v="3376.3303352730873"/>
    <n v="3931.3364816624821"/>
    <n v="4352.2403890042478"/>
    <n v="4699.8003746475069"/>
    <m/>
    <m/>
    <m/>
    <m/>
    <m/>
    <m/>
    <m/>
    <m/>
    <m/>
    <m/>
    <m/>
    <m/>
    <n v="0"/>
    <n v="180.20326684501467"/>
    <n v="136.95448280221115"/>
    <n v="144.16261347601173"/>
    <n v="262.0890987774988"/>
    <n v="0"/>
    <n v="0"/>
    <n v="217.87718720083845"/>
    <n v="165.58666227263723"/>
    <n v="174.30174976067076"/>
    <n v="313.32002497650046"/>
    <n v="0"/>
    <x v="1"/>
  </r>
  <r>
    <n v="8815"/>
    <n v="881"/>
    <n v="88"/>
    <s v="עמנואל"/>
    <m/>
    <s v="U. Orthodox"/>
    <s v="no"/>
    <x v="2"/>
    <m/>
    <s v="איזור השומרון"/>
    <n v="522.84619281708581"/>
    <n v="118.06008314452629"/>
    <n v="183.86836179185877"/>
    <n v="217.47807170927422"/>
    <n v="206.12378680287566"/>
    <n v="258.35924910319477"/>
    <n v="983.88955255172971"/>
    <n v="640.9062759616121"/>
    <n v="824.77463775347087"/>
    <n v="1042.2527094627451"/>
    <n v="1248.3764962656207"/>
    <n v="1506.7357453688155"/>
    <n v="3346.2156340293491"/>
    <n v="4101.8001661543176"/>
    <n v="5278.5576816222137"/>
    <n v="6670.4173405615684"/>
    <n v="8239.2848753530961"/>
    <n v="9944.4559194341819"/>
    <n v="6.4"/>
    <n v="6.4"/>
    <n v="6.4"/>
    <n v="6.4"/>
    <n v="6.6"/>
    <n v="6.6"/>
    <n v="3"/>
    <n v="174.28206427236194"/>
    <n v="213.63542532053737"/>
    <n v="274.92487925115694"/>
    <n v="347.41756982091505"/>
    <n v="416.12549875520693"/>
    <n v="502.24524845627184"/>
    <m/>
    <m/>
    <m/>
    <n v="500"/>
    <n v="750"/>
    <n v="1000"/>
    <n v="103.19331655251565"/>
    <n v="109.25131241340051"/>
    <n v="132.00560521422813"/>
    <n v="171.16605490772889"/>
    <n v="217.25114376223237"/>
    <n v="260.73817335876294"/>
    <n v="277.47538082487756"/>
    <n v="322.88673773393788"/>
    <n v="406.93048446538506"/>
    <n v="1018.5836247286441"/>
    <n v="1383.3766425174392"/>
    <n v="1762.9834218150347"/>
    <n v="8815"/>
    <n v="1547.8997482877348"/>
    <n v="1638.7696862010077"/>
    <n v="1980.0840782134219"/>
    <n v="2567.4908236159336"/>
    <n v="3258.7671564334855"/>
    <n v="3911.0726003814439"/>
    <n v="292.01881801434655"/>
    <n v="438.18547994035748"/>
    <n v="568.95232452687696"/>
    <n v="671.44069018873859"/>
    <n v="789.23149894883625"/>
    <n v="967.34162371014781"/>
    <m/>
    <m/>
    <m/>
    <m/>
    <m/>
    <m/>
    <n v="132.41587121472372"/>
    <n v="254.64590618216101"/>
    <n v="203.71672494572883"/>
    <n v="254.64590618216101"/>
    <n v="171.16605490772889"/>
    <n v="0"/>
    <n v="229.18784483595451"/>
    <n v="440.74585545375868"/>
    <n v="352.59668436300694"/>
    <n v="476.00552389005941"/>
    <n v="260.73817335876294"/>
    <n v="0"/>
    <x v="1"/>
  </r>
  <r>
    <n v="8821"/>
    <n v="882"/>
    <n v="88"/>
    <s v="אריאל מערב"/>
    <m/>
    <s v="Jewish"/>
    <s v="no"/>
    <x v="2"/>
    <m/>
    <s v="אריאל"/>
    <m/>
    <m/>
    <m/>
    <n v="300"/>
    <n v="600"/>
    <n v="600"/>
    <n v="1500"/>
    <n v="0"/>
    <n v="0"/>
    <n v="300"/>
    <n v="900"/>
    <n v="1500"/>
    <m/>
    <n v="0"/>
    <n v="0"/>
    <n v="1110"/>
    <n v="3330"/>
    <n v="5550"/>
    <n v="3.7"/>
    <n v="3.7"/>
    <n v="3.7"/>
    <n v="3.7"/>
    <n v="3.7"/>
    <n v="3.7"/>
    <n v="5"/>
    <n v="0"/>
    <n v="0"/>
    <n v="0"/>
    <n v="60"/>
    <n v="180"/>
    <n v="300"/>
    <m/>
    <m/>
    <m/>
    <m/>
    <m/>
    <m/>
    <n v="0"/>
    <n v="0"/>
    <n v="0"/>
    <n v="0"/>
    <n v="73.445533147800006"/>
    <n v="131.87488370199998"/>
    <n v="0"/>
    <n v="0"/>
    <n v="0"/>
    <n v="60"/>
    <n v="253.44553314780001"/>
    <n v="431.87488370199998"/>
    <n v="8821"/>
    <n v="0"/>
    <n v="0"/>
    <n v="0"/>
    <n v="0"/>
    <n v="1101.6829972170001"/>
    <n v="1978.1232555299998"/>
    <m/>
    <m/>
    <m/>
    <m/>
    <m/>
    <m/>
    <m/>
    <m/>
    <m/>
    <m/>
    <m/>
    <m/>
    <n v="60"/>
    <n v="0"/>
    <n v="0"/>
    <n v="0"/>
    <n v="0"/>
    <n v="0"/>
    <n v="0"/>
    <n v="107.96872092549999"/>
    <n v="107.96872092549999"/>
    <n v="82.056227903379991"/>
    <n v="131.87488370199998"/>
    <n v="0"/>
    <x v="1"/>
  </r>
  <r>
    <n v="8822"/>
    <n v="882"/>
    <n v="88"/>
    <s v="אריאל רובע א-ב"/>
    <m/>
    <s v="Jewish"/>
    <s v="no"/>
    <x v="2"/>
    <m/>
    <s v="אריאל"/>
    <n v="3200"/>
    <n v="150"/>
    <n v="100"/>
    <n v="100"/>
    <n v="100"/>
    <n v="100"/>
    <n v="550"/>
    <n v="3350"/>
    <n v="3450"/>
    <n v="3550"/>
    <n v="3650"/>
    <n v="3750"/>
    <n v="11840"/>
    <n v="12395"/>
    <n v="12765"/>
    <n v="13135"/>
    <n v="13505"/>
    <n v="13875"/>
    <n v="3.7"/>
    <n v="3.7"/>
    <n v="3.7"/>
    <n v="3.7"/>
    <n v="3.7"/>
    <n v="3.7"/>
    <n v="5"/>
    <n v="640"/>
    <n v="670"/>
    <n v="690"/>
    <n v="710"/>
    <n v="730"/>
    <n v="750"/>
    <m/>
    <m/>
    <m/>
    <m/>
    <m/>
    <m/>
    <n v="166.68364331754665"/>
    <n v="196.56130616866832"/>
    <n v="216.26899357057999"/>
    <n v="226.35626388832668"/>
    <n v="227.13692984653832"/>
    <n v="229.15585793274997"/>
    <n v="806.68364331754663"/>
    <n v="866.56130616866835"/>
    <n v="906.26899357058005"/>
    <n v="936.35626388832668"/>
    <n v="957.13692984653835"/>
    <n v="979.15585793275"/>
    <n v="8822"/>
    <n v="2500.2546497631997"/>
    <n v="2948.4195925300251"/>
    <n v="3244.0349035587001"/>
    <n v="3395.3439583249001"/>
    <n v="3407.0539476980748"/>
    <n v="3437.3378689912497"/>
    <m/>
    <m/>
    <m/>
    <m/>
    <m/>
    <m/>
    <m/>
    <m/>
    <m/>
    <m/>
    <m/>
    <m/>
    <n v="0"/>
    <n v="234.08906597208167"/>
    <n v="234.08906597208167"/>
    <n v="243.45262861096495"/>
    <n v="226.35626388832668"/>
    <n v="0"/>
    <n v="0"/>
    <n v="244.7889644831875"/>
    <n v="244.7889644831875"/>
    <n v="264.3720816418425"/>
    <n v="229.15585793274997"/>
    <n v="0"/>
    <x v="1"/>
  </r>
  <r>
    <n v="8823"/>
    <n v="882"/>
    <n v="88"/>
    <s v="אריאל דרום"/>
    <m/>
    <s v="Jewish"/>
    <s v="no"/>
    <x v="2"/>
    <m/>
    <s v="אריאל"/>
    <m/>
    <m/>
    <m/>
    <n v="600"/>
    <n v="600"/>
    <n v="800"/>
    <n v="2000"/>
    <n v="0"/>
    <n v="0"/>
    <n v="600"/>
    <n v="1200"/>
    <n v="2000"/>
    <n v="0"/>
    <n v="0"/>
    <n v="0"/>
    <n v="2220"/>
    <n v="4440"/>
    <n v="7400"/>
    <n v="3.7"/>
    <n v="3.7"/>
    <n v="3.7"/>
    <n v="3.7"/>
    <n v="3.7"/>
    <n v="3.7"/>
    <n v="5"/>
    <n v="0"/>
    <n v="0"/>
    <n v="0"/>
    <n v="120"/>
    <n v="240"/>
    <n v="400"/>
    <m/>
    <m/>
    <m/>
    <m/>
    <m/>
    <m/>
    <n v="0"/>
    <n v="0"/>
    <n v="0"/>
    <n v="53.459951209399996"/>
    <n v="109.0788245948"/>
    <n v="174.78152166753335"/>
    <n v="0"/>
    <n v="0"/>
    <n v="0"/>
    <n v="173.4599512094"/>
    <n v="349.07882459479998"/>
    <n v="574.7815216675333"/>
    <n v="8823"/>
    <n v="0"/>
    <n v="0"/>
    <n v="0"/>
    <n v="801.89926814099999"/>
    <n v="1636.182368922"/>
    <n v="2621.7228250130001"/>
    <m/>
    <m/>
    <m/>
    <m/>
    <m/>
    <m/>
    <m/>
    <m/>
    <m/>
    <m/>
    <m/>
    <m/>
    <n v="0"/>
    <n v="43.364987802350001"/>
    <n v="43.364987802350001"/>
    <n v="32.957390729785999"/>
    <n v="53.459951209400003"/>
    <n v="0"/>
    <n v="0"/>
    <n v="143.69538041688332"/>
    <n v="143.69538041688332"/>
    <n v="114.95630433350667"/>
    <n v="174.78152166753335"/>
    <n v="0"/>
    <x v="1"/>
  </r>
  <r>
    <n v="8824"/>
    <n v="882"/>
    <n v="88"/>
    <s v="רובע ב' מזרח/מוריה"/>
    <m/>
    <s v="Jewish"/>
    <s v="no"/>
    <x v="2"/>
    <m/>
    <s v="אריאל"/>
    <n v="2400"/>
    <n v="150"/>
    <n v="100"/>
    <n v="100"/>
    <n v="100"/>
    <n v="100"/>
    <n v="550"/>
    <n v="2550"/>
    <n v="2650"/>
    <n v="2750"/>
    <n v="2850"/>
    <n v="2950"/>
    <n v="8880"/>
    <n v="9435"/>
    <n v="9805"/>
    <n v="10175"/>
    <n v="10545"/>
    <n v="10915"/>
    <n v="3.7"/>
    <n v="3.7"/>
    <n v="3.7"/>
    <n v="3.7"/>
    <n v="3.7"/>
    <n v="3.7"/>
    <n v="5"/>
    <n v="480"/>
    <n v="510"/>
    <n v="530"/>
    <n v="550"/>
    <n v="570"/>
    <n v="590"/>
    <m/>
    <m/>
    <m/>
    <m/>
    <m/>
    <m/>
    <n v="157.40266527375996"/>
    <n v="112.643841142075"/>
    <n v="131.01938855738499"/>
    <n v="146.35743937365837"/>
    <n v="154.54243022727502"/>
    <n v="155.25398768816163"/>
    <n v="637.40266527376002"/>
    <n v="622.64384114207496"/>
    <n v="661.01938855738501"/>
    <n v="696.35743937365839"/>
    <n v="724.54243022727496"/>
    <n v="745.2539876881616"/>
    <n v="8824"/>
    <n v="2361.0399791063996"/>
    <n v="1689.6576171311251"/>
    <n v="1965.2908283607749"/>
    <n v="2195.3615906048753"/>
    <n v="2318.1364534091254"/>
    <n v="2328.8098153224246"/>
    <m/>
    <m/>
    <m/>
    <m/>
    <m/>
    <m/>
    <m/>
    <m/>
    <m/>
    <m/>
    <m/>
    <m/>
    <n v="0"/>
    <n v="188.01650863088778"/>
    <n v="188.01650863088778"/>
    <n v="174.0893598434146"/>
    <n v="146.35743937365837"/>
    <n v="0"/>
    <n v="0"/>
    <n v="201.21857667580363"/>
    <n v="201.21857667580363"/>
    <n v="186.3134969220404"/>
    <n v="155.25398768816163"/>
    <n v="0"/>
    <x v="1"/>
  </r>
  <r>
    <n v="8825"/>
    <n v="882"/>
    <n v="88"/>
    <s v="אוניברסיטת אריאל"/>
    <m/>
    <s v="Jewish"/>
    <s v="no"/>
    <x v="2"/>
    <m/>
    <s v="אריאל"/>
    <m/>
    <m/>
    <m/>
    <m/>
    <m/>
    <m/>
    <n v="0"/>
    <n v="0"/>
    <n v="0"/>
    <n v="0"/>
    <n v="0"/>
    <n v="0"/>
    <m/>
    <n v="0"/>
    <n v="0"/>
    <n v="0"/>
    <n v="0"/>
    <n v="0"/>
    <n v="3.7"/>
    <n v="3.7"/>
    <n v="3.7"/>
    <n v="3.7"/>
    <n v="3.7"/>
    <n v="3.7"/>
    <m/>
    <m/>
    <m/>
    <m/>
    <m/>
    <m/>
    <m/>
    <n v="1500"/>
    <n v="1612.5"/>
    <n v="1733.4375"/>
    <n v="1863.4453125"/>
    <n v="2003.2037109374999"/>
    <n v="2153.4439892578121"/>
    <n v="0"/>
    <n v="0"/>
    <n v="0"/>
    <n v="0"/>
    <n v="0"/>
    <n v="0"/>
    <n v="1500"/>
    <n v="1612.5"/>
    <n v="1733.4375"/>
    <n v="1863.4453125"/>
    <n v="2003.2037109374999"/>
    <n v="2153.4439892578121"/>
    <n v="8825"/>
    <n v="0"/>
    <n v="0"/>
    <n v="0"/>
    <n v="0"/>
    <n v="0"/>
    <n v="0"/>
    <m/>
    <m/>
    <m/>
    <m/>
    <m/>
    <m/>
    <n v="15000"/>
    <n v="15750"/>
    <n v="16537.5"/>
    <n v="17364.375"/>
    <n v="18232.59375"/>
    <n v="19144.223437500001"/>
    <n v="0"/>
    <n v="186.34453125000002"/>
    <n v="1490.7562500000001"/>
    <n v="186.34453125000002"/>
    <n v="0"/>
    <n v="0"/>
    <n v="0"/>
    <n v="215.34439892578121"/>
    <n v="1722.7551914062497"/>
    <n v="215.34439892578121"/>
    <n v="0"/>
    <n v="0"/>
    <x v="1"/>
  </r>
  <r>
    <n v="8831"/>
    <n v="883"/>
    <n v="88"/>
    <s v="שערי תקווה"/>
    <m/>
    <s v="Jewish"/>
    <s v="no"/>
    <x v="2"/>
    <m/>
    <s v="איזור השומרון"/>
    <n v="2294.8061911040554"/>
    <n v="256.86284433934497"/>
    <n v="191.10251320567795"/>
    <n v="187.20959230466042"/>
    <n v="181.64142488968173"/>
    <n v="173.57597014822659"/>
    <n v="990.39234488759166"/>
    <n v="2551.6690354434004"/>
    <n v="2742.7715486490783"/>
    <n v="2929.9811409537388"/>
    <n v="3111.6225658434205"/>
    <n v="3285.1985359916471"/>
    <n v="11244.550336409871"/>
    <n v="12503.178273672664"/>
    <n v="13439.580588380484"/>
    <n v="14356.907590673321"/>
    <n v="15246.950572632762"/>
    <n v="16097.472826359071"/>
    <n v="4.9000000000000004"/>
    <n v="4.9000000000000004"/>
    <n v="4.9000000000000004"/>
    <n v="4.9000000000000004"/>
    <n v="4.9000000000000004"/>
    <n v="4.9000000000000004"/>
    <n v="5"/>
    <n v="458.96123822081108"/>
    <n v="510.33380708868009"/>
    <n v="548.55430972981571"/>
    <n v="585.99622819074773"/>
    <n v="622.32451316868412"/>
    <n v="657.03970719832944"/>
    <m/>
    <m/>
    <m/>
    <n v="1000"/>
    <n v="2000"/>
    <n v="3000"/>
    <n v="244.41862923812283"/>
    <n v="270.15718527073869"/>
    <n v="279.57966974897471"/>
    <n v="292.48256761794698"/>
    <n v="313.47730374791803"/>
    <n v="329.93635777165133"/>
    <n v="703.37986745893386"/>
    <n v="780.49099235941878"/>
    <n v="828.13397947879048"/>
    <n v="1878.4787958086949"/>
    <n v="2935.8018169166021"/>
    <n v="3986.9760649699806"/>
    <n v="8831"/>
    <n v="3666.2794385718425"/>
    <n v="4052.3577790610807"/>
    <n v="4193.6950462346203"/>
    <n v="4387.2385142692046"/>
    <n v="4702.1595562187704"/>
    <n v="4949.04536657477"/>
    <m/>
    <m/>
    <m/>
    <m/>
    <m/>
    <m/>
    <m/>
    <m/>
    <m/>
    <m/>
    <m/>
    <m/>
    <n v="281.77181937130422"/>
    <n v="469.61969895217374"/>
    <n v="657.46757853304314"/>
    <n v="169.06309162278254"/>
    <n v="292.48256761794698"/>
    <n v="0"/>
    <n v="598.04640974549704"/>
    <n v="1116.3532981915946"/>
    <n v="1594.7904259879924"/>
    <n v="358.82784584729825"/>
    <n v="329.93635777165133"/>
    <n v="0"/>
    <x v="1"/>
  </r>
  <r>
    <n v="8832"/>
    <n v="883"/>
    <n v="88"/>
    <s v="אלפי מנשה"/>
    <m/>
    <s v="Jewish"/>
    <s v="no"/>
    <x v="2"/>
    <m/>
    <s v="איזור השומרון"/>
    <n v="2121.3888888888887"/>
    <n v="105.08225698019987"/>
    <n v="622.45131238910153"/>
    <n v="665.9205550265151"/>
    <n v="616.98238812633008"/>
    <n v="614.22471183102061"/>
    <n v="2624.6612243531672"/>
    <n v="2226.4711458690886"/>
    <n v="2848.9224582581901"/>
    <n v="3514.8430132847052"/>
    <n v="4131.8254014110353"/>
    <n v="4746.0501132420559"/>
    <n v="7637"/>
    <n v="8015.2961251287197"/>
    <n v="10256.120849729485"/>
    <n v="12653.434847824939"/>
    <n v="14874.571445079726"/>
    <n v="17085.780407671402"/>
    <n v="3.6"/>
    <n v="3.6"/>
    <n v="3.6"/>
    <n v="3.6"/>
    <n v="3.6"/>
    <n v="3.6"/>
    <n v="5"/>
    <n v="424.27777777777771"/>
    <n v="445.29422917381771"/>
    <n v="569.78449165163806"/>
    <n v="702.96860265694102"/>
    <n v="826.36508028220703"/>
    <n v="949.21002264841115"/>
    <m/>
    <m/>
    <n v="250"/>
    <n v="500"/>
    <n v="1250"/>
    <n v="1500"/>
    <n v="164.41333327962431"/>
    <n v="153.01383355402101"/>
    <n v="191.53559024678404"/>
    <n v="253.76544255912538"/>
    <n v="320.09563068815169"/>
    <n v="367.47495894062922"/>
    <n v="588.69111105740205"/>
    <n v="598.30806272783866"/>
    <n v="1011.3200818984221"/>
    <n v="1456.7340452160665"/>
    <n v="2396.4607109703588"/>
    <n v="2816.6849815890405"/>
    <n v="8832"/>
    <n v="2466.1999991943649"/>
    <n v="2295.2075033103151"/>
    <n v="2873.0338537017606"/>
    <n v="3806.4816383868806"/>
    <n v="4801.4344603222753"/>
    <n v="5512.1243841094383"/>
    <m/>
    <m/>
    <m/>
    <m/>
    <m/>
    <m/>
    <m/>
    <m/>
    <m/>
    <m/>
    <m/>
    <m/>
    <n v="203.94276633024933"/>
    <n v="364.18351130401663"/>
    <n v="509.85691582562328"/>
    <n v="131.10606406944598"/>
    <n v="253.76544255912535"/>
    <n v="0"/>
    <n v="394.33589742246568"/>
    <n v="704.17124539726012"/>
    <n v="1098.5071428197259"/>
    <n v="253.50164834301364"/>
    <n v="367.47495894062916"/>
    <n v="0"/>
    <x v="1"/>
  </r>
  <r>
    <n v="8833"/>
    <n v="883"/>
    <n v="88"/>
    <s v="סלעית"/>
    <m/>
    <s v="Jewish"/>
    <s v="no"/>
    <x v="2"/>
    <m/>
    <s v="איזור השומרון"/>
    <n v="684.99363533963515"/>
    <n v="48.387610334240435"/>
    <n v="228.98602714243134"/>
    <n v="241.43446717729194"/>
    <n v="222.10022886043589"/>
    <n v="181.2226939945042"/>
    <n v="922.1310275089038"/>
    <n v="733.38124567387558"/>
    <n v="962.36727281630692"/>
    <n v="1203.8017399935989"/>
    <n v="1425.9019688540347"/>
    <n v="1607.1246628485389"/>
    <n v="2739.9745413585406"/>
    <n v="2933.5249826955023"/>
    <n v="3849.4690912652277"/>
    <n v="4815.2069599743954"/>
    <n v="5561.0176785307358"/>
    <n v="6267.7861851093021"/>
    <n v="4"/>
    <n v="4"/>
    <n v="4"/>
    <n v="4"/>
    <n v="3.9"/>
    <n v="3.9"/>
    <n v="3"/>
    <n v="228.33121177987837"/>
    <n v="244.46041522462519"/>
    <n v="320.78909093876899"/>
    <n v="401.26724666453293"/>
    <n v="475.30065628467827"/>
    <n v="535.70822094951302"/>
    <m/>
    <m/>
    <m/>
    <m/>
    <m/>
    <m/>
    <n v="70.573587245566699"/>
    <n v="62.38783156427106"/>
    <n v="69.903344174281699"/>
    <n v="86.401657120385195"/>
    <n v="101.84028356351715"/>
    <n v="112.72080554410975"/>
    <n v="298.90479902544507"/>
    <n v="306.84824678889623"/>
    <n v="390.69243511305069"/>
    <n v="487.66890378491814"/>
    <n v="577.14093984819544"/>
    <n v="648.42902649362281"/>
    <n v="8833"/>
    <n v="1058.6038086835006"/>
    <n v="935.81747346406587"/>
    <n v="1048.5501626142254"/>
    <n v="1296.024856805778"/>
    <n v="1527.6042534527571"/>
    <n v="1690.8120831616463"/>
    <m/>
    <m/>
    <m/>
    <m/>
    <m/>
    <m/>
    <m/>
    <m/>
    <m/>
    <m/>
    <m/>
    <m/>
    <n v="97.533780756983631"/>
    <n v="121.91722594622954"/>
    <n v="121.91722594622954"/>
    <n v="58.520268454190173"/>
    <n v="86.401657120385195"/>
    <n v="0"/>
    <n v="129.68580529872457"/>
    <n v="162.1072566234057"/>
    <n v="162.1072566234057"/>
    <n v="84.295773444170962"/>
    <n v="112.72080554410975"/>
    <n v="0"/>
    <x v="1"/>
  </r>
  <r>
    <n v="8834"/>
    <n v="883"/>
    <n v="88"/>
    <s v="אורנית"/>
    <m/>
    <s v="Jewish"/>
    <s v="no"/>
    <x v="2"/>
    <m/>
    <s v="איזור השומרון"/>
    <n v="2035.6426618049227"/>
    <n v="122.23699831548583"/>
    <n v="236.20902060118897"/>
    <n v="244.38936635630034"/>
    <n v="232.20149610156432"/>
    <n v="225.17535766181436"/>
    <n v="1060.2122390363538"/>
    <n v="2157.8796601204085"/>
    <n v="2394.0886807215975"/>
    <n v="2638.4780470778978"/>
    <n v="2870.6795431794621"/>
    <n v="3095.8549008412765"/>
    <n v="8549.6991795806753"/>
    <n v="9063.0945725057154"/>
    <n v="10055.172459030709"/>
    <n v="11081.607797727171"/>
    <n v="12056.854081353742"/>
    <n v="13002.590583533361"/>
    <n v="4.2"/>
    <n v="4.2"/>
    <n v="4.2"/>
    <n v="4.2"/>
    <n v="4.2"/>
    <n v="4.2"/>
    <n v="5"/>
    <n v="407.12853236098454"/>
    <n v="431.57593202408168"/>
    <n v="478.8177361443195"/>
    <n v="527.69560941557961"/>
    <n v="574.13590863589241"/>
    <n v="619.17098016825526"/>
    <m/>
    <m/>
    <m/>
    <m/>
    <m/>
    <m/>
    <n v="186.71343053079511"/>
    <n v="178.69243164009441"/>
    <n v="190.79301520522128"/>
    <n v="216.19852465615571"/>
    <n v="247.21417878764527"/>
    <n v="266.97932584422591"/>
    <n v="593.84196289177964"/>
    <n v="610.26836366417615"/>
    <n v="669.61075134954081"/>
    <n v="743.89413407173538"/>
    <n v="821.35008742353762"/>
    <n v="886.15030601248122"/>
    <n v="8834"/>
    <n v="2800.7014579619267"/>
    <n v="2680.386474601416"/>
    <n v="2861.8952280783192"/>
    <n v="3242.9778698423356"/>
    <n v="3708.2126818146789"/>
    <n v="4004.6898876633886"/>
    <m/>
    <m/>
    <m/>
    <m/>
    <m/>
    <m/>
    <m/>
    <m/>
    <m/>
    <m/>
    <m/>
    <m/>
    <n v="0"/>
    <n v="193.41247485865119"/>
    <n v="223.16824022152062"/>
    <n v="111.58412011076031"/>
    <n v="216.19852465615568"/>
    <n v="0"/>
    <n v="0"/>
    <n v="221.53757650312031"/>
    <n v="265.84509180374437"/>
    <n v="132.92254590187218"/>
    <n v="266.97932584422591"/>
    <n v="0"/>
    <x v="1"/>
  </r>
  <r>
    <n v="8841"/>
    <n v="884"/>
    <n v="88"/>
    <s v="קדומים"/>
    <m/>
    <s v="Jewish"/>
    <s v="no"/>
    <x v="2"/>
    <m/>
    <s v="איזור השומרון"/>
    <n v="803.21886568855609"/>
    <n v="80.616496542851678"/>
    <n v="141.6883127888409"/>
    <n v="150.02955236342086"/>
    <n v="159.53602794116887"/>
    <n v="158.86460397729024"/>
    <n v="690.73499361357256"/>
    <n v="883.83536223140777"/>
    <n v="1025.5236750202487"/>
    <n v="1175.5532273836695"/>
    <n v="1335.0892553248384"/>
    <n v="1493.9538593021286"/>
    <n v="4257.0599881493472"/>
    <n v="4684.3274198264608"/>
    <n v="5435.275477607318"/>
    <n v="6230.4321051334482"/>
    <n v="7075.9730532216436"/>
    <n v="7917.9554543012819"/>
    <n v="5.3"/>
    <n v="5.3"/>
    <n v="5.3"/>
    <n v="5.3"/>
    <n v="5.3"/>
    <n v="5.3"/>
    <n v="4"/>
    <n v="200.80471642213902"/>
    <n v="220.95884055785194"/>
    <n v="256.38091875506217"/>
    <n v="293.88830684591738"/>
    <n v="333.7723138312096"/>
    <n v="373.48846482553216"/>
    <n v="500"/>
    <n v="575"/>
    <n v="661.25"/>
    <n v="760.43749999999989"/>
    <n v="874.50312499999984"/>
    <n v="1005.6785937499998"/>
    <n v="117.04164926666543"/>
    <n v="115.41734539772636"/>
    <n v="125.26996815322413"/>
    <n v="143.75356375823927"/>
    <n v="167.49636656803327"/>
    <n v="187.23321996422791"/>
    <n v="817.84636568880444"/>
    <n v="911.37618595557842"/>
    <n v="1042.9008869082863"/>
    <n v="1198.0793706041566"/>
    <n v="1375.7718053992428"/>
    <n v="1566.4002785397599"/>
    <n v="8841"/>
    <n v="1755.6247389999814"/>
    <n v="1731.2601809658954"/>
    <n v="1879.0495222983618"/>
    <n v="2156.3034563735891"/>
    <n v="2512.4454985204989"/>
    <n v="2808.4982994634188"/>
    <m/>
    <m/>
    <m/>
    <m/>
    <m/>
    <m/>
    <m/>
    <m/>
    <m/>
    <m/>
    <m/>
    <m/>
    <n v="299.51984265103914"/>
    <n v="359.42381118124695"/>
    <n v="239.61587412083134"/>
    <n v="155.75031817854037"/>
    <n v="143.75356375823927"/>
    <n v="0"/>
    <n v="391.60006963493998"/>
    <n v="469.92008356192798"/>
    <n v="313.28005570795199"/>
    <n v="203.63203621016879"/>
    <n v="187.23321996422791"/>
    <n v="0"/>
    <x v="1"/>
  </r>
  <r>
    <n v="8842"/>
    <n v="884"/>
    <n v="88"/>
    <s v="בר אזור תעשייה"/>
    <m/>
    <s v="Jewish"/>
    <s v="no"/>
    <x v="2"/>
    <m/>
    <s v="איזור השומרון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"/>
    <n v="390"/>
    <n v="507"/>
    <n v="659.1"/>
    <n v="856.83"/>
    <n v="1113.8790000000001"/>
    <m/>
    <m/>
    <m/>
    <m/>
    <m/>
    <m/>
    <n v="300"/>
    <n v="390"/>
    <n v="507"/>
    <n v="659.1"/>
    <n v="856.83"/>
    <n v="1113.8790000000001"/>
    <n v="8842"/>
    <m/>
    <m/>
    <m/>
    <m/>
    <m/>
    <m/>
    <m/>
    <m/>
    <m/>
    <m/>
    <m/>
    <m/>
    <m/>
    <m/>
    <m/>
    <m/>
    <m/>
    <m/>
    <n v="263.64000000000004"/>
    <n v="197.73"/>
    <n v="197.73"/>
    <n v="0"/>
    <n v="0"/>
    <n v="0"/>
    <n v="445.55160000000006"/>
    <n v="334.16370000000001"/>
    <n v="334.16370000000001"/>
    <n v="0"/>
    <n v="0"/>
    <n v="0"/>
    <x v="1"/>
  </r>
  <r>
    <n v="8843"/>
    <n v="884"/>
    <n v="88"/>
    <s v="שבי שומרון"/>
    <m/>
    <s v="Jewish"/>
    <s v="no"/>
    <x v="2"/>
    <m/>
    <s v="איזור השומרון"/>
    <n v="669.08628043442638"/>
    <n v="131.25402325628545"/>
    <n v="218.9805586506792"/>
    <n v="250.48010692589185"/>
    <n v="249.09950137067267"/>
    <n v="289.9432197541953"/>
    <n v="1139.7574099577246"/>
    <n v="800.34030369071183"/>
    <n v="1019.320862341391"/>
    <n v="1269.8009692672829"/>
    <n v="1518.9004706379556"/>
    <n v="1808.8436903921508"/>
    <n v="3412.3400302155742"/>
    <n v="4081.7355488226299"/>
    <n v="5198.536397941094"/>
    <n v="6475.9849432631418"/>
    <n v="7898.2824473173687"/>
    <n v="9405.9871900391845"/>
    <n v="5.0999999999999996"/>
    <n v="5.0999999999999996"/>
    <n v="5.0999999999999996"/>
    <n v="5.0999999999999996"/>
    <n v="5.2"/>
    <n v="5.2"/>
    <n v="4"/>
    <n v="167.2715701086066"/>
    <n v="200.08507592267796"/>
    <n v="254.83021558534776"/>
    <n v="317.45024231682072"/>
    <n v="379.72511765948889"/>
    <n v="452.21092259803771"/>
    <m/>
    <m/>
    <m/>
    <m/>
    <m/>
    <m/>
    <n v="100.35059149552005"/>
    <n v="104.5888474137612"/>
    <n v="122.90756219794484"/>
    <n v="155.59366443573688"/>
    <n v="196.30854130009769"/>
    <n v="232.02235241423642"/>
    <n v="267.62216160412663"/>
    <n v="304.67392333643915"/>
    <n v="377.73777778329259"/>
    <n v="473.04390675255763"/>
    <n v="576.03365895958655"/>
    <n v="684.23327501227413"/>
    <n v="8843"/>
    <n v="1505.2588724328007"/>
    <n v="1568.832711206418"/>
    <n v="1843.6134329691727"/>
    <n v="2333.9049665360531"/>
    <n v="2944.6281195014653"/>
    <n v="3480.3352862135462"/>
    <m/>
    <m/>
    <m/>
    <m/>
    <m/>
    <m/>
    <m/>
    <m/>
    <m/>
    <m/>
    <m/>
    <m/>
    <n v="47.304390675255767"/>
    <n v="118.26097668813941"/>
    <n v="94.608781350511535"/>
    <n v="56.765268810306914"/>
    <n v="155.59366443573688"/>
    <n v="0"/>
    <n v="68.423327501227419"/>
    <n v="171.05831875306853"/>
    <n v="136.84665500245484"/>
    <n v="75.265660251350155"/>
    <n v="232.02235241423642"/>
    <n v="0"/>
    <x v="1"/>
  </r>
  <r>
    <n v="8851"/>
    <n v="885"/>
    <n v="88"/>
    <s v="מבוא דתון"/>
    <m/>
    <s v="Jewish"/>
    <s v="no"/>
    <x v="2"/>
    <m/>
    <s v="איזור השומרון"/>
    <n v="167.42857142857139"/>
    <n v="21.772539580360984"/>
    <n v="37.501212627238942"/>
    <n v="41.53294838594374"/>
    <n v="26.932757726092518"/>
    <n v="41.395028390452751"/>
    <n v="169.13448671008894"/>
    <n v="189.20111100893237"/>
    <n v="226.70232363617131"/>
    <n v="268.23527202211505"/>
    <n v="295.16802974820757"/>
    <n v="336.56305813866032"/>
    <n v="585.99999999999989"/>
    <n v="662.20388853126326"/>
    <n v="793.45813272659962"/>
    <n v="938.82345207740275"/>
    <n v="1092.121710068368"/>
    <n v="1245.2833151130433"/>
    <n v="3.5"/>
    <n v="3.5"/>
    <n v="3.5"/>
    <n v="3.5"/>
    <n v="3.7"/>
    <n v="3.7"/>
    <n v="3"/>
    <n v="55.809523809523796"/>
    <n v="63.067037002977457"/>
    <n v="75.567441212057105"/>
    <n v="89.411757340705023"/>
    <n v="98.389343249402529"/>
    <n v="112.18768604622011"/>
    <m/>
    <m/>
    <m/>
    <m/>
    <m/>
    <m/>
    <n v="12.623333331215997"/>
    <n v="14.612432716696617"/>
    <n v="17.234896641769446"/>
    <n v="20.401099695674155"/>
    <n v="24.331486731042631"/>
    <n v="28.105630662191633"/>
    <n v="68.432857140739799"/>
    <n v="77.679469719674074"/>
    <n v="92.802337853826543"/>
    <n v="109.81285703637917"/>
    <n v="122.72082998044516"/>
    <n v="140.29331670841174"/>
    <n v="8851"/>
    <n v="189.34999996823996"/>
    <n v="219.18649075044925"/>
    <n v="258.52344962654166"/>
    <n v="306.01649543511235"/>
    <n v="364.97230096563948"/>
    <n v="421.58445993287449"/>
    <m/>
    <m/>
    <m/>
    <m/>
    <m/>
    <m/>
    <m/>
    <m/>
    <m/>
    <m/>
    <m/>
    <m/>
    <n v="12.079414274001708"/>
    <n v="21.962571407275835"/>
    <n v="27.453214259094793"/>
    <n v="16.471928555456874"/>
    <n v="20.401099695674155"/>
    <n v="10.981285703637917"/>
    <n v="14.029331670841174"/>
    <n v="28.058663341682347"/>
    <n v="35.073329177102934"/>
    <n v="21.043997506261761"/>
    <n v="28.105630662191633"/>
    <n v="14.029331670841174"/>
    <x v="1"/>
  </r>
  <r>
    <n v="8852"/>
    <n v="885"/>
    <n v="88"/>
    <s v="חננית"/>
    <m/>
    <s v="Jewish"/>
    <s v="no"/>
    <x v="2"/>
    <m/>
    <s v="איזור השומרון"/>
    <n v="539"/>
    <n v="199.57428273746768"/>
    <n v="191.31873948053737"/>
    <n v="205.23649813896361"/>
    <n v="183.06770273009806"/>
    <n v="209.13346453177815"/>
    <n v="988.33068761884488"/>
    <n v="738.57428273746768"/>
    <n v="929.89302221800506"/>
    <n v="1135.1295203569687"/>
    <n v="1318.1972230870667"/>
    <n v="1527.3306876188449"/>
    <n v="2156"/>
    <n v="2954.2971309498707"/>
    <n v="3719.5720888720202"/>
    <n v="4540.5180814278747"/>
    <n v="5404.6086146569733"/>
    <n v="6262.0558192372637"/>
    <n v="4"/>
    <n v="4"/>
    <n v="4"/>
    <n v="4"/>
    <n v="4.0999999999999996"/>
    <n v="4.0999999999999996"/>
    <m/>
    <m/>
    <m/>
    <m/>
    <m/>
    <m/>
    <m/>
    <n v="1000"/>
    <n v="1100"/>
    <n v="1210"/>
    <n v="1331"/>
    <n v="1464.1000000000001"/>
    <n v="1610.5100000000002"/>
    <n v="55.009999999518669"/>
    <n v="69.830660280980652"/>
    <n v="85.246859596812044"/>
    <n v="104.61134874292017"/>
    <n v="126.36418238956715"/>
    <n v="143.75832445381101"/>
    <n v="1055.0099999995186"/>
    <n v="1169.8306602809807"/>
    <n v="1295.2468595968121"/>
    <n v="1435.6113487429202"/>
    <n v="1590.4641823895672"/>
    <n v="1754.2683244538111"/>
    <n v="8852"/>
    <n v="825.14999999278007"/>
    <n v="1047.4599042147097"/>
    <n v="1278.7028939521806"/>
    <n v="1569.1702311438025"/>
    <n v="1895.4627358435073"/>
    <n v="2156.3748668071653"/>
    <m/>
    <m/>
    <m/>
    <m/>
    <m/>
    <m/>
    <m/>
    <m/>
    <m/>
    <m/>
    <m/>
    <m/>
    <n v="215.34170231143801"/>
    <n v="502.46397206002206"/>
    <n v="473.75174508516369"/>
    <n v="143.56113487429204"/>
    <n v="104.61134874292017"/>
    <n v="0"/>
    <n v="263.14024866807165"/>
    <n v="613.99391355883381"/>
    <n v="561.36586382521955"/>
    <n v="175.42683244538114"/>
    <n v="143.75832445381101"/>
    <n v="0"/>
    <x v="1"/>
  </r>
  <r>
    <n v="8861"/>
    <n v="886"/>
    <n v="88"/>
    <s v="בקעת הירדן"/>
    <m/>
    <s v="Jewish"/>
    <s v="no"/>
    <x v="2"/>
    <m/>
    <s v="הבקעה"/>
    <n v="440.54054054054052"/>
    <n v="130.27466166757358"/>
    <n v="90.098169648257453"/>
    <n v="85.628676680907688"/>
    <n v="53.631008486027213"/>
    <n v="62.029226696311412"/>
    <n v="421.66174317907735"/>
    <n v="570.8152022081141"/>
    <n v="660.91337185637155"/>
    <n v="746.54204853727924"/>
    <n v="800.17305702330646"/>
    <n v="862.20228371961787"/>
    <n v="1630"/>
    <n v="2112.0162481700222"/>
    <n v="2445.3794758685749"/>
    <n v="2762.2055795879332"/>
    <n v="3040.6576166885643"/>
    <n v="3276.3686781345477"/>
    <n v="3.7"/>
    <n v="3.7"/>
    <n v="3.7"/>
    <n v="3.7"/>
    <n v="3.8"/>
    <n v="3.8"/>
    <n v="3"/>
    <n v="146.84684684684683"/>
    <n v="190.27173406937138"/>
    <n v="220.30445728545718"/>
    <n v="248.8473495124264"/>
    <n v="266.72435234110213"/>
    <n v="287.40076123987262"/>
    <m/>
    <m/>
    <m/>
    <m/>
    <m/>
    <m/>
    <n v="28.669999998019996"/>
    <n v="44.891168430413721"/>
    <n v="52.462928478447004"/>
    <n v="56.836986796158818"/>
    <n v="60.167195712816373"/>
    <n v="63.692713861224732"/>
    <n v="175.51684684486682"/>
    <n v="235.1629024997851"/>
    <n v="272.7673857639042"/>
    <n v="305.68433630858522"/>
    <n v="326.89154805391848"/>
    <n v="351.09347510109734"/>
    <n v="8861"/>
    <n v="430.04999997029995"/>
    <n v="673.36752645620584"/>
    <n v="786.94392717670507"/>
    <n v="852.55480194238226"/>
    <n v="902.50793569224561"/>
    <n v="955.39070791837094"/>
    <m/>
    <m/>
    <m/>
    <m/>
    <m/>
    <m/>
    <m/>
    <m/>
    <m/>
    <m/>
    <m/>
    <m/>
    <n v="33.625276993944375"/>
    <n v="30.568433630858522"/>
    <n v="45.852650446287782"/>
    <n v="45.852650446287782"/>
    <n v="56.836986796158818"/>
    <n v="91.705300892575565"/>
    <n v="42.131217012131678"/>
    <n v="35.109347510109735"/>
    <n v="52.6640212651646"/>
    <n v="52.6640212651646"/>
    <n v="63.692713861224732"/>
    <n v="105.3280425303292"/>
    <x v="1"/>
  </r>
  <r>
    <n v="8862"/>
    <n v="886"/>
    <n v="88"/>
    <s v="מעלה אפרים"/>
    <m/>
    <s v="Jewish"/>
    <s v="yes"/>
    <x v="2"/>
    <s v="no"/>
    <s v="מטה בנימין"/>
    <n v="237.63481079218357"/>
    <n v="21.035247571703536"/>
    <n v="54.98436815557767"/>
    <n v="59.978701684350028"/>
    <n v="52.314137430282301"/>
    <n v="59.065021099319324"/>
    <n v="247.37747594123286"/>
    <n v="258.67005836388711"/>
    <n v="313.65442651946478"/>
    <n v="373.63312820381481"/>
    <n v="425.94726563409711"/>
    <n v="485.01228673341643"/>
    <n v="998.06620532717102"/>
    <n v="1086.414245128326"/>
    <n v="1317.3485913817522"/>
    <n v="1569.2591384560224"/>
    <n v="1831.5732422266174"/>
    <n v="2085.5528329536905"/>
    <n v="4.2"/>
    <n v="4.2"/>
    <n v="4.2"/>
    <n v="4.2"/>
    <n v="4.3"/>
    <n v="4.3"/>
    <n v="3"/>
    <n v="79.211603597394529"/>
    <n v="86.223352787962369"/>
    <n v="104.55147550648826"/>
    <n v="124.54437606793827"/>
    <n v="141.98242187803237"/>
    <n v="161.67076224447214"/>
    <m/>
    <m/>
    <m/>
    <m/>
    <m/>
    <m/>
    <n v="19.977991876713997"/>
    <n v="21.728284899307276"/>
    <n v="24.007910631041788"/>
    <n v="28.031295582470573"/>
    <n v="33.728971733109539"/>
    <n v="39.103698853516882"/>
    <n v="99.189595474108529"/>
    <n v="107.95163768726965"/>
    <n v="128.55938613753005"/>
    <n v="152.57567165040885"/>
    <n v="175.71139361114192"/>
    <n v="200.77446109798902"/>
    <n v="8862"/>
    <n v="299.66987815070996"/>
    <n v="325.92427348960916"/>
    <n v="360.11865946562682"/>
    <n v="420.46943373705858"/>
    <n v="505.93457599664305"/>
    <n v="586.5554828027532"/>
    <m/>
    <m/>
    <m/>
    <m/>
    <m/>
    <m/>
    <m/>
    <m/>
    <m/>
    <m/>
    <m/>
    <m/>
    <n v="15.257567165040886"/>
    <n v="41.195431345610395"/>
    <n v="38.143917912602213"/>
    <n v="30.515134330081771"/>
    <n v="28.031295582470573"/>
    <n v="0"/>
    <n v="20.077446109798903"/>
    <n v="52.201359885477146"/>
    <n v="50.193615274497255"/>
    <n v="40.154892219597805"/>
    <n v="39.103698853516882"/>
    <n v="0"/>
    <x v="1"/>
  </r>
  <r>
    <n v="8863"/>
    <n v="886"/>
    <n v="88"/>
    <s v="גיתית"/>
    <m/>
    <s v="Jewish"/>
    <s v="no"/>
    <x v="2"/>
    <m/>
    <s v="הבקעה"/>
    <n v="134.16666666666669"/>
    <n v="62.721758052817762"/>
    <n v="45.885388183626674"/>
    <n v="50.614936733898588"/>
    <n v="49.471333205810424"/>
    <n v="56.77419605174191"/>
    <n v="265.46761222789536"/>
    <n v="196.88842471948445"/>
    <n v="242.77381290311112"/>
    <n v="293.38874963700971"/>
    <n v="342.86008284282013"/>
    <n v="399.63427889456204"/>
    <n v="644"/>
    <n v="945.06443865352537"/>
    <n v="1165.3143019349334"/>
    <n v="1408.2659982576465"/>
    <n v="1680.0144059298188"/>
    <n v="1958.2079665833542"/>
    <n v="4.8"/>
    <n v="4.8"/>
    <n v="4.8"/>
    <n v="4.8"/>
    <n v="4.9000000000000004"/>
    <n v="4.9000000000000004"/>
    <n v="3"/>
    <n v="44.722222222222229"/>
    <n v="65.629474906494821"/>
    <n v="80.924604301037036"/>
    <n v="97.796249879003241"/>
    <n v="114.28669428094004"/>
    <n v="133.21142629818735"/>
    <m/>
    <m/>
    <m/>
    <m/>
    <m/>
    <m/>
    <n v="17.259999996978667"/>
    <n v="24.42413370296395"/>
    <n v="28.657729390451632"/>
    <n v="33.903070394340808"/>
    <n v="41.748241112673803"/>
    <n v="48.143437789518345"/>
    <n v="61.982222219200892"/>
    <n v="90.053608609458763"/>
    <n v="109.58233369148867"/>
    <n v="131.69932027334406"/>
    <n v="156.03493539361384"/>
    <n v="181.35486408770569"/>
    <n v="8863"/>
    <n v="258.89999995468003"/>
    <n v="366.36200554445924"/>
    <n v="429.8659408567745"/>
    <n v="508.54605591511211"/>
    <n v="626.22361669010706"/>
    <n v="722.1515668427752"/>
    <m/>
    <m/>
    <m/>
    <m/>
    <m/>
    <m/>
    <m/>
    <m/>
    <m/>
    <m/>
    <m/>
    <m/>
    <n v="14.486925230067847"/>
    <n v="13.169932027334406"/>
    <n v="19.754898041001606"/>
    <n v="19.754898041001606"/>
    <n v="33.903070394340808"/>
    <n v="30.290843662869133"/>
    <n v="19.949035049647627"/>
    <n v="18.135486408770571"/>
    <n v="27.203229613155852"/>
    <n v="27.203229613155852"/>
    <n v="48.143437789518352"/>
    <n v="39.898070099295253"/>
    <x v="1"/>
  </r>
  <r>
    <n v="8864"/>
    <n v="886"/>
    <n v="88"/>
    <s v="צפון הבקעה"/>
    <m/>
    <s v="Jewish"/>
    <s v="no"/>
    <x v="2"/>
    <m/>
    <s v="הבקעה"/>
    <n v="475.60683465435449"/>
    <n v="151.38563941611977"/>
    <n v="132.01487706215266"/>
    <n v="147.42146877753146"/>
    <n v="103.86566498380216"/>
    <n v="148.71876538903098"/>
    <n v="683.40641562863698"/>
    <n v="626.99247407047426"/>
    <n v="759.00735113262692"/>
    <n v="906.42881991015838"/>
    <n v="1010.2944848939605"/>
    <n v="1159.0132502829915"/>
    <n v="2045.1093890137242"/>
    <n v="2696.0676385030392"/>
    <n v="3263.7316098702954"/>
    <n v="3897.6439256136809"/>
    <n v="4546.3251820228224"/>
    <n v="5215.5596262734616"/>
    <n v="4.3"/>
    <n v="4.3"/>
    <n v="4.3"/>
    <n v="4.3"/>
    <n v="4.5"/>
    <n v="4.5"/>
    <n v="3"/>
    <n v="158.5356115514515"/>
    <n v="208.99749135682475"/>
    <n v="253.00245037754232"/>
    <n v="302.14293997005279"/>
    <n v="336.76482829798687"/>
    <n v="386.33775009433049"/>
    <m/>
    <m/>
    <m/>
    <m/>
    <m/>
    <m/>
    <n v="55.346293689324803"/>
    <n v="68.90728720115699"/>
    <n v="77.866930001070514"/>
    <n v="92.425649449877255"/>
    <n v="111.19132531138051"/>
    <n v="126.74984029580254"/>
    <n v="213.88190524077629"/>
    <n v="277.90477855798173"/>
    <n v="330.86938037861285"/>
    <n v="394.56858941993005"/>
    <n v="447.95615360936739"/>
    <n v="513.08759039013307"/>
    <n v="8864"/>
    <n v="830.19440533987199"/>
    <n v="1033.6093080173548"/>
    <n v="1168.0039500160576"/>
    <n v="1386.3847417481588"/>
    <n v="1667.8698796707076"/>
    <n v="1901.247604437038"/>
    <m/>
    <m/>
    <m/>
    <m/>
    <m/>
    <m/>
    <m/>
    <m/>
    <m/>
    <m/>
    <m/>
    <m/>
    <n v="43.402544836192305"/>
    <n v="39.456858941993005"/>
    <n v="59.185288412989507"/>
    <n v="59.185288412989507"/>
    <n v="92.425649449877255"/>
    <n v="102.58783324918181"/>
    <n v="56.439634942914637"/>
    <n v="51.30875903901331"/>
    <n v="76.963138558519958"/>
    <n v="76.963138558519958"/>
    <n v="126.74984029580254"/>
    <n v="123.14102169363193"/>
    <x v="1"/>
  </r>
  <r>
    <n v="8871"/>
    <n v="887"/>
    <n v="88"/>
    <s v="איתמאר"/>
    <m/>
    <s v="Jewish"/>
    <s v="no"/>
    <x v="2"/>
    <m/>
    <s v="איזור השומרון"/>
    <n v="958.46309572428618"/>
    <n v="130.01096088569466"/>
    <n v="264.2928795433952"/>
    <n v="307.1778024739458"/>
    <n v="335.07259398908104"/>
    <n v="356.74333194913993"/>
    <n v="1393.2975688412566"/>
    <n v="1088.4740566099808"/>
    <n v="1352.766936153376"/>
    <n v="1659.9447386273218"/>
    <n v="1995.0173326164029"/>
    <n v="2351.7606645655428"/>
    <n v="6230.0101222078601"/>
    <n v="7075.0813679648754"/>
    <n v="8792.9850849969444"/>
    <n v="10789.640801077592"/>
    <n v="12967.612662006619"/>
    <n v="15286.444319676029"/>
    <n v="6.5"/>
    <n v="6.5"/>
    <n v="6.5"/>
    <n v="6.5"/>
    <n v="6.5"/>
    <n v="6.5"/>
    <n v="5"/>
    <n v="191.69261914485725"/>
    <n v="217.69481132199616"/>
    <n v="270.55338723067518"/>
    <n v="331.98894772546436"/>
    <n v="399.00346652328057"/>
    <n v="470.35213291310856"/>
    <m/>
    <m/>
    <m/>
    <m/>
    <m/>
    <m/>
    <n v="191.85697839618553"/>
    <n v="199.49382428891113"/>
    <n v="201.72965779661985"/>
    <n v="222.33471886375042"/>
    <n v="271.74759372225282"/>
    <n v="325.85683804110721"/>
    <n v="383.54959754104277"/>
    <n v="417.18863561090728"/>
    <n v="472.28304502729503"/>
    <n v="554.32366658921478"/>
    <n v="670.75106024553338"/>
    <n v="796.20897095421583"/>
    <n v="8871"/>
    <n v="2877.8546759427827"/>
    <n v="2992.4073643336669"/>
    <n v="3025.9448669492976"/>
    <n v="3335.0207829562564"/>
    <n v="4076.2139058337925"/>
    <n v="4887.8525706166083"/>
    <m/>
    <m/>
    <m/>
    <m/>
    <m/>
    <m/>
    <m/>
    <m/>
    <m/>
    <m/>
    <m/>
    <m/>
    <n v="0"/>
    <n v="83.148549988382214"/>
    <n v="83.148549988382214"/>
    <n v="110.86473331784296"/>
    <n v="222.33471886375042"/>
    <n v="55.432366658921481"/>
    <n v="0"/>
    <n v="111.46925593359023"/>
    <n v="119.43134564313237"/>
    <n v="159.24179419084317"/>
    <n v="325.85683804110721"/>
    <n v="79.620897095421583"/>
    <x v="1"/>
  </r>
  <r>
    <n v="8881"/>
    <n v="888"/>
    <n v="88"/>
    <s v="מעלה לבונה"/>
    <m/>
    <s v="Jewish"/>
    <s v="yes"/>
    <x v="2"/>
    <s v="no"/>
    <s v="מטה בנימין"/>
    <n v="96.909194192002332"/>
    <n v="7.1583831933184712"/>
    <n v="28.109009038546859"/>
    <n v="30.014130605209772"/>
    <n v="33.015947892064446"/>
    <n v="32.159226803399036"/>
    <n v="130.45669753253858"/>
    <n v="104.0675773853208"/>
    <n v="132.17658642386766"/>
    <n v="162.19071702907743"/>
    <n v="195.20666492114188"/>
    <n v="227.36589172454092"/>
    <n v="523.30964863681265"/>
    <n v="561.9649178807324"/>
    <n v="713.75356668888537"/>
    <n v="875.82987195701821"/>
    <n v="1054.1159905741663"/>
    <n v="1227.775815312521"/>
    <n v="5.4"/>
    <n v="5.4"/>
    <n v="5.4"/>
    <n v="5.4"/>
    <n v="5.4"/>
    <n v="5.4"/>
    <n v="3"/>
    <n v="32.303064730667444"/>
    <n v="34.689192461773601"/>
    <n v="44.058862141289218"/>
    <n v="54.063572343025811"/>
    <n v="65.068888307047288"/>
    <n v="75.788630574846977"/>
    <m/>
    <m/>
    <m/>
    <m/>
    <m/>
    <m/>
    <n v="13.299122435925147"/>
    <n v="12.768590881457692"/>
    <n v="14.534981599776163"/>
    <n v="16.483258645607933"/>
    <n v="19.922192153674715"/>
    <n v="23.537377034053126"/>
    <n v="45.602187166592593"/>
    <n v="47.457783343231291"/>
    <n v="58.593843741065385"/>
    <n v="70.546830988633744"/>
    <n v="84.991080460722003"/>
    <n v="99.326007608900099"/>
    <n v="8881"/>
    <n v="199.48683653887721"/>
    <n v="191.52886322186538"/>
    <n v="218.02472399664245"/>
    <n v="247.24887968411898"/>
    <n v="298.83288230512073"/>
    <n v="353.06065551079689"/>
    <m/>
    <m/>
    <m/>
    <m/>
    <m/>
    <m/>
    <m/>
    <m/>
    <m/>
    <m/>
    <m/>
    <m/>
    <n v="0"/>
    <n v="19.047644366931113"/>
    <n v="17.636707747158436"/>
    <n v="17.636707747158436"/>
    <n v="16.483258645607933"/>
    <n v="0"/>
    <n v="0"/>
    <n v="25.824761978314026"/>
    <n v="24.831501902225025"/>
    <n v="24.831501902225025"/>
    <n v="23.537377034053126"/>
    <n v="0"/>
    <x v="1"/>
  </r>
  <r>
    <n v="8882"/>
    <n v="888"/>
    <n v="88"/>
    <s v="עלי / שילה"/>
    <m/>
    <s v="Jewish"/>
    <s v="yes"/>
    <x v="2"/>
    <s v="no"/>
    <s v="מטה בנימין"/>
    <n v="1528.3547865140229"/>
    <n v="479.39098126600766"/>
    <n v="446.52445681371478"/>
    <n v="488.60399676609495"/>
    <n v="469.91672357677817"/>
    <n v="537.68390173618445"/>
    <n v="2422.1200601587798"/>
    <n v="2007.7457677800305"/>
    <n v="2454.2702245937453"/>
    <n v="2942.8742213598402"/>
    <n v="3412.7909449366184"/>
    <n v="3950.4748466728029"/>
    <n v="8864.457761781332"/>
    <n v="11644.925453124177"/>
    <n v="14234.767302643722"/>
    <n v="17068.670483887072"/>
    <n v="20135.466575126051"/>
    <n v="23307.801595369539"/>
    <n v="5.8"/>
    <n v="5.8"/>
    <n v="5.8"/>
    <n v="5.8"/>
    <n v="5.9"/>
    <n v="5.9"/>
    <n v="5"/>
    <n v="305.6709573028046"/>
    <n v="401.5491535560061"/>
    <n v="490.85404491874908"/>
    <n v="588.574844271968"/>
    <n v="682.55818898732366"/>
    <n v="790.09496933456057"/>
    <m/>
    <m/>
    <m/>
    <m/>
    <m/>
    <m/>
    <n v="257.43662738715619"/>
    <n v="337.56277880359534"/>
    <n v="383.78431504393495"/>
    <n v="428.08681577913609"/>
    <n v="498.69678868271632"/>
    <n v="575.17042665347572"/>
    <n v="563.10758468996073"/>
    <n v="739.1119323596015"/>
    <n v="874.63835996268404"/>
    <n v="1016.661660051104"/>
    <n v="1181.25497767004"/>
    <n v="1365.2653959880363"/>
    <n v="8882"/>
    <n v="3861.5494108073426"/>
    <n v="5063.44168205393"/>
    <n v="5756.7647256590244"/>
    <n v="6421.3022366870409"/>
    <n v="7480.451830240745"/>
    <n v="8627.5563998021353"/>
    <m/>
    <m/>
    <m/>
    <m/>
    <m/>
    <m/>
    <m/>
    <m/>
    <m/>
    <m/>
    <m/>
    <m/>
    <n v="0"/>
    <n v="182.99909880919873"/>
    <n v="203.33233201022082"/>
    <n v="203.33233201022082"/>
    <n v="428.08681577913609"/>
    <n v="0"/>
    <n v="0"/>
    <n v="245.74777127784651"/>
    <n v="273.05307919760725"/>
    <n v="273.05307919760725"/>
    <n v="575.17042665347572"/>
    <n v="0"/>
    <x v="1"/>
  </r>
  <r>
    <n v="8911"/>
    <n v="891"/>
    <n v="89"/>
    <s v="עוגא"/>
    <m/>
    <s v="Palestinian"/>
    <s v="no"/>
    <x v="3"/>
    <m/>
    <s v="Palestinian"/>
    <m/>
    <m/>
    <m/>
    <m/>
    <m/>
    <m/>
    <m/>
    <m/>
    <m/>
    <m/>
    <m/>
    <m/>
    <n v="4882.9337368332563"/>
    <n v="5166.133368206144"/>
    <n v="5648.8599423819278"/>
    <n v="6116.2021286049112"/>
    <n v="6554.7859532284074"/>
    <n v="6956.5471049234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12"/>
    <n v="891"/>
    <n v="89"/>
    <s v="יריחו"/>
    <m/>
    <s v="Palestinian"/>
    <s v="no"/>
    <x v="3"/>
    <m/>
    <s v="Palestinian"/>
    <m/>
    <m/>
    <m/>
    <m/>
    <m/>
    <m/>
    <m/>
    <m/>
    <m/>
    <m/>
    <m/>
    <m/>
    <n v="36539.706390235377"/>
    <n v="38658.930598036975"/>
    <n v="42271.244063217571"/>
    <n v="45768.433906189559"/>
    <n v="49050.420728653007"/>
    <n v="52056.858110999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13"/>
    <n v="891"/>
    <n v="89"/>
    <s v="פרוש בית דג'ן"/>
    <m/>
    <s v="Palestinian"/>
    <s v="no"/>
    <x v="3"/>
    <m/>
    <s v="Palestinian"/>
    <m/>
    <m/>
    <m/>
    <m/>
    <m/>
    <m/>
    <m/>
    <m/>
    <m/>
    <m/>
    <m/>
    <m/>
    <n v="6199.6799130579566"/>
    <n v="6559.2479843516194"/>
    <n v="7172.1480167321115"/>
    <n v="7765.515062161292"/>
    <n v="8322.368682188875"/>
    <n v="8832.4699197342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14"/>
    <n v="891"/>
    <n v="89"/>
    <s v="ברדלה"/>
    <m/>
    <s v="Palestinian"/>
    <s v="no"/>
    <x v="3"/>
    <m/>
    <s v="Palestinian"/>
    <m/>
    <m/>
    <m/>
    <m/>
    <m/>
    <m/>
    <m/>
    <m/>
    <m/>
    <m/>
    <m/>
    <m/>
    <n v="3730.7808326366462"/>
    <n v="3947.1580790788507"/>
    <n v="4315.9828773255176"/>
    <n v="4673.0533117430778"/>
    <n v="5008.1510653880005"/>
    <n v="5315.1146419639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21"/>
    <n v="892"/>
    <n v="89"/>
    <s v="סאוויה"/>
    <m/>
    <s v="Palestinian"/>
    <s v="no"/>
    <x v="3"/>
    <m/>
    <s v="Palestinian"/>
    <m/>
    <m/>
    <m/>
    <m/>
    <m/>
    <m/>
    <m/>
    <m/>
    <m/>
    <m/>
    <m/>
    <m/>
    <n v="6240.8158086733019"/>
    <n v="6665.1845401236787"/>
    <n v="7207.4301311119061"/>
    <n v="7709.8254264585639"/>
    <n v="8161.6722158280336"/>
    <n v="8563.4410196080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22"/>
    <n v="892"/>
    <n v="89"/>
    <s v="סלפית"/>
    <m/>
    <s v="Palestinian"/>
    <s v="no"/>
    <x v="3"/>
    <m/>
    <s v="Palestinian"/>
    <m/>
    <m/>
    <m/>
    <m/>
    <m/>
    <m/>
    <m/>
    <m/>
    <m/>
    <m/>
    <m/>
    <m/>
    <n v="15138.89946656034"/>
    <n v="16946.355466478773"/>
    <n v="18397.460020006005"/>
    <n v="19773.901480493649"/>
    <n v="21043.972040891273"/>
    <n v="22204.537852770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23"/>
    <n v="892"/>
    <n v="89"/>
    <s v="כפר דיכ"/>
    <m/>
    <s v="Palestinian"/>
    <s v="no"/>
    <x v="3"/>
    <m/>
    <s v="Palestinian"/>
    <m/>
    <m/>
    <m/>
    <m/>
    <m/>
    <m/>
    <m/>
    <m/>
    <m/>
    <m/>
    <m/>
    <m/>
    <n v="9147.1570547366882"/>
    <n v="10239.249907146424"/>
    <n v="11116.029707638283"/>
    <n v="11947.696913272492"/>
    <n v="12715.09317693196"/>
    <n v="13416.32497895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24"/>
    <n v="892"/>
    <n v="89"/>
    <s v="דיר איסתיא"/>
    <m/>
    <s v="Palestinian"/>
    <s v="no"/>
    <x v="3"/>
    <m/>
    <s v="Palestinian"/>
    <m/>
    <m/>
    <m/>
    <m/>
    <m/>
    <m/>
    <m/>
    <m/>
    <m/>
    <m/>
    <m/>
    <m/>
    <n v="11132.586492974115"/>
    <n v="12461.722755209208"/>
    <n v="13528.811349606278"/>
    <n v="14540.99546809134"/>
    <n v="15474.958362622638"/>
    <n v="16328.395517025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31"/>
    <n v="893"/>
    <n v="89"/>
    <s v="א-זאוויה"/>
    <m/>
    <s v="Palestinian"/>
    <s v="no"/>
    <x v="3"/>
    <m/>
    <s v="Palestinian"/>
    <m/>
    <m/>
    <m/>
    <m/>
    <m/>
    <m/>
    <m/>
    <m/>
    <m/>
    <m/>
    <m/>
    <m/>
    <n v="11951.583117588321"/>
    <n v="13622.105790742778"/>
    <n v="15114.913501650037"/>
    <n v="16601.827227389447"/>
    <n v="18059.325223207627"/>
    <n v="19483.286436033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32"/>
    <n v="893"/>
    <n v="89"/>
    <s v="בידיה"/>
    <m/>
    <s v="Palestinian"/>
    <s v="no"/>
    <x v="3"/>
    <m/>
    <s v="Palestinian"/>
    <m/>
    <m/>
    <m/>
    <m/>
    <m/>
    <m/>
    <m/>
    <m/>
    <m/>
    <m/>
    <m/>
    <m/>
    <n v="23303.824308925876"/>
    <n v="26561.097131802278"/>
    <n v="29471.85198994293"/>
    <n v="32371.114446325759"/>
    <n v="35213.020567965323"/>
    <n v="37989.53490919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41"/>
    <n v="894"/>
    <n v="89"/>
    <s v="חבלה"/>
    <m/>
    <s v="Palestinian"/>
    <s v="no"/>
    <x v="3"/>
    <m/>
    <s v="Palestinian"/>
    <m/>
    <m/>
    <m/>
    <m/>
    <m/>
    <m/>
    <m/>
    <m/>
    <m/>
    <m/>
    <m/>
    <m/>
    <n v="15110.808136892821"/>
    <n v="16664.548301533076"/>
    <n v="18336.710893235271"/>
    <n v="19983.596285976921"/>
    <n v="21561.887254956495"/>
    <n v="23055.591045673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42"/>
    <n v="894"/>
    <n v="89"/>
    <s v="עזון"/>
    <m/>
    <s v="Palestinian"/>
    <s v="no"/>
    <x v="3"/>
    <m/>
    <s v="Palestinian"/>
    <m/>
    <m/>
    <m/>
    <m/>
    <m/>
    <m/>
    <m/>
    <m/>
    <m/>
    <m/>
    <m/>
    <m/>
    <n v="20752.176507999484"/>
    <n v="22885.979667438758"/>
    <n v="25182.416293376427"/>
    <n v="27444.138899408299"/>
    <n v="29611.658496806918"/>
    <n v="31663.01170272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43"/>
    <n v="894"/>
    <n v="89"/>
    <s v="ג'ינסאפוט"/>
    <m/>
    <s v="Palestinian"/>
    <s v="no"/>
    <x v="3"/>
    <m/>
    <s v="Palestinian"/>
    <m/>
    <m/>
    <m/>
    <m/>
    <m/>
    <m/>
    <m/>
    <m/>
    <m/>
    <m/>
    <m/>
    <m/>
    <n v="14103.420927766629"/>
    <n v="15553.57841476423"/>
    <n v="17114.263500352918"/>
    <n v="18651.356533578459"/>
    <n v="20124.428104626048"/>
    <n v="21518.551642628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44"/>
    <n v="894"/>
    <n v="89"/>
    <s v="קלקיליה"/>
    <m/>
    <s v="Palestinian"/>
    <s v="no"/>
    <x v="3"/>
    <m/>
    <s v="Palestinian"/>
    <m/>
    <m/>
    <m/>
    <m/>
    <m/>
    <m/>
    <m/>
    <m/>
    <m/>
    <m/>
    <m/>
    <m/>
    <n v="49341.960368676679"/>
    <n v="53956.214150833635"/>
    <n v="58733.70318418942"/>
    <n v="63275.827398771449"/>
    <n v="67479.969457113475"/>
    <n v="71313.672730292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51"/>
    <n v="895"/>
    <n v="89"/>
    <s v="דומא / מג'דל"/>
    <m/>
    <s v="Palestinian"/>
    <s v="yes"/>
    <x v="3"/>
    <m/>
    <s v="Palestinian"/>
    <m/>
    <m/>
    <m/>
    <m/>
    <m/>
    <m/>
    <m/>
    <m/>
    <m/>
    <m/>
    <m/>
    <m/>
    <n v="5390.933315050338"/>
    <n v="6043.2923473861874"/>
    <n v="6689.6527479034121"/>
    <n v="7316.2935087759442"/>
    <n v="7909.5024324782689"/>
    <n v="8472.0190078695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52"/>
    <n v="895"/>
    <n v="89"/>
    <s v="קוסרה"/>
    <m/>
    <s v="Palestinian"/>
    <s v="no"/>
    <x v="3"/>
    <m/>
    <s v="Palestinian"/>
    <m/>
    <m/>
    <m/>
    <m/>
    <m/>
    <m/>
    <m/>
    <m/>
    <m/>
    <m/>
    <m/>
    <m/>
    <n v="56684.078239132185"/>
    <n v="63543.441593840071"/>
    <n v="70339.731099278535"/>
    <n v="76928.674393747075"/>
    <n v="83166.091753264103"/>
    <n v="89080.788097451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53"/>
    <n v="895"/>
    <n v="89"/>
    <s v="ג'מאעין"/>
    <m/>
    <s v="Palestinian"/>
    <s v="no"/>
    <x v="3"/>
    <m/>
    <s v="Palestinian"/>
    <m/>
    <m/>
    <m/>
    <m/>
    <m/>
    <m/>
    <m/>
    <m/>
    <m/>
    <m/>
    <m/>
    <m/>
    <n v="46096.447037055157"/>
    <n v="51345.073179558902"/>
    <n v="56512.939442257339"/>
    <n v="61567.197322889595"/>
    <n v="66336.977799799264"/>
    <n v="70790.542371557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54"/>
    <n v="895"/>
    <n v="89"/>
    <s v="שכם"/>
    <m/>
    <s v="Palestinian"/>
    <s v="no"/>
    <x v="3"/>
    <m/>
    <s v="Palestinian"/>
    <m/>
    <m/>
    <m/>
    <m/>
    <m/>
    <m/>
    <m/>
    <m/>
    <m/>
    <m/>
    <m/>
    <m/>
    <n v="210744.82349262334"/>
    <n v="228553.46407544147"/>
    <n v="244677.40832290007"/>
    <n v="259541.68857075123"/>
    <n v="272488.6285193949"/>
    <n v="283235.61705082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55"/>
    <n v="895"/>
    <n v="89"/>
    <s v="סבסטיה"/>
    <m/>
    <s v="Palestinian"/>
    <s v="no"/>
    <x v="3"/>
    <m/>
    <s v="Palestinian"/>
    <m/>
    <m/>
    <m/>
    <m/>
    <m/>
    <m/>
    <m/>
    <m/>
    <m/>
    <m/>
    <m/>
    <m/>
    <n v="13113.524527339965"/>
    <n v="14208.543485497168"/>
    <n v="15236.63696377722"/>
    <n v="16196.613783918378"/>
    <n v="17041.272837831584"/>
    <n v="17756.5227223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56"/>
    <n v="895"/>
    <n v="89"/>
    <s v="עסירה א-שמאלייה"/>
    <m/>
    <s v="Palestinian"/>
    <s v="no"/>
    <x v="3"/>
    <m/>
    <s v="Palestinian"/>
    <m/>
    <m/>
    <m/>
    <m/>
    <m/>
    <m/>
    <m/>
    <m/>
    <m/>
    <m/>
    <m/>
    <m/>
    <n v="13648.770426415073"/>
    <n v="14788.484035925621"/>
    <n v="15858.540513319136"/>
    <n v="16857.700060813"/>
    <n v="17736.834994477762"/>
    <n v="18481.2787518675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57"/>
    <n v="895"/>
    <n v="89"/>
    <s v="בית פוריכ"/>
    <m/>
    <s v="Palestinian"/>
    <s v="no"/>
    <x v="3"/>
    <m/>
    <s v="Palestinian"/>
    <m/>
    <m/>
    <m/>
    <m/>
    <m/>
    <m/>
    <m/>
    <m/>
    <m/>
    <m/>
    <m/>
    <m/>
    <n v="17044.862687291508"/>
    <n v="19107.468451294561"/>
    <n v="21151.10795292992"/>
    <n v="23132.398593923936"/>
    <n v="25007.985632100404"/>
    <n v="26786.53068664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61"/>
    <n v="896"/>
    <n v="89"/>
    <s v="כפר ג'מאל"/>
    <m/>
    <s v="Palestinian"/>
    <s v="no"/>
    <x v="3"/>
    <m/>
    <s v="Palestinian"/>
    <m/>
    <m/>
    <m/>
    <m/>
    <m/>
    <m/>
    <m/>
    <m/>
    <m/>
    <m/>
    <m/>
    <m/>
    <n v="10456.579546409968"/>
    <n v="11257.762238755562"/>
    <n v="12100.001102756478"/>
    <n v="12870.490213794703"/>
    <n v="13543.736608364348"/>
    <n v="14126.032161473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62"/>
    <n v="896"/>
    <n v="89"/>
    <s v="בית ליד"/>
    <m/>
    <s v="Palestinian"/>
    <s v="no"/>
    <x v="3"/>
    <m/>
    <s v="Palestinian"/>
    <m/>
    <m/>
    <m/>
    <m/>
    <m/>
    <m/>
    <m/>
    <m/>
    <m/>
    <m/>
    <m/>
    <m/>
    <n v="9460.7148277042379"/>
    <n v="10185.594406493145"/>
    <n v="10947.620045351108"/>
    <n v="11644.729241052348"/>
    <n v="12253.856931377275"/>
    <n v="12780.695765142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63"/>
    <n v="896"/>
    <n v="89"/>
    <s v="טולכרם"/>
    <m/>
    <s v="Palestinian"/>
    <s v="no"/>
    <x v="3"/>
    <m/>
    <s v="Palestinian"/>
    <m/>
    <m/>
    <m/>
    <m/>
    <m/>
    <m/>
    <m/>
    <m/>
    <m/>
    <m/>
    <m/>
    <m/>
    <n v="86102.024739329077"/>
    <n v="92721.948894153713"/>
    <n v="99542.164955988163"/>
    <n v="105846.90663960102"/>
    <n v="111386.42927777814"/>
    <n v="116070.7535196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64"/>
    <n v="896"/>
    <n v="89"/>
    <s v="ענבתא"/>
    <m/>
    <s v="Palestinian"/>
    <s v="no"/>
    <x v="3"/>
    <m/>
    <s v="Palestinian"/>
    <m/>
    <m/>
    <m/>
    <m/>
    <m/>
    <m/>
    <m/>
    <m/>
    <m/>
    <m/>
    <m/>
    <m/>
    <n v="23037.584978453786"/>
    <n v="24878.578273765386"/>
    <n v="26827.923113098506"/>
    <n v="28639.966149207026"/>
    <n v="30244.429910616898"/>
    <n v="31638.8689464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65"/>
    <n v="896"/>
    <n v="89"/>
    <s v="עילאר"/>
    <m/>
    <s v="Palestinian"/>
    <s v="no"/>
    <x v="3"/>
    <m/>
    <s v="Palestinian"/>
    <m/>
    <m/>
    <m/>
    <m/>
    <m/>
    <m/>
    <m/>
    <m/>
    <m/>
    <m/>
    <m/>
    <m/>
    <n v="55733.5389169466"/>
    <n v="60187.350875363692"/>
    <n v="64903.291655056186"/>
    <n v="69287.065872995707"/>
    <n v="73168.655178949484"/>
    <n v="76542.143430561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66"/>
    <n v="896"/>
    <n v="89"/>
    <s v="ברטעה"/>
    <m/>
    <s v="Palestinian"/>
    <s v="no"/>
    <x v="3"/>
    <m/>
    <s v="Palestinian"/>
    <m/>
    <m/>
    <m/>
    <m/>
    <m/>
    <m/>
    <m/>
    <m/>
    <m/>
    <m/>
    <m/>
    <m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70"/>
    <n v="897"/>
    <n v="89"/>
    <s v="סילת א-דאהר"/>
    <m/>
    <s v="Palestinian"/>
    <s v="no"/>
    <x v="3"/>
    <m/>
    <s v="Palestinian"/>
    <m/>
    <m/>
    <m/>
    <m/>
    <m/>
    <m/>
    <m/>
    <m/>
    <m/>
    <m/>
    <m/>
    <m/>
    <n v="25164.689563623757"/>
    <n v="27928.492489478995"/>
    <n v="30338.674221692119"/>
    <n v="32624.742362581452"/>
    <n v="34711.98204354613"/>
    <n v="36596.039786731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71"/>
    <n v="897"/>
    <n v="89"/>
    <s v="עראבה / כפר ראעי"/>
    <m/>
    <s v="Palestinian"/>
    <s v="no"/>
    <x v="3"/>
    <m/>
    <s v="Palestinian"/>
    <m/>
    <m/>
    <m/>
    <m/>
    <m/>
    <m/>
    <m/>
    <m/>
    <m/>
    <m/>
    <m/>
    <m/>
    <n v="30889.358279519201"/>
    <n v="34281.893624526339"/>
    <n v="37240.363144162358"/>
    <n v="40046.4847009886"/>
    <n v="42608.546679044761"/>
    <n v="44921.2052358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72"/>
    <n v="897"/>
    <n v="89"/>
    <s v="סאנור"/>
    <m/>
    <s v="Palestinian"/>
    <s v="no"/>
    <x v="3"/>
    <m/>
    <s v="Palestinian"/>
    <m/>
    <m/>
    <m/>
    <m/>
    <m/>
    <m/>
    <m/>
    <m/>
    <m/>
    <m/>
    <m/>
    <m/>
    <n v="26357.32887943531"/>
    <n v="29252.117725947195"/>
    <n v="31776.526080540079"/>
    <n v="34170.938683082939"/>
    <n v="36357.099675941674"/>
    <n v="38330.449255296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73"/>
    <n v="897"/>
    <n v="89"/>
    <s v="טובאס"/>
    <m/>
    <s v="Palestinian"/>
    <s v="no"/>
    <x v="3"/>
    <m/>
    <s v="Palestinian"/>
    <m/>
    <m/>
    <m/>
    <m/>
    <m/>
    <m/>
    <m/>
    <m/>
    <m/>
    <m/>
    <m/>
    <m/>
    <n v="65476.548977853097"/>
    <n v="71231.35658092775"/>
    <n v="77704.246082497237"/>
    <n v="83872.271215685614"/>
    <n v="89555.177610042912"/>
    <n v="94735.415418547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74"/>
    <n v="897"/>
    <n v="89"/>
    <s v="קבאטיה"/>
    <m/>
    <s v="Palestinian"/>
    <s v="no"/>
    <x v="3"/>
    <m/>
    <s v="Palestinian"/>
    <m/>
    <m/>
    <m/>
    <m/>
    <m/>
    <m/>
    <m/>
    <m/>
    <m/>
    <m/>
    <m/>
    <m/>
    <n v="36852.554858576987"/>
    <n v="40900.019806867327"/>
    <n v="44429.622438402192"/>
    <n v="47777.466303496061"/>
    <n v="50834.134841022526"/>
    <n v="53593.25257867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75"/>
    <n v="897"/>
    <n v="89"/>
    <s v="אום א-תות"/>
    <m/>
    <s v="Palestinian"/>
    <s v="no"/>
    <x v="3"/>
    <m/>
    <s v="Palestinian"/>
    <m/>
    <m/>
    <m/>
    <m/>
    <m/>
    <m/>
    <m/>
    <m/>
    <m/>
    <m/>
    <m/>
    <m/>
    <n v="6839.7606058478832"/>
    <n v="7593.2265729569972"/>
    <n v="8251.8507851477498"/>
    <n v="8886.2197833482205"/>
    <n v="9471.1663389945988"/>
    <n v="9998.9951106422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76"/>
    <n v="897"/>
    <n v="89"/>
    <s v="ג'לבוע"/>
    <m/>
    <s v="Palestinian"/>
    <s v="no"/>
    <x v="3"/>
    <m/>
    <s v="Palestinian"/>
    <m/>
    <m/>
    <m/>
    <m/>
    <m/>
    <m/>
    <m/>
    <m/>
    <m/>
    <m/>
    <m/>
    <m/>
    <n v="22019.988785915324"/>
    <n v="24445.704114625278"/>
    <n v="26566.085017163437"/>
    <n v="28608.378458627376"/>
    <n v="30491.560829758997"/>
    <n v="32190.857676877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77"/>
    <n v="897"/>
    <n v="89"/>
    <s v="ג'נין"/>
    <m/>
    <s v="Palestinian"/>
    <s v="no"/>
    <x v="3"/>
    <m/>
    <s v="Palestinian"/>
    <m/>
    <m/>
    <m/>
    <m/>
    <m/>
    <m/>
    <m/>
    <m/>
    <m/>
    <m/>
    <m/>
    <m/>
    <n v="64549.00333346102"/>
    <n v="71103.7554536588"/>
    <n v="76564.206203942085"/>
    <n v="81652.854236268482"/>
    <n v="86199.559018992251"/>
    <n v="90154.01924359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78"/>
    <n v="897"/>
    <n v="89"/>
    <s v="אלימון"/>
    <m/>
    <s v="Palestinian"/>
    <s v="no"/>
    <x v="3"/>
    <m/>
    <s v="Palestinian"/>
    <m/>
    <m/>
    <m/>
    <m/>
    <m/>
    <m/>
    <m/>
    <m/>
    <m/>
    <m/>
    <m/>
    <m/>
    <n v="58811.217052172222"/>
    <n v="65453.581036830437"/>
    <n v="71219.651060510791"/>
    <n v="76674.9348446847"/>
    <n v="81659.11218648139"/>
    <n v="86169.726470825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  <r>
    <n v="8979"/>
    <n v="897"/>
    <n v="89"/>
    <s v="יעבד"/>
    <m/>
    <s v="Palestinian"/>
    <s v="no"/>
    <x v="3"/>
    <m/>
    <s v="Palestinian"/>
    <m/>
    <m/>
    <m/>
    <m/>
    <m/>
    <m/>
    <m/>
    <m/>
    <m/>
    <m/>
    <m/>
    <m/>
    <n v="25633.46049358528"/>
    <n v="28528.60164724827"/>
    <n v="31041.801263983583"/>
    <n v="33419.541572245951"/>
    <n v="35591.94539906404"/>
    <n v="37557.942004047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7E45C0-B37E-4D82-8CFC-8D6765A85CE4}" name="PivotTable1" cacheId="1" applyNumberFormats="0" applyBorderFormats="0" applyFontFormats="0" applyPatternFormats="0" applyAlignmentFormats="0" applyWidthHeightFormats="1" dataCaption="ערכים" updatedVersion="7" minRefreshableVersion="3" useAutoFormatting="1" itemPrintTitles="1" createdVersion="7" indent="0" outline="1" outlineData="1" multipleFieldFilters="0" chartFormat="10">
  <location ref="B6:F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7">
        <item x="0"/>
        <item h="1" x="3"/>
        <item x="4"/>
        <item h="1" x="2"/>
        <item h="1" x="1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</pivotFields>
  <rowFields count="1">
    <field x="7"/>
  </rowFields>
  <rowItems count="3">
    <i>
      <x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סכום של תחזיות אוכלוסיה 2020" fld="23" baseField="0" baseItem="0"/>
    <dataField name="סכום של תחזיות אוכלוסיה 2025" fld="24" baseField="0" baseItem="0"/>
    <dataField name="סכום של תחזיות אוכלוסיה 2030" fld="25" baseField="0" baseItem="0"/>
    <dataField name="סכום של תחזיות אוכלוסיה 2040" fld="27" baseField="0" baseItem="0"/>
  </dataFields>
  <formats count="7">
    <format dxfId="25">
      <pivotArea dataOnly="0" labelOnly="1" outline="0" fieldPosition="0">
        <references count="1">
          <reference field="4294967294" count="3">
            <x v="0"/>
            <x v="2"/>
            <x v="3"/>
          </reference>
        </references>
      </pivotArea>
    </format>
    <format dxfId="24">
      <pivotArea outline="0" collapsedLevelsAreSubtotals="1" fieldPosition="0"/>
    </format>
    <format dxfId="2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9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3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4443F2-1586-4DE9-9E80-637B7A5C6B09}" name="PivotTable2" cacheId="0" applyNumberFormats="0" applyBorderFormats="0" applyFontFormats="0" applyPatternFormats="0" applyAlignmentFormats="0" applyWidthHeightFormats="1" dataCaption="ערכים" updatedVersion="7" minRefreshableVersion="3" useAutoFormatting="1" itemPrintTitles="1" createdVersion="7" indent="0" outline="1" outlineData="1" multipleFieldFilters="0" chartFormat="10">
  <location ref="B12:F15" firstHeaderRow="0" firstDataRow="1" firstDataCol="1"/>
  <pivotFields count="91"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6">
        <item x="0"/>
        <item h="1" x="3"/>
        <item x="4"/>
        <item h="1"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</pivotFields>
  <rowFields count="1">
    <field x="9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סכום של תחזיות אוכלוסיה 2020" fld="23" baseField="0" baseItem="0"/>
    <dataField name="סכום של תחזיות אוכלוסיה 2025" fld="24" baseField="0" baseItem="0"/>
    <dataField name="סכום של תחזיות אוכלוסיה 2030" fld="25" baseField="0" baseItem="0"/>
    <dataField name="סכום של תחזיות אוכלוסיה 2040" fld="27" baseField="0" baseItem="0"/>
  </dataFields>
  <formats count="7">
    <format dxfId="32">
      <pivotArea dataOnly="0" labelOnly="1" outline="0" fieldPosition="0">
        <references count="1">
          <reference field="4294967294" count="3">
            <x v="0"/>
            <x v="2"/>
            <x v="3"/>
          </reference>
        </references>
      </pivotArea>
    </format>
    <format dxfId="31">
      <pivotArea outline="0" collapsedLevelsAreSubtotals="1" fieldPosition="0"/>
    </format>
    <format dxfId="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3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5A0C4-CAC6-4B14-9FC4-2AE6681A83FF}" name="PivotTable4" cacheId="2" applyNumberFormats="0" applyBorderFormats="0" applyFontFormats="0" applyPatternFormats="0" applyAlignmentFormats="0" applyWidthHeightFormats="1" dataCaption="ערכים" updatedVersion="7" minRefreshableVersion="3" itemPrintTitles="1" createdVersion="7" indent="0" compact="0" compactData="0" gridDropZones="1" multipleFieldFilters="0" chartFormat="10">
  <location ref="B13:G24" firstHeaderRow="1" firstDataRow="2" firstDataCol="2"/>
  <pivotFields count="9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>
      <items count="7">
        <item x="0"/>
        <item x="3"/>
        <item x="4"/>
        <item x="2"/>
        <item x="1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</pivotFields>
  <rowFields count="2">
    <field x="90"/>
    <field x="7"/>
  </rowFields>
  <rowItems count="10">
    <i>
      <x/>
      <x/>
    </i>
    <i r="1">
      <x v="1"/>
    </i>
    <i r="1">
      <x v="3"/>
    </i>
    <i r="1">
      <x v="5"/>
    </i>
    <i t="default">
      <x/>
    </i>
    <i>
      <x v="1"/>
      <x/>
    </i>
    <i r="1">
      <x v="2"/>
    </i>
    <i r="1">
      <x v="4"/>
    </i>
    <i t="default"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סכום של תחזיות אוכלוסיה 2020" fld="23" baseField="0" baseItem="0"/>
    <dataField name="סכום של תחזיות אוכלוסיה 2025" fld="24" baseField="0" baseItem="0"/>
    <dataField name="סכום של תחזיות אוכלוסיה 2030" fld="25" baseField="0" baseItem="0"/>
    <dataField name="סכום של תחזיות אוכלוסיה 2040" fld="27" baseField="0" baseItem="0"/>
  </dataFields>
  <formats count="7">
    <format dxfId="11">
      <pivotArea dataOnly="0" labelOnly="1" outline="0" fieldPosition="0">
        <references count="1">
          <reference field="4294967294" count="3">
            <x v="0"/>
            <x v="2"/>
            <x v="3"/>
          </reference>
        </references>
      </pivotArea>
    </format>
    <format dxfId="10">
      <pivotArea outline="0" collapsedLevelsAreSubtotals="1" fieldPosition="0"/>
    </format>
    <format dxfId="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3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37CCF-E9D8-4BB7-A539-E6A5799EEF4F}" name="PivotTable3" cacheId="2" applyNumberFormats="0" applyBorderFormats="0" applyFontFormats="0" applyPatternFormats="0" applyAlignmentFormats="0" applyWidthHeightFormats="1" dataCaption="ערכים" updatedVersion="7" minRefreshableVersion="3" itemPrintTitles="1" createdVersion="7" indent="0" compact="0" compactData="0" gridDropZones="1" multipleFieldFilters="0" chartFormat="10">
  <location ref="B4:F8" firstHeaderRow="1" firstDataRow="2" firstDataCol="1"/>
  <pivotFields count="9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</pivotFields>
  <rowFields count="1">
    <field x="9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סכום של תחזיות אוכלוסיה 2020" fld="23" baseField="0" baseItem="0"/>
    <dataField name="סכום של תחזיות אוכלוסיה 2025" fld="24" baseField="0" baseItem="0"/>
    <dataField name="סכום של תחזיות אוכלוסיה 2030" fld="25" baseField="0" baseItem="0"/>
    <dataField name="סכום של תחזיות אוכלוסיה 2040" fld="27" baseField="0" baseItem="0"/>
  </dataFields>
  <formats count="7">
    <format dxfId="18">
      <pivotArea dataOnly="0" labelOnly="1" outline="0" fieldPosition="0">
        <references count="1">
          <reference field="4294967294" count="3">
            <x v="0"/>
            <x v="2"/>
            <x v="3"/>
          </reference>
        </references>
      </pivotArea>
    </format>
    <format dxfId="17">
      <pivotArea outline="0" collapsedLevelsAreSubtotals="1" fieldPosition="0"/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3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CCB59-B63B-4825-9FF6-0C183B6E8052}">
  <dimension ref="D1:G102"/>
  <sheetViews>
    <sheetView rightToLeft="1" tabSelected="1" workbookViewId="0">
      <selection activeCell="G37" sqref="G37"/>
    </sheetView>
  </sheetViews>
  <sheetFormatPr defaultRowHeight="15"/>
  <cols>
    <col min="1" max="3" width="9.140625" style="222"/>
    <col min="4" max="4" width="33.85546875" style="220" bestFit="1" customWidth="1"/>
    <col min="5" max="5" width="36.28515625" style="222" customWidth="1"/>
    <col min="6" max="6" width="9.140625" style="222"/>
    <col min="7" max="7" width="13.7109375" style="222" bestFit="1" customWidth="1"/>
    <col min="8" max="16384" width="9.140625" style="222"/>
  </cols>
  <sheetData>
    <row r="1" spans="4:7">
      <c r="G1" s="222" t="s">
        <v>1108</v>
      </c>
    </row>
    <row r="2" spans="4:7">
      <c r="G2" s="222" t="s">
        <v>1109</v>
      </c>
    </row>
    <row r="3" spans="4:7">
      <c r="D3" s="221" t="s">
        <v>0</v>
      </c>
      <c r="E3" s="221" t="s">
        <v>0</v>
      </c>
      <c r="G3" s="222" t="s">
        <v>1110</v>
      </c>
    </row>
    <row r="4" spans="4:7">
      <c r="D4" s="221" t="s">
        <v>1</v>
      </c>
      <c r="E4" s="221" t="s">
        <v>1</v>
      </c>
      <c r="G4" s="222" t="s">
        <v>1111</v>
      </c>
    </row>
    <row r="5" spans="4:7">
      <c r="D5" s="221" t="s">
        <v>2</v>
      </c>
      <c r="E5" s="221" t="s">
        <v>2</v>
      </c>
      <c r="G5" s="222" t="s">
        <v>1112</v>
      </c>
    </row>
    <row r="6" spans="4:7">
      <c r="D6" s="223" t="s">
        <v>3</v>
      </c>
      <c r="E6" s="223" t="s">
        <v>3</v>
      </c>
      <c r="G6" s="222" t="s">
        <v>1113</v>
      </c>
    </row>
    <row r="7" spans="4:7">
      <c r="D7" s="223" t="s">
        <v>4</v>
      </c>
      <c r="E7" s="223" t="s">
        <v>4</v>
      </c>
      <c r="G7" s="222" t="s">
        <v>1114</v>
      </c>
    </row>
    <row r="8" spans="4:7">
      <c r="D8" s="224" t="s">
        <v>5</v>
      </c>
      <c r="E8" s="224" t="s">
        <v>5</v>
      </c>
      <c r="G8" s="222" t="s">
        <v>1115</v>
      </c>
    </row>
    <row r="9" spans="4:7">
      <c r="D9" s="224" t="s">
        <v>6</v>
      </c>
      <c r="E9" s="224" t="s">
        <v>6</v>
      </c>
      <c r="G9" s="222" t="s">
        <v>1116</v>
      </c>
    </row>
    <row r="10" spans="4:7">
      <c r="D10" s="224" t="s">
        <v>7</v>
      </c>
      <c r="E10" s="224" t="s">
        <v>7</v>
      </c>
      <c r="G10" s="222" t="s">
        <v>1117</v>
      </c>
    </row>
    <row r="11" spans="4:7">
      <c r="D11" s="224" t="s">
        <v>8</v>
      </c>
      <c r="E11" s="224" t="s">
        <v>8</v>
      </c>
      <c r="G11" s="222" t="s">
        <v>1118</v>
      </c>
    </row>
    <row r="12" spans="4:7">
      <c r="D12" s="224" t="s">
        <v>9</v>
      </c>
      <c r="E12" s="224" t="s">
        <v>9</v>
      </c>
      <c r="G12" s="222" t="s">
        <v>1119</v>
      </c>
    </row>
    <row r="13" spans="4:7">
      <c r="D13" s="223" t="s">
        <v>10</v>
      </c>
      <c r="E13" s="224" t="s">
        <v>1029</v>
      </c>
      <c r="G13" s="222" t="s">
        <v>1120</v>
      </c>
    </row>
    <row r="14" spans="4:7">
      <c r="D14" s="223" t="s">
        <v>11</v>
      </c>
      <c r="E14" s="224" t="s">
        <v>1030</v>
      </c>
      <c r="G14" s="222" t="s">
        <v>1121</v>
      </c>
    </row>
    <row r="15" spans="4:7">
      <c r="D15" s="223" t="s">
        <v>12</v>
      </c>
      <c r="E15" s="224" t="s">
        <v>1031</v>
      </c>
      <c r="G15" s="222" t="s">
        <v>1122</v>
      </c>
    </row>
    <row r="16" spans="4:7">
      <c r="D16" s="223" t="s">
        <v>13</v>
      </c>
      <c r="E16" s="224" t="s">
        <v>1032</v>
      </c>
      <c r="G16" s="222" t="s">
        <v>1123</v>
      </c>
    </row>
    <row r="17" spans="4:7">
      <c r="D17" s="223" t="s">
        <v>14</v>
      </c>
      <c r="E17" s="224" t="s">
        <v>1035</v>
      </c>
      <c r="G17" s="222" t="s">
        <v>1124</v>
      </c>
    </row>
    <row r="18" spans="4:7">
      <c r="D18" s="223" t="s">
        <v>15</v>
      </c>
      <c r="E18" s="224" t="s">
        <v>1034</v>
      </c>
      <c r="G18" s="222" t="s">
        <v>1125</v>
      </c>
    </row>
    <row r="19" spans="4:7">
      <c r="D19" s="223" t="s">
        <v>16</v>
      </c>
      <c r="E19" s="224" t="s">
        <v>1033</v>
      </c>
      <c r="G19" s="222" t="s">
        <v>1126</v>
      </c>
    </row>
    <row r="20" spans="4:7">
      <c r="D20" s="225" t="s">
        <v>17</v>
      </c>
      <c r="E20" s="224" t="s">
        <v>1036</v>
      </c>
      <c r="G20" s="222" t="s">
        <v>1127</v>
      </c>
    </row>
    <row r="21" spans="4:7">
      <c r="D21" s="225" t="s">
        <v>18</v>
      </c>
      <c r="E21" s="224" t="s">
        <v>1037</v>
      </c>
      <c r="G21" s="222" t="s">
        <v>1128</v>
      </c>
    </row>
    <row r="22" spans="4:7">
      <c r="D22" s="225" t="s">
        <v>19</v>
      </c>
      <c r="E22" s="224" t="s">
        <v>1038</v>
      </c>
      <c r="G22" s="222" t="s">
        <v>1129</v>
      </c>
    </row>
    <row r="23" spans="4:7">
      <c r="D23" s="225" t="s">
        <v>20</v>
      </c>
      <c r="E23" s="224" t="s">
        <v>1039</v>
      </c>
      <c r="G23" s="222" t="s">
        <v>1130</v>
      </c>
    </row>
    <row r="24" spans="4:7">
      <c r="D24" s="225" t="s">
        <v>21</v>
      </c>
      <c r="E24" s="224" t="s">
        <v>1040</v>
      </c>
      <c r="G24" s="222" t="s">
        <v>1131</v>
      </c>
    </row>
    <row r="25" spans="4:7">
      <c r="D25" s="223" t="s">
        <v>22</v>
      </c>
      <c r="E25" s="224" t="s">
        <v>1041</v>
      </c>
      <c r="G25" s="222" t="s">
        <v>1132</v>
      </c>
    </row>
    <row r="26" spans="4:7">
      <c r="D26" s="226" t="s">
        <v>23</v>
      </c>
      <c r="E26" s="224" t="s">
        <v>1042</v>
      </c>
      <c r="G26" s="222" t="s">
        <v>1133</v>
      </c>
    </row>
    <row r="27" spans="4:7">
      <c r="D27" s="223" t="s">
        <v>24</v>
      </c>
      <c r="E27" s="224" t="s">
        <v>1043</v>
      </c>
      <c r="G27" s="222" t="s">
        <v>1134</v>
      </c>
    </row>
    <row r="28" spans="4:7">
      <c r="D28" s="223" t="s">
        <v>25</v>
      </c>
      <c r="E28" s="224" t="s">
        <v>1044</v>
      </c>
      <c r="G28" s="222" t="s">
        <v>1135</v>
      </c>
    </row>
    <row r="29" spans="4:7">
      <c r="D29" s="223" t="s">
        <v>26</v>
      </c>
      <c r="E29" s="224" t="s">
        <v>1045</v>
      </c>
      <c r="G29" s="222" t="s">
        <v>1136</v>
      </c>
    </row>
    <row r="30" spans="4:7">
      <c r="D30" s="223" t="s">
        <v>27</v>
      </c>
      <c r="E30" s="224" t="s">
        <v>1046</v>
      </c>
      <c r="G30" s="222" t="s">
        <v>1137</v>
      </c>
    </row>
    <row r="31" spans="4:7">
      <c r="D31" s="227" t="s">
        <v>28</v>
      </c>
      <c r="E31" s="224" t="s">
        <v>1047</v>
      </c>
      <c r="G31" s="222" t="s">
        <v>1138</v>
      </c>
    </row>
    <row r="32" spans="4:7">
      <c r="D32" s="227" t="s">
        <v>29</v>
      </c>
      <c r="E32" s="224" t="s">
        <v>1048</v>
      </c>
      <c r="G32" s="222" t="s">
        <v>1139</v>
      </c>
    </row>
    <row r="33" spans="4:7">
      <c r="D33" s="227" t="s">
        <v>30</v>
      </c>
      <c r="E33" s="224" t="s">
        <v>1049</v>
      </c>
      <c r="G33" s="222" t="s">
        <v>1140</v>
      </c>
    </row>
    <row r="34" spans="4:7">
      <c r="D34" s="227" t="s">
        <v>31</v>
      </c>
      <c r="E34" s="224" t="s">
        <v>1050</v>
      </c>
      <c r="G34" s="222" t="s">
        <v>1141</v>
      </c>
    </row>
    <row r="35" spans="4:7">
      <c r="D35" s="227" t="s">
        <v>32</v>
      </c>
      <c r="E35" s="224" t="s">
        <v>1051</v>
      </c>
      <c r="G35" s="222" t="s">
        <v>1142</v>
      </c>
    </row>
    <row r="36" spans="4:7">
      <c r="D36" s="227" t="s">
        <v>33</v>
      </c>
      <c r="E36" s="224" t="s">
        <v>1052</v>
      </c>
      <c r="G36" s="222" t="s">
        <v>1143</v>
      </c>
    </row>
    <row r="37" spans="4:7">
      <c r="D37" s="227" t="s">
        <v>34</v>
      </c>
      <c r="E37" s="224" t="s">
        <v>1053</v>
      </c>
      <c r="G37" s="222" t="s">
        <v>1144</v>
      </c>
    </row>
    <row r="38" spans="4:7">
      <c r="D38" s="223" t="s">
        <v>35</v>
      </c>
      <c r="E38" s="224" t="s">
        <v>1054</v>
      </c>
      <c r="G38" s="222" t="s">
        <v>1145</v>
      </c>
    </row>
    <row r="39" spans="4:7">
      <c r="D39" s="223" t="s">
        <v>36</v>
      </c>
      <c r="E39" s="224" t="s">
        <v>1055</v>
      </c>
      <c r="G39" s="222" t="s">
        <v>1146</v>
      </c>
    </row>
    <row r="40" spans="4:7">
      <c r="D40" s="223" t="s">
        <v>37</v>
      </c>
      <c r="E40" s="224" t="s">
        <v>1056</v>
      </c>
      <c r="G40" s="222" t="s">
        <v>1147</v>
      </c>
    </row>
    <row r="41" spans="4:7">
      <c r="D41" s="223" t="s">
        <v>38</v>
      </c>
      <c r="E41" s="224" t="s">
        <v>1057</v>
      </c>
      <c r="G41" s="222" t="s">
        <v>1148</v>
      </c>
    </row>
    <row r="42" spans="4:7">
      <c r="D42" s="223" t="s">
        <v>39</v>
      </c>
      <c r="E42" s="224" t="s">
        <v>1058</v>
      </c>
      <c r="G42" s="222" t="s">
        <v>1149</v>
      </c>
    </row>
    <row r="43" spans="4:7">
      <c r="D43" s="223" t="s">
        <v>40</v>
      </c>
      <c r="E43" s="224" t="s">
        <v>1059</v>
      </c>
      <c r="G43" s="222" t="s">
        <v>1150</v>
      </c>
    </row>
    <row r="44" spans="4:7">
      <c r="D44" s="223" t="s">
        <v>41</v>
      </c>
      <c r="E44" s="224" t="s">
        <v>1061</v>
      </c>
      <c r="G44" s="222" t="s">
        <v>1151</v>
      </c>
    </row>
    <row r="45" spans="4:7">
      <c r="D45" s="223" t="s">
        <v>42</v>
      </c>
      <c r="E45" s="224" t="s">
        <v>1062</v>
      </c>
      <c r="G45" s="222" t="s">
        <v>1152</v>
      </c>
    </row>
    <row r="46" spans="4:7">
      <c r="D46" s="223" t="s">
        <v>43</v>
      </c>
      <c r="E46" s="224" t="s">
        <v>1063</v>
      </c>
      <c r="G46" s="222" t="s">
        <v>1153</v>
      </c>
    </row>
    <row r="47" spans="4:7">
      <c r="D47" s="223" t="s">
        <v>44</v>
      </c>
      <c r="E47" s="224" t="s">
        <v>1064</v>
      </c>
      <c r="G47" s="222" t="s">
        <v>1154</v>
      </c>
    </row>
    <row r="48" spans="4:7">
      <c r="D48" s="223" t="s">
        <v>45</v>
      </c>
      <c r="E48" s="224" t="s">
        <v>1065</v>
      </c>
      <c r="G48" s="222" t="s">
        <v>1155</v>
      </c>
    </row>
    <row r="49" spans="4:7">
      <c r="D49" s="223" t="s">
        <v>46</v>
      </c>
      <c r="E49" s="224" t="s">
        <v>1060</v>
      </c>
      <c r="G49" s="222" t="s">
        <v>1156</v>
      </c>
    </row>
    <row r="50" spans="4:7">
      <c r="D50" s="227" t="s">
        <v>47</v>
      </c>
      <c r="E50" s="224" t="s">
        <v>1067</v>
      </c>
      <c r="G50" s="222" t="s">
        <v>1157</v>
      </c>
    </row>
    <row r="51" spans="4:7">
      <c r="D51" s="227" t="s">
        <v>48</v>
      </c>
      <c r="E51" s="224" t="s">
        <v>1068</v>
      </c>
      <c r="G51" s="222" t="s">
        <v>1158</v>
      </c>
    </row>
    <row r="52" spans="4:7">
      <c r="D52" s="227" t="s">
        <v>49</v>
      </c>
      <c r="E52" s="224" t="s">
        <v>1069</v>
      </c>
      <c r="G52" s="222" t="s">
        <v>1159</v>
      </c>
    </row>
    <row r="53" spans="4:7">
      <c r="D53" s="227" t="s">
        <v>50</v>
      </c>
      <c r="E53" s="224" t="s">
        <v>1070</v>
      </c>
      <c r="G53" s="222" t="s">
        <v>1160</v>
      </c>
    </row>
    <row r="54" spans="4:7">
      <c r="D54" s="227" t="s">
        <v>51</v>
      </c>
      <c r="E54" s="224" t="s">
        <v>1071</v>
      </c>
      <c r="G54" s="222" t="s">
        <v>1161</v>
      </c>
    </row>
    <row r="55" spans="4:7">
      <c r="D55" s="227" t="s">
        <v>52</v>
      </c>
      <c r="E55" s="224" t="s">
        <v>1066</v>
      </c>
      <c r="G55" s="222" t="s">
        <v>1162</v>
      </c>
    </row>
    <row r="56" spans="4:7">
      <c r="D56" s="223" t="s">
        <v>53</v>
      </c>
      <c r="E56" s="224" t="s">
        <v>1072</v>
      </c>
      <c r="G56" s="222" t="s">
        <v>1163</v>
      </c>
    </row>
    <row r="57" spans="4:7">
      <c r="D57" s="223" t="s">
        <v>54</v>
      </c>
      <c r="E57" s="224" t="s">
        <v>1073</v>
      </c>
      <c r="G57" s="222" t="s">
        <v>1164</v>
      </c>
    </row>
    <row r="58" spans="4:7">
      <c r="D58" s="223" t="s">
        <v>55</v>
      </c>
      <c r="E58" s="224" t="s">
        <v>1074</v>
      </c>
      <c r="G58" s="222" t="s">
        <v>1165</v>
      </c>
    </row>
    <row r="59" spans="4:7">
      <c r="D59" s="223" t="s">
        <v>56</v>
      </c>
      <c r="E59" s="224" t="s">
        <v>1075</v>
      </c>
      <c r="G59" s="222" t="s">
        <v>1166</v>
      </c>
    </row>
    <row r="60" spans="4:7">
      <c r="D60" s="223" t="s">
        <v>57</v>
      </c>
      <c r="E60" s="224" t="s">
        <v>1076</v>
      </c>
      <c r="G60" s="222" t="s">
        <v>1167</v>
      </c>
    </row>
    <row r="61" spans="4:7">
      <c r="D61" s="223" t="s">
        <v>58</v>
      </c>
      <c r="E61" s="224" t="s">
        <v>1077</v>
      </c>
      <c r="G61" s="222" t="s">
        <v>1168</v>
      </c>
    </row>
    <row r="62" spans="4:7">
      <c r="D62" s="230" t="s">
        <v>0</v>
      </c>
      <c r="E62" s="230" t="s">
        <v>0</v>
      </c>
      <c r="G62" s="222" t="s">
        <v>1169</v>
      </c>
    </row>
    <row r="63" spans="4:7">
      <c r="D63" s="223" t="s">
        <v>59</v>
      </c>
      <c r="E63" s="224" t="s">
        <v>1102</v>
      </c>
      <c r="G63" s="222" t="s">
        <v>1170</v>
      </c>
    </row>
    <row r="64" spans="4:7">
      <c r="D64" s="223" t="s">
        <v>60</v>
      </c>
      <c r="E64" s="224" t="s">
        <v>1103</v>
      </c>
      <c r="G64" s="222" t="s">
        <v>1171</v>
      </c>
    </row>
    <row r="65" spans="4:7">
      <c r="D65" s="223" t="s">
        <v>61</v>
      </c>
      <c r="E65" s="224" t="s">
        <v>1104</v>
      </c>
      <c r="G65" s="222" t="s">
        <v>1172</v>
      </c>
    </row>
    <row r="66" spans="4:7">
      <c r="D66" s="223" t="s">
        <v>62</v>
      </c>
      <c r="E66" s="224" t="s">
        <v>1105</v>
      </c>
      <c r="G66" s="222" t="s">
        <v>1173</v>
      </c>
    </row>
    <row r="67" spans="4:7">
      <c r="D67" s="223" t="s">
        <v>63</v>
      </c>
      <c r="E67" s="224" t="s">
        <v>1106</v>
      </c>
    </row>
    <row r="68" spans="4:7">
      <c r="D68" s="223" t="s">
        <v>64</v>
      </c>
      <c r="E68" s="224" t="s">
        <v>1107</v>
      </c>
    </row>
    <row r="69" spans="4:7">
      <c r="D69" s="223" t="s">
        <v>65</v>
      </c>
      <c r="E69" s="224" t="s">
        <v>1083</v>
      </c>
    </row>
    <row r="70" spans="4:7">
      <c r="D70" s="223" t="s">
        <v>66</v>
      </c>
      <c r="E70" s="224" t="s">
        <v>1078</v>
      </c>
    </row>
    <row r="71" spans="4:7">
      <c r="D71" s="223" t="s">
        <v>67</v>
      </c>
      <c r="E71" s="224" t="s">
        <v>1079</v>
      </c>
    </row>
    <row r="72" spans="4:7">
      <c r="D72" s="223" t="s">
        <v>68</v>
      </c>
      <c r="E72" s="224" t="s">
        <v>1080</v>
      </c>
    </row>
    <row r="73" spans="4:7">
      <c r="D73" s="223" t="s">
        <v>69</v>
      </c>
      <c r="E73" s="224" t="s">
        <v>1081</v>
      </c>
    </row>
    <row r="74" spans="4:7">
      <c r="D74" s="223" t="s">
        <v>70</v>
      </c>
      <c r="E74" s="224" t="s">
        <v>1082</v>
      </c>
    </row>
    <row r="75" spans="4:7">
      <c r="D75" s="223" t="s">
        <v>71</v>
      </c>
      <c r="E75" s="224" t="s">
        <v>1084</v>
      </c>
    </row>
    <row r="76" spans="4:7">
      <c r="D76" s="223" t="s">
        <v>72</v>
      </c>
      <c r="E76" s="224" t="s">
        <v>1085</v>
      </c>
    </row>
    <row r="77" spans="4:7">
      <c r="D77" s="223" t="s">
        <v>73</v>
      </c>
      <c r="E77" s="224" t="s">
        <v>1086</v>
      </c>
    </row>
    <row r="78" spans="4:7">
      <c r="D78" s="223" t="s">
        <v>74</v>
      </c>
      <c r="E78" s="224" t="s">
        <v>1087</v>
      </c>
    </row>
    <row r="79" spans="4:7">
      <c r="D79" s="223" t="s">
        <v>75</v>
      </c>
      <c r="E79" s="224" t="s">
        <v>1088</v>
      </c>
    </row>
    <row r="80" spans="4:7">
      <c r="D80" s="223" t="s">
        <v>76</v>
      </c>
      <c r="E80" s="224" t="s">
        <v>1089</v>
      </c>
    </row>
    <row r="81" spans="4:5">
      <c r="D81" s="228" t="s">
        <v>77</v>
      </c>
      <c r="E81" s="224" t="s">
        <v>1091</v>
      </c>
    </row>
    <row r="82" spans="4:5">
      <c r="D82" s="228" t="s">
        <v>78</v>
      </c>
      <c r="E82" s="224" t="s">
        <v>1093</v>
      </c>
    </row>
    <row r="83" spans="4:5">
      <c r="D83" s="228" t="s">
        <v>79</v>
      </c>
      <c r="E83" s="224" t="s">
        <v>1095</v>
      </c>
    </row>
    <row r="84" spans="4:5">
      <c r="D84" s="228" t="s">
        <v>80</v>
      </c>
      <c r="E84" s="224" t="s">
        <v>1090</v>
      </c>
    </row>
    <row r="85" spans="4:5">
      <c r="D85" s="228" t="s">
        <v>81</v>
      </c>
      <c r="E85" s="224" t="s">
        <v>1096</v>
      </c>
    </row>
    <row r="86" spans="4:5">
      <c r="D86" s="228" t="s">
        <v>82</v>
      </c>
      <c r="E86" s="224" t="s">
        <v>1098</v>
      </c>
    </row>
    <row r="87" spans="4:5">
      <c r="D87" s="229" t="s">
        <v>83</v>
      </c>
      <c r="E87" s="224" t="s">
        <v>1092</v>
      </c>
    </row>
    <row r="88" spans="4:5">
      <c r="D88" s="229" t="s">
        <v>84</v>
      </c>
      <c r="E88" s="224" t="s">
        <v>1094</v>
      </c>
    </row>
    <row r="89" spans="4:5">
      <c r="D89" s="229" t="s">
        <v>85</v>
      </c>
      <c r="E89" s="224" t="s">
        <v>1099</v>
      </c>
    </row>
    <row r="90" spans="4:5">
      <c r="D90" s="229" t="s">
        <v>86</v>
      </c>
      <c r="E90" s="224" t="s">
        <v>1100</v>
      </c>
    </row>
    <row r="91" spans="4:5">
      <c r="D91" s="229" t="s">
        <v>87</v>
      </c>
      <c r="E91" s="224" t="s">
        <v>1097</v>
      </c>
    </row>
    <row r="92" spans="4:5">
      <c r="D92" s="229" t="s">
        <v>88</v>
      </c>
      <c r="E92" s="224" t="s">
        <v>1101</v>
      </c>
    </row>
    <row r="93" spans="4:5">
      <c r="D93" s="225" t="s">
        <v>1021</v>
      </c>
      <c r="E93" s="198" t="str">
        <f>D93</f>
        <v>InJerDistrict</v>
      </c>
    </row>
    <row r="94" spans="4:5">
      <c r="D94" s="225"/>
    </row>
    <row r="95" spans="4:5">
      <c r="D95" s="225"/>
    </row>
    <row r="96" spans="4:5">
      <c r="D96" s="225"/>
    </row>
    <row r="97" spans="4:4">
      <c r="D97" s="225"/>
    </row>
    <row r="98" spans="4:4">
      <c r="D98" s="225"/>
    </row>
    <row r="99" spans="4:4">
      <c r="D99" s="225"/>
    </row>
    <row r="100" spans="4:4">
      <c r="D100" s="225"/>
    </row>
    <row r="101" spans="4:4">
      <c r="D101" s="225"/>
    </row>
    <row r="102" spans="4:4">
      <c r="D102" s="22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pageSetUpPr fitToPage="1"/>
  </sheetPr>
  <dimension ref="A1:CV880"/>
  <sheetViews>
    <sheetView zoomScale="80" zoomScaleNormal="80" workbookViewId="0">
      <pane xSplit="4" ySplit="1" topLeftCell="BY2" activePane="bottomRight" state="frozen"/>
      <selection pane="topRight" activeCell="C1" sqref="C1"/>
      <selection pane="bottomLeft" activeCell="A2" sqref="A2"/>
      <selection pane="bottomRight" sqref="A1:CV1"/>
    </sheetView>
  </sheetViews>
  <sheetFormatPr defaultColWidth="9" defaultRowHeight="15"/>
  <cols>
    <col min="1" max="1" width="7.7109375" style="1" customWidth="1"/>
    <col min="2" max="2" width="12" style="1" customWidth="1"/>
    <col min="3" max="3" width="7.5703125" style="1" customWidth="1"/>
    <col min="4" max="4" width="37" style="57" customWidth="1"/>
    <col min="5" max="5" width="10.42578125" style="57" customWidth="1"/>
    <col min="6" max="6" width="12" style="4" customWidth="1"/>
    <col min="7" max="7" width="13" style="4" customWidth="1"/>
    <col min="8" max="9" width="12" style="4" customWidth="1"/>
    <col min="10" max="10" width="15.7109375" style="4" customWidth="1"/>
    <col min="11" max="14" width="12" style="57" customWidth="1"/>
    <col min="15" max="17" width="9.5703125" style="57" customWidth="1"/>
    <col min="18" max="21" width="12" style="3" customWidth="1"/>
    <col min="22" max="22" width="12" style="39" customWidth="1"/>
    <col min="23" max="27" width="12" style="57" customWidth="1"/>
    <col min="28" max="28" width="11.85546875" style="57" customWidth="1"/>
    <col min="29" max="41" width="12" style="59" customWidth="1"/>
    <col min="42" max="47" width="12" style="57" customWidth="1"/>
    <col min="48" max="53" width="12" style="59" customWidth="1"/>
    <col min="54" max="58" width="12" style="5" customWidth="1"/>
    <col min="59" max="59" width="10.5703125" style="3" customWidth="1"/>
    <col min="60" max="60" width="7.7109375" style="1" customWidth="1"/>
    <col min="61" max="79" width="12" style="57" customWidth="1"/>
    <col min="80" max="84" width="12" style="30" customWidth="1"/>
    <col min="85" max="90" width="12" style="124" customWidth="1"/>
    <col min="91" max="91" width="9" style="4"/>
    <col min="92" max="92" width="9" style="3"/>
    <col min="93" max="93" width="11" style="3" customWidth="1"/>
    <col min="94" max="96" width="9" style="3"/>
    <col min="97" max="97" width="9.7109375" style="3" customWidth="1"/>
    <col min="98" max="16384" width="9" style="3"/>
  </cols>
  <sheetData>
    <row r="1" spans="1:95" s="92" customFormat="1" ht="69" customHeight="1">
      <c r="A1" s="89" t="s">
        <v>0</v>
      </c>
      <c r="B1" s="89" t="s">
        <v>1</v>
      </c>
      <c r="C1" s="89" t="s">
        <v>2</v>
      </c>
      <c r="D1" s="90" t="s">
        <v>3</v>
      </c>
      <c r="E1" s="90" t="s">
        <v>4</v>
      </c>
      <c r="F1" s="91" t="s">
        <v>5</v>
      </c>
      <c r="G1" s="91" t="s">
        <v>6</v>
      </c>
      <c r="H1" s="91" t="s">
        <v>7</v>
      </c>
      <c r="I1" s="91" t="s">
        <v>8</v>
      </c>
      <c r="J1" s="91" t="s">
        <v>9</v>
      </c>
      <c r="K1" s="90" t="s">
        <v>10</v>
      </c>
      <c r="L1" s="90" t="s">
        <v>11</v>
      </c>
      <c r="M1" s="90" t="s">
        <v>12</v>
      </c>
      <c r="N1" s="90" t="s">
        <v>13</v>
      </c>
      <c r="O1" s="90" t="s">
        <v>14</v>
      </c>
      <c r="P1" s="90" t="s">
        <v>15</v>
      </c>
      <c r="Q1" s="90" t="s">
        <v>16</v>
      </c>
      <c r="R1" s="92" t="s">
        <v>17</v>
      </c>
      <c r="S1" s="92" t="s">
        <v>18</v>
      </c>
      <c r="T1" s="92" t="s">
        <v>19</v>
      </c>
      <c r="U1" s="92" t="s">
        <v>20</v>
      </c>
      <c r="V1" s="93" t="s">
        <v>21</v>
      </c>
      <c r="W1" s="90" t="s">
        <v>22</v>
      </c>
      <c r="X1" s="219" t="s">
        <v>23</v>
      </c>
      <c r="Y1" s="90" t="s">
        <v>24</v>
      </c>
      <c r="Z1" s="90" t="s">
        <v>25</v>
      </c>
      <c r="AA1" s="90" t="s">
        <v>26</v>
      </c>
      <c r="AB1" s="90" t="s">
        <v>27</v>
      </c>
      <c r="AC1" s="94" t="s">
        <v>28</v>
      </c>
      <c r="AD1" s="94" t="s">
        <v>29</v>
      </c>
      <c r="AE1" s="94" t="s">
        <v>30</v>
      </c>
      <c r="AF1" s="94" t="s">
        <v>31</v>
      </c>
      <c r="AG1" s="94" t="s">
        <v>32</v>
      </c>
      <c r="AH1" s="94" t="s">
        <v>33</v>
      </c>
      <c r="AI1" s="94" t="s">
        <v>34</v>
      </c>
      <c r="AJ1" s="90" t="s">
        <v>35</v>
      </c>
      <c r="AK1" s="90" t="s">
        <v>36</v>
      </c>
      <c r="AL1" s="90" t="s">
        <v>37</v>
      </c>
      <c r="AM1" s="90" t="s">
        <v>38</v>
      </c>
      <c r="AN1" s="90" t="s">
        <v>39</v>
      </c>
      <c r="AO1" s="90" t="s">
        <v>40</v>
      </c>
      <c r="AP1" s="90" t="s">
        <v>41</v>
      </c>
      <c r="AQ1" s="90" t="s">
        <v>42</v>
      </c>
      <c r="AR1" s="90" t="s">
        <v>43</v>
      </c>
      <c r="AS1" s="90" t="s">
        <v>44</v>
      </c>
      <c r="AT1" s="90" t="s">
        <v>45</v>
      </c>
      <c r="AU1" s="90" t="s">
        <v>46</v>
      </c>
      <c r="AV1" s="94" t="s">
        <v>47</v>
      </c>
      <c r="AW1" s="94" t="s">
        <v>48</v>
      </c>
      <c r="AX1" s="94" t="s">
        <v>49</v>
      </c>
      <c r="AY1" s="94" t="s">
        <v>50</v>
      </c>
      <c r="AZ1" s="94" t="s">
        <v>51</v>
      </c>
      <c r="BA1" s="94" t="s">
        <v>52</v>
      </c>
      <c r="BB1" s="90" t="s">
        <v>53</v>
      </c>
      <c r="BC1" s="90" t="s">
        <v>54</v>
      </c>
      <c r="BD1" s="90" t="s">
        <v>55</v>
      </c>
      <c r="BE1" s="90" t="s">
        <v>56</v>
      </c>
      <c r="BF1" s="90" t="s">
        <v>57</v>
      </c>
      <c r="BG1" s="90" t="s">
        <v>58</v>
      </c>
      <c r="BH1" s="89" t="s">
        <v>0</v>
      </c>
      <c r="BI1" s="90" t="s">
        <v>59</v>
      </c>
      <c r="BJ1" s="90" t="s">
        <v>60</v>
      </c>
      <c r="BK1" s="90" t="s">
        <v>61</v>
      </c>
      <c r="BL1" s="90" t="s">
        <v>62</v>
      </c>
      <c r="BM1" s="90" t="s">
        <v>63</v>
      </c>
      <c r="BN1" s="90" t="s">
        <v>64</v>
      </c>
      <c r="BO1" s="90" t="s">
        <v>65</v>
      </c>
      <c r="BP1" s="90" t="s">
        <v>66</v>
      </c>
      <c r="BQ1" s="90" t="s">
        <v>67</v>
      </c>
      <c r="BR1" s="90" t="s">
        <v>68</v>
      </c>
      <c r="BS1" s="90" t="s">
        <v>69</v>
      </c>
      <c r="BT1" s="90" t="s">
        <v>70</v>
      </c>
      <c r="BU1" s="90" t="s">
        <v>71</v>
      </c>
      <c r="BV1" s="90" t="s">
        <v>72</v>
      </c>
      <c r="BW1" s="90" t="s">
        <v>73</v>
      </c>
      <c r="BX1" s="90" t="s">
        <v>74</v>
      </c>
      <c r="BY1" s="90" t="s">
        <v>75</v>
      </c>
      <c r="BZ1" s="90" t="s">
        <v>76</v>
      </c>
      <c r="CA1" s="90" t="s">
        <v>77</v>
      </c>
      <c r="CB1" s="120" t="s">
        <v>78</v>
      </c>
      <c r="CC1" s="120" t="s">
        <v>79</v>
      </c>
      <c r="CD1" s="120" t="s">
        <v>80</v>
      </c>
      <c r="CE1" s="120" t="s">
        <v>81</v>
      </c>
      <c r="CF1" s="120" t="s">
        <v>82</v>
      </c>
      <c r="CG1" s="123" t="s">
        <v>83</v>
      </c>
      <c r="CH1" s="123" t="s">
        <v>84</v>
      </c>
      <c r="CI1" s="123" t="s">
        <v>85</v>
      </c>
      <c r="CJ1" s="123" t="s">
        <v>86</v>
      </c>
      <c r="CK1" s="123" t="s">
        <v>87</v>
      </c>
      <c r="CL1" s="123" t="s">
        <v>88</v>
      </c>
      <c r="CM1" s="218" t="s">
        <v>1021</v>
      </c>
    </row>
    <row r="2" spans="1:95">
      <c r="A2" s="1">
        <v>1</v>
      </c>
      <c r="B2" s="1">
        <v>0</v>
      </c>
      <c r="C2" s="1">
        <v>0</v>
      </c>
      <c r="D2" s="3" t="s">
        <v>89</v>
      </c>
      <c r="E2" s="3"/>
      <c r="F2" s="4" t="s">
        <v>90</v>
      </c>
      <c r="G2" s="4" t="s">
        <v>91</v>
      </c>
      <c r="H2" s="4" t="s">
        <v>92</v>
      </c>
      <c r="I2" s="4" t="s">
        <v>91</v>
      </c>
      <c r="J2" s="4" t="s">
        <v>93</v>
      </c>
      <c r="K2" s="57">
        <v>421.14565466580666</v>
      </c>
      <c r="L2" s="57">
        <v>54</v>
      </c>
      <c r="M2" s="57">
        <v>112.70000000000002</v>
      </c>
      <c r="N2" s="57">
        <v>161.60000000000002</v>
      </c>
      <c r="O2" s="57">
        <v>37.5</v>
      </c>
      <c r="P2" s="57">
        <v>63.9</v>
      </c>
      <c r="Q2" s="57">
        <f t="shared" ref="Q2:Q65" si="0">SUM(L2:P2)</f>
        <v>429.70000000000005</v>
      </c>
      <c r="R2" s="58">
        <f t="shared" ref="R2:R65" si="1">K2+L2</f>
        <v>475.14565466580666</v>
      </c>
      <c r="S2" s="58">
        <f t="shared" ref="S2:S33" si="2">R2+M2</f>
        <v>587.84565466580671</v>
      </c>
      <c r="T2" s="58">
        <f t="shared" ref="T2:T33" si="3">S2+N2</f>
        <v>749.44565466580673</v>
      </c>
      <c r="U2" s="58">
        <f t="shared" ref="U2:U33" si="4">T2+O2</f>
        <v>786.94565466580673</v>
      </c>
      <c r="V2" s="61">
        <f t="shared" ref="V2:V33" si="5">U2+P2</f>
        <v>850.84565466580671</v>
      </c>
      <c r="W2" s="57">
        <v>775.21515688527427</v>
      </c>
      <c r="X2" s="57">
        <f t="shared" ref="X2:X65" si="6">R2*AD2</f>
        <v>864.1462599012267</v>
      </c>
      <c r="Y2" s="57">
        <f t="shared" ref="Y2:Y65" si="7">S2*AE2</f>
        <v>1116.2698104454371</v>
      </c>
      <c r="Z2" s="57">
        <f t="shared" ref="Z2:Z65" si="8">T2*AF2</f>
        <v>1505.2043765500662</v>
      </c>
      <c r="AA2" s="57">
        <f t="shared" ref="AA2:AA65" si="9">U2*AG2</f>
        <v>1556.081013345625</v>
      </c>
      <c r="AB2" s="57">
        <f t="shared" ref="AB2:AB65" si="10">V2*AH2</f>
        <v>1684.0605834234336</v>
      </c>
      <c r="AC2" s="59">
        <v>1.8407293255831731</v>
      </c>
      <c r="AD2" s="59">
        <v>1.8186975960224729</v>
      </c>
      <c r="AE2" s="59">
        <v>1.8989164954873099</v>
      </c>
      <c r="AF2" s="59">
        <v>2.0084236491053749</v>
      </c>
      <c r="AG2" s="59">
        <v>1.9773678196449893</v>
      </c>
      <c r="AH2" s="59">
        <v>1.9792785850036401</v>
      </c>
      <c r="BB2" s="5">
        <v>4776.6619000000001</v>
      </c>
      <c r="BC2" s="5">
        <v>4890.7620584271563</v>
      </c>
      <c r="BD2" s="5">
        <v>4997.3078813965321</v>
      </c>
      <c r="BE2" s="5">
        <v>6021.1574876108107</v>
      </c>
      <c r="BF2" s="5">
        <v>6148.637880830247</v>
      </c>
      <c r="BG2" s="5">
        <v>6544.9665244390017</v>
      </c>
      <c r="BH2" s="1">
        <v>1</v>
      </c>
      <c r="BI2" s="57">
        <v>111</v>
      </c>
      <c r="BJ2" s="57">
        <v>111</v>
      </c>
      <c r="BK2" s="57">
        <v>111</v>
      </c>
      <c r="BL2" s="57">
        <v>111</v>
      </c>
      <c r="BM2" s="57">
        <v>111</v>
      </c>
      <c r="BN2" s="57">
        <v>111</v>
      </c>
      <c r="BO2" s="57">
        <v>0</v>
      </c>
      <c r="BP2" s="57">
        <v>0</v>
      </c>
      <c r="BQ2" s="57">
        <v>0</v>
      </c>
      <c r="BR2" s="57">
        <v>0</v>
      </c>
      <c r="BS2" s="57">
        <v>0</v>
      </c>
      <c r="BT2" s="57">
        <v>0</v>
      </c>
      <c r="CA2" s="57">
        <v>0</v>
      </c>
      <c r="CB2" s="30">
        <v>2172.8983576082751</v>
      </c>
      <c r="CC2" s="30">
        <v>3526.3922625814967</v>
      </c>
      <c r="CD2" s="30">
        <v>321.86686742103905</v>
      </c>
      <c r="CE2" s="30">
        <v>0</v>
      </c>
      <c r="CF2" s="30">
        <v>0</v>
      </c>
      <c r="CG2" s="124">
        <v>0</v>
      </c>
      <c r="CH2" s="124">
        <v>2361.929087690703</v>
      </c>
      <c r="CI2" s="124">
        <v>3833.1698445234942</v>
      </c>
      <c r="CJ2" s="124">
        <v>349.86759222480435</v>
      </c>
      <c r="CK2" s="124">
        <v>0</v>
      </c>
      <c r="CL2" s="124">
        <v>0</v>
      </c>
      <c r="CM2" s="4">
        <f>IF(ISNUMBER(VLOOKUP(A2,Sheet1!$D$5:$D$567,1,0)),1,0)</f>
        <v>1</v>
      </c>
      <c r="CN2" s="58"/>
      <c r="CO2" s="57"/>
      <c r="CP2" s="57"/>
      <c r="CQ2" s="57"/>
    </row>
    <row r="3" spans="1:95">
      <c r="A3" s="1">
        <v>2</v>
      </c>
      <c r="B3" s="1">
        <v>0</v>
      </c>
      <c r="C3" s="1">
        <v>0</v>
      </c>
      <c r="D3" s="3" t="s">
        <v>94</v>
      </c>
      <c r="E3" s="3"/>
      <c r="F3" s="4" t="s">
        <v>90</v>
      </c>
      <c r="G3" s="4" t="s">
        <v>91</v>
      </c>
      <c r="H3" s="4" t="s">
        <v>92</v>
      </c>
      <c r="I3" s="4" t="s">
        <v>91</v>
      </c>
      <c r="J3" s="4" t="s">
        <v>93</v>
      </c>
      <c r="K3" s="57">
        <v>151.57760439109489</v>
      </c>
      <c r="L3" s="57">
        <v>66.599999999999994</v>
      </c>
      <c r="M3" s="57">
        <v>12.5</v>
      </c>
      <c r="N3" s="57">
        <v>12.5</v>
      </c>
      <c r="O3" s="57">
        <v>12.5</v>
      </c>
      <c r="P3" s="57">
        <v>12.5</v>
      </c>
      <c r="Q3" s="57">
        <f t="shared" si="0"/>
        <v>116.6</v>
      </c>
      <c r="R3" s="58">
        <f t="shared" si="1"/>
        <v>218.17760439109489</v>
      </c>
      <c r="S3" s="58">
        <f t="shared" si="2"/>
        <v>230.67760439109489</v>
      </c>
      <c r="T3" s="58">
        <f t="shared" si="3"/>
        <v>243.17760439109489</v>
      </c>
      <c r="U3" s="58">
        <f t="shared" si="4"/>
        <v>255.67760439109489</v>
      </c>
      <c r="V3" s="61">
        <f t="shared" si="5"/>
        <v>268.17760439109486</v>
      </c>
      <c r="W3" s="57">
        <v>266.71836818560348</v>
      </c>
      <c r="X3" s="57">
        <f t="shared" si="6"/>
        <v>375.29917096998219</v>
      </c>
      <c r="Y3" s="57">
        <f t="shared" si="7"/>
        <v>387.902360561759</v>
      </c>
      <c r="Z3" s="57">
        <f t="shared" si="8"/>
        <v>405.42746342633603</v>
      </c>
      <c r="AA3" s="57">
        <f t="shared" si="9"/>
        <v>426.25940101493984</v>
      </c>
      <c r="AB3" s="57">
        <f t="shared" si="10"/>
        <v>446.06520055659223</v>
      </c>
      <c r="AC3" s="59">
        <v>1.7596159357250869</v>
      </c>
      <c r="AD3" s="59">
        <v>1.7201544219783373</v>
      </c>
      <c r="AE3" s="59">
        <v>1.6815778956335201</v>
      </c>
      <c r="AF3" s="59">
        <v>1.66720724320608</v>
      </c>
      <c r="AG3" s="59">
        <v>1.6671753555814615</v>
      </c>
      <c r="AH3" s="59">
        <v>1.6633201029944182</v>
      </c>
      <c r="BB3" s="5">
        <v>785.92570000000001</v>
      </c>
      <c r="BC3" s="5">
        <v>1419.862102670066</v>
      </c>
      <c r="BD3" s="5">
        <v>1473.0045945066956</v>
      </c>
      <c r="BE3" s="5">
        <v>1482.9791172443183</v>
      </c>
      <c r="BF3" s="5">
        <v>1492.2580886978192</v>
      </c>
      <c r="BG3" s="5">
        <v>1500.7556728132822</v>
      </c>
      <c r="BH3" s="1">
        <v>2</v>
      </c>
      <c r="BJ3" s="57">
        <v>0</v>
      </c>
      <c r="BK3" s="57">
        <v>0</v>
      </c>
      <c r="BL3" s="57">
        <v>0</v>
      </c>
      <c r="BM3" s="57">
        <v>0</v>
      </c>
      <c r="BN3" s="57">
        <v>0</v>
      </c>
      <c r="BO3" s="57">
        <v>0</v>
      </c>
      <c r="BP3" s="57">
        <v>0</v>
      </c>
      <c r="BQ3" s="57">
        <v>0</v>
      </c>
      <c r="BR3" s="57">
        <v>0</v>
      </c>
      <c r="BS3" s="57">
        <v>0</v>
      </c>
      <c r="BT3" s="57">
        <v>0</v>
      </c>
      <c r="CA3" s="57">
        <v>0</v>
      </c>
      <c r="CB3" s="30">
        <v>621.28598884371593</v>
      </c>
      <c r="CC3" s="30">
        <v>740.45056436483696</v>
      </c>
      <c r="CD3" s="30">
        <v>121.24256403576554</v>
      </c>
      <c r="CE3" s="30">
        <v>0</v>
      </c>
      <c r="CF3" s="30">
        <v>0</v>
      </c>
      <c r="CG3" s="124">
        <v>0</v>
      </c>
      <c r="CH3" s="124">
        <v>628.73337955641978</v>
      </c>
      <c r="CI3" s="124">
        <v>749.32638766568095</v>
      </c>
      <c r="CJ3" s="124">
        <v>122.69590559118163</v>
      </c>
      <c r="CK3" s="124">
        <v>0</v>
      </c>
      <c r="CL3" s="124">
        <v>0</v>
      </c>
      <c r="CM3" s="4">
        <f>IF(ISNUMBER(VLOOKUP(A3,Sheet1!$D$5:$D$567,1,0)),1,0)</f>
        <v>1</v>
      </c>
      <c r="CN3" s="58"/>
      <c r="CO3" s="57"/>
      <c r="CP3" s="57"/>
      <c r="CQ3" s="57"/>
    </row>
    <row r="4" spans="1:95" s="68" customFormat="1">
      <c r="A4" s="1">
        <v>3</v>
      </c>
      <c r="B4" s="1">
        <v>0</v>
      </c>
      <c r="C4" s="1">
        <v>0</v>
      </c>
      <c r="D4" s="3" t="s">
        <v>95</v>
      </c>
      <c r="E4" s="3"/>
      <c r="F4" s="4" t="s">
        <v>90</v>
      </c>
      <c r="G4" s="4" t="s">
        <v>91</v>
      </c>
      <c r="H4" s="4" t="s">
        <v>92</v>
      </c>
      <c r="I4" s="4" t="s">
        <v>91</v>
      </c>
      <c r="J4" s="4" t="s">
        <v>93</v>
      </c>
      <c r="K4" s="57">
        <v>138.57043959847709</v>
      </c>
      <c r="L4" s="57">
        <v>154.80000000000001</v>
      </c>
      <c r="M4" s="57">
        <v>0</v>
      </c>
      <c r="N4" s="57">
        <v>10.799999999999999</v>
      </c>
      <c r="O4" s="57">
        <v>0</v>
      </c>
      <c r="P4" s="57">
        <v>0</v>
      </c>
      <c r="Q4" s="57">
        <f t="shared" si="0"/>
        <v>165.60000000000002</v>
      </c>
      <c r="R4" s="58">
        <f t="shared" si="1"/>
        <v>293.37043959847711</v>
      </c>
      <c r="S4" s="58">
        <f t="shared" si="2"/>
        <v>293.37043959847711</v>
      </c>
      <c r="T4" s="58">
        <f t="shared" si="3"/>
        <v>304.17043959847712</v>
      </c>
      <c r="U4" s="58">
        <f t="shared" si="4"/>
        <v>304.17043959847712</v>
      </c>
      <c r="V4" s="61">
        <f t="shared" si="5"/>
        <v>304.17043959847712</v>
      </c>
      <c r="W4" s="57">
        <v>330.86927626474255</v>
      </c>
      <c r="X4" s="57">
        <f t="shared" si="6"/>
        <v>747.29624557232046</v>
      </c>
      <c r="Y4" s="57">
        <f t="shared" si="7"/>
        <v>729.92287697534948</v>
      </c>
      <c r="Z4" s="57">
        <f t="shared" si="8"/>
        <v>743.66261198292671</v>
      </c>
      <c r="AA4" s="57">
        <f t="shared" si="9"/>
        <v>730.56738611108096</v>
      </c>
      <c r="AB4" s="57">
        <f t="shared" si="10"/>
        <v>709.25107369346063</v>
      </c>
      <c r="AC4" s="59">
        <v>2.3877334677112394</v>
      </c>
      <c r="AD4" s="59">
        <v>2.5472786099209968</v>
      </c>
      <c r="AE4" s="59">
        <v>2.4880587082132815</v>
      </c>
      <c r="AF4" s="59">
        <v>2.4448878496036799</v>
      </c>
      <c r="AG4" s="59">
        <v>2.401835586243926</v>
      </c>
      <c r="AH4" s="59">
        <v>2.3317554284029498</v>
      </c>
      <c r="AI4" s="59"/>
      <c r="AJ4" s="59"/>
      <c r="AK4" s="59"/>
      <c r="AL4" s="59"/>
      <c r="AM4" s="59"/>
      <c r="AN4" s="59"/>
      <c r="AO4" s="59"/>
      <c r="AP4" s="57"/>
      <c r="AQ4" s="57"/>
      <c r="AR4" s="57"/>
      <c r="AS4" s="57"/>
      <c r="AT4" s="57"/>
      <c r="AU4" s="57"/>
      <c r="AV4" s="59"/>
      <c r="AW4" s="59"/>
      <c r="AX4" s="59"/>
      <c r="AY4" s="59"/>
      <c r="AZ4" s="59"/>
      <c r="BA4" s="59"/>
      <c r="BB4" s="5">
        <v>2449.9789999999998</v>
      </c>
      <c r="BC4" s="5">
        <v>2701.0829119158207</v>
      </c>
      <c r="BD4" s="5">
        <v>2758.0655191187543</v>
      </c>
      <c r="BE4" s="5">
        <v>2787.7926412949514</v>
      </c>
      <c r="BF4" s="5">
        <v>2814.2375920394429</v>
      </c>
      <c r="BG4" s="5">
        <v>2838.0084722251727</v>
      </c>
      <c r="BH4" s="1">
        <v>3</v>
      </c>
      <c r="BI4" s="57"/>
      <c r="BJ4" s="57">
        <v>0</v>
      </c>
      <c r="BK4" s="57">
        <v>0</v>
      </c>
      <c r="BL4" s="57">
        <v>0</v>
      </c>
      <c r="BM4" s="57">
        <v>0</v>
      </c>
      <c r="BN4" s="57">
        <v>0</v>
      </c>
      <c r="BO4" s="57">
        <v>0</v>
      </c>
      <c r="BP4" s="57">
        <v>0</v>
      </c>
      <c r="BQ4" s="57">
        <v>0</v>
      </c>
      <c r="BR4" s="57">
        <v>0</v>
      </c>
      <c r="BS4" s="57">
        <v>0</v>
      </c>
      <c r="BT4" s="57">
        <v>0</v>
      </c>
      <c r="BU4" s="57"/>
      <c r="BV4" s="57"/>
      <c r="BW4" s="57"/>
      <c r="BX4" s="57"/>
      <c r="BY4" s="57"/>
      <c r="BZ4" s="57"/>
      <c r="CA4" s="57">
        <v>0</v>
      </c>
      <c r="CB4" s="30">
        <v>711.25990314907926</v>
      </c>
      <c r="CC4" s="30">
        <v>1526.6321606493934</v>
      </c>
      <c r="CD4" s="30">
        <v>549.90057749647917</v>
      </c>
      <c r="CE4" s="30">
        <v>0</v>
      </c>
      <c r="CF4" s="30">
        <v>0</v>
      </c>
      <c r="CG4" s="124">
        <v>0</v>
      </c>
      <c r="CH4" s="124">
        <v>724.07165482491018</v>
      </c>
      <c r="CI4" s="124">
        <v>1554.1310145226137</v>
      </c>
      <c r="CJ4" s="124">
        <v>559.8058028776494</v>
      </c>
      <c r="CK4" s="124">
        <v>0</v>
      </c>
      <c r="CL4" s="124">
        <v>0</v>
      </c>
      <c r="CM4" s="4">
        <f>IF(ISNUMBER(VLOOKUP(A4,Sheet1!$D$5:$D$567,1,0)),1,0)</f>
        <v>1</v>
      </c>
      <c r="CN4" s="58"/>
      <c r="CO4" s="57"/>
      <c r="CP4" s="57"/>
      <c r="CQ4" s="57"/>
    </row>
    <row r="5" spans="1:95">
      <c r="A5" s="1">
        <v>4</v>
      </c>
      <c r="B5" s="1">
        <v>0</v>
      </c>
      <c r="C5" s="1">
        <v>0</v>
      </c>
      <c r="D5" s="3" t="s">
        <v>96</v>
      </c>
      <c r="E5" s="3"/>
      <c r="F5" s="4" t="s">
        <v>90</v>
      </c>
      <c r="G5" s="4" t="s">
        <v>91</v>
      </c>
      <c r="H5" s="4" t="s">
        <v>92</v>
      </c>
      <c r="I5" s="4" t="s">
        <v>91</v>
      </c>
      <c r="J5" s="4" t="s">
        <v>93</v>
      </c>
      <c r="K5" s="57">
        <v>88.321440789473868</v>
      </c>
      <c r="L5" s="57">
        <v>0</v>
      </c>
      <c r="M5" s="57">
        <v>58.4</v>
      </c>
      <c r="N5" s="57">
        <v>0</v>
      </c>
      <c r="O5" s="57">
        <v>0</v>
      </c>
      <c r="P5" s="57">
        <v>0</v>
      </c>
      <c r="Q5" s="57">
        <f t="shared" si="0"/>
        <v>58.4</v>
      </c>
      <c r="R5" s="58">
        <f t="shared" si="1"/>
        <v>88.321440789473868</v>
      </c>
      <c r="S5" s="58">
        <f t="shared" si="2"/>
        <v>146.72144078947386</v>
      </c>
      <c r="T5" s="58">
        <f t="shared" si="3"/>
        <v>146.72144078947386</v>
      </c>
      <c r="U5" s="58">
        <f t="shared" si="4"/>
        <v>146.72144078947386</v>
      </c>
      <c r="V5" s="61">
        <f t="shared" si="5"/>
        <v>146.72144078947386</v>
      </c>
      <c r="W5" s="57">
        <v>191.37998736400019</v>
      </c>
      <c r="X5" s="57">
        <f t="shared" si="6"/>
        <v>178.67540298981152</v>
      </c>
      <c r="Y5" s="57">
        <f t="shared" si="7"/>
        <v>324.72319319971183</v>
      </c>
      <c r="Z5" s="57">
        <f t="shared" si="8"/>
        <v>312.14532429178456</v>
      </c>
      <c r="AA5" s="57">
        <f t="shared" si="9"/>
        <v>301.62541496349718</v>
      </c>
      <c r="AB5" s="57">
        <f t="shared" si="10"/>
        <v>293.97392404934783</v>
      </c>
      <c r="AC5" s="59">
        <v>2.1668576243018989</v>
      </c>
      <c r="AD5" s="59">
        <v>2.023012774618437</v>
      </c>
      <c r="AE5" s="59">
        <v>2.2131952320836823</v>
      </c>
      <c r="AF5" s="59">
        <v>2.1274690502778828</v>
      </c>
      <c r="AG5" s="59">
        <v>2.0557691727979304</v>
      </c>
      <c r="AH5" s="59">
        <v>2.0036193924183316</v>
      </c>
      <c r="BB5" s="5">
        <v>687.97522500000002</v>
      </c>
      <c r="BC5" s="5">
        <v>694.99561868155524</v>
      </c>
      <c r="BD5" s="5">
        <v>1472.8062785125512</v>
      </c>
      <c r="BE5" s="5">
        <v>1603.7858195484437</v>
      </c>
      <c r="BF5" s="5">
        <v>1611.0456798023029</v>
      </c>
      <c r="BG5" s="5">
        <v>1617.7345376184176</v>
      </c>
      <c r="BH5" s="1">
        <v>4</v>
      </c>
      <c r="BJ5" s="57">
        <v>0</v>
      </c>
      <c r="BK5" s="57">
        <v>0</v>
      </c>
      <c r="BL5" s="57">
        <v>0</v>
      </c>
      <c r="BM5" s="57">
        <v>0</v>
      </c>
      <c r="BN5" s="57">
        <v>0</v>
      </c>
      <c r="BO5" s="57">
        <v>33</v>
      </c>
      <c r="BP5" s="57">
        <v>33</v>
      </c>
      <c r="BQ5" s="57">
        <v>33</v>
      </c>
      <c r="BR5" s="57">
        <v>33</v>
      </c>
      <c r="BS5" s="57">
        <v>33</v>
      </c>
      <c r="BT5" s="57">
        <v>33</v>
      </c>
      <c r="CA5" s="57">
        <v>0</v>
      </c>
      <c r="CB5" s="30">
        <v>642.4304924585424</v>
      </c>
      <c r="CC5" s="30">
        <v>825.8810364827699</v>
      </c>
      <c r="CD5" s="30">
        <v>65.500149483876015</v>
      </c>
      <c r="CE5" s="30">
        <v>69.974141123255251</v>
      </c>
      <c r="CF5" s="30">
        <v>0</v>
      </c>
      <c r="CG5" s="124">
        <v>0</v>
      </c>
      <c r="CH5" s="124">
        <v>648.01794790903512</v>
      </c>
      <c r="CI5" s="124">
        <v>833.06402912232295</v>
      </c>
      <c r="CJ5" s="124">
        <v>66.06982849434948</v>
      </c>
      <c r="CK5" s="124">
        <v>70.58273209271006</v>
      </c>
      <c r="CL5" s="124">
        <v>0</v>
      </c>
      <c r="CM5" s="4">
        <f>IF(ISNUMBER(VLOOKUP(A5,Sheet1!$D$5:$D$567,1,0)),1,0)</f>
        <v>1</v>
      </c>
      <c r="CN5" s="58"/>
      <c r="CO5" s="57"/>
      <c r="CP5" s="57"/>
      <c r="CQ5" s="57"/>
    </row>
    <row r="6" spans="1:95">
      <c r="A6" s="1">
        <v>5</v>
      </c>
      <c r="B6" s="1">
        <v>0</v>
      </c>
      <c r="C6" s="1">
        <v>0</v>
      </c>
      <c r="D6" s="3" t="s">
        <v>97</v>
      </c>
      <c r="E6" s="3"/>
      <c r="F6" s="4" t="s">
        <v>90</v>
      </c>
      <c r="G6" s="4" t="s">
        <v>91</v>
      </c>
      <c r="H6" s="4" t="s">
        <v>92</v>
      </c>
      <c r="I6" s="4" t="s">
        <v>91</v>
      </c>
      <c r="J6" s="4" t="s">
        <v>93</v>
      </c>
      <c r="K6" s="57">
        <v>200.35882401315726</v>
      </c>
      <c r="L6" s="57">
        <v>180</v>
      </c>
      <c r="M6" s="57">
        <v>168</v>
      </c>
      <c r="N6" s="57">
        <v>0</v>
      </c>
      <c r="O6" s="57">
        <v>0</v>
      </c>
      <c r="P6" s="57">
        <v>0</v>
      </c>
      <c r="Q6" s="57">
        <f t="shared" si="0"/>
        <v>348</v>
      </c>
      <c r="R6" s="58">
        <f t="shared" si="1"/>
        <v>380.35882401315723</v>
      </c>
      <c r="S6" s="58">
        <f t="shared" si="2"/>
        <v>548.35882401315723</v>
      </c>
      <c r="T6" s="58">
        <f t="shared" si="3"/>
        <v>548.35882401315723</v>
      </c>
      <c r="U6" s="58">
        <f t="shared" si="4"/>
        <v>548.35882401315723</v>
      </c>
      <c r="V6" s="61">
        <f t="shared" si="5"/>
        <v>548.35882401315723</v>
      </c>
      <c r="W6" s="57">
        <v>437.17941088008752</v>
      </c>
      <c r="X6" s="57">
        <f t="shared" si="6"/>
        <v>891.08615114825784</v>
      </c>
      <c r="Y6" s="57">
        <f t="shared" si="7"/>
        <v>1228.5539420805039</v>
      </c>
      <c r="Z6" s="57">
        <f t="shared" si="8"/>
        <v>1187.4600292264763</v>
      </c>
      <c r="AA6" s="57">
        <f t="shared" si="9"/>
        <v>1155.9316305148789</v>
      </c>
      <c r="AB6" s="57">
        <f t="shared" si="10"/>
        <v>1119.0383472460901</v>
      </c>
      <c r="AC6" s="59">
        <v>2.181982316143853</v>
      </c>
      <c r="AD6" s="59">
        <v>2.3427513571170198</v>
      </c>
      <c r="AE6" s="59">
        <v>2.2404197548775584</v>
      </c>
      <c r="AF6" s="59">
        <v>2.1654799325304275</v>
      </c>
      <c r="AG6" s="59">
        <v>2.1079840059018431</v>
      </c>
      <c r="AH6" s="59">
        <v>2.0407045500907999</v>
      </c>
      <c r="BB6" s="5">
        <v>2521.4336000000003</v>
      </c>
      <c r="BC6" s="5">
        <v>2585.4274614440005</v>
      </c>
      <c r="BD6" s="5">
        <v>2612.3780138545758</v>
      </c>
      <c r="BE6" s="5">
        <v>2641.8367578027983</v>
      </c>
      <c r="BF6" s="5">
        <v>3823.5947856262651</v>
      </c>
      <c r="BG6" s="5">
        <v>4448.1830651585224</v>
      </c>
      <c r="BH6" s="1">
        <v>5</v>
      </c>
      <c r="BI6" s="57">
        <v>1062</v>
      </c>
      <c r="BJ6" s="57">
        <v>1062</v>
      </c>
      <c r="BK6" s="57">
        <v>1531.0728563032585</v>
      </c>
      <c r="BL6" s="57">
        <v>1531.0728563032583</v>
      </c>
      <c r="BM6" s="57">
        <v>1531.072856303258</v>
      </c>
      <c r="BN6" s="57">
        <v>1531.0728563032583</v>
      </c>
      <c r="BO6" s="57">
        <v>0</v>
      </c>
      <c r="BP6" s="57">
        <v>0</v>
      </c>
      <c r="BQ6" s="57">
        <v>0</v>
      </c>
      <c r="BR6" s="57">
        <v>0</v>
      </c>
      <c r="BS6" s="57">
        <v>0</v>
      </c>
      <c r="BT6" s="57">
        <v>0</v>
      </c>
      <c r="CA6" s="57">
        <v>0</v>
      </c>
      <c r="CB6" s="30">
        <v>486.96028812970201</v>
      </c>
      <c r="CC6" s="30">
        <v>1899.6474300548045</v>
      </c>
      <c r="CD6" s="30">
        <v>100.13306140402756</v>
      </c>
      <c r="CE6" s="30">
        <v>155.09597821426419</v>
      </c>
      <c r="CF6" s="30">
        <v>0</v>
      </c>
      <c r="CG6" s="124">
        <v>0</v>
      </c>
      <c r="CH6" s="124">
        <v>819.9176200670247</v>
      </c>
      <c r="CI6" s="124">
        <v>3198.5244747557731</v>
      </c>
      <c r="CJ6" s="124">
        <v>168.59867918951932</v>
      </c>
      <c r="CK6" s="124">
        <v>261.1422911462052</v>
      </c>
      <c r="CL6" s="124">
        <v>0</v>
      </c>
      <c r="CM6" s="4">
        <f>IF(ISNUMBER(VLOOKUP(A6,Sheet1!$D$5:$D$567,1,0)),1,0)</f>
        <v>1</v>
      </c>
    </row>
    <row r="7" spans="1:95">
      <c r="A7" s="1">
        <v>6</v>
      </c>
      <c r="B7" s="1">
        <v>0</v>
      </c>
      <c r="C7" s="1">
        <v>0</v>
      </c>
      <c r="D7" s="3" t="s">
        <v>98</v>
      </c>
      <c r="E7" s="3"/>
      <c r="F7" s="4" t="s">
        <v>90</v>
      </c>
      <c r="G7" s="4" t="s">
        <v>91</v>
      </c>
      <c r="H7" s="4" t="s">
        <v>92</v>
      </c>
      <c r="I7" s="4" t="s">
        <v>91</v>
      </c>
      <c r="J7" s="4" t="s">
        <v>93</v>
      </c>
      <c r="K7" s="57">
        <v>208.53673519736768</v>
      </c>
      <c r="L7" s="57">
        <v>0</v>
      </c>
      <c r="M7" s="57">
        <v>12</v>
      </c>
      <c r="N7" s="57">
        <v>58.199999999999996</v>
      </c>
      <c r="O7" s="57">
        <v>0</v>
      </c>
      <c r="P7" s="57">
        <v>86.1</v>
      </c>
      <c r="Q7" s="57">
        <f t="shared" si="0"/>
        <v>156.29999999999998</v>
      </c>
      <c r="R7" s="58">
        <f t="shared" si="1"/>
        <v>208.53673519736768</v>
      </c>
      <c r="S7" s="58">
        <f t="shared" si="2"/>
        <v>220.53673519736768</v>
      </c>
      <c r="T7" s="58">
        <f t="shared" si="3"/>
        <v>278.73673519736769</v>
      </c>
      <c r="U7" s="58">
        <f t="shared" si="4"/>
        <v>278.73673519736769</v>
      </c>
      <c r="V7" s="61">
        <f t="shared" si="5"/>
        <v>364.83673519736772</v>
      </c>
      <c r="W7" s="57">
        <v>448.25889141417628</v>
      </c>
      <c r="X7" s="57">
        <f t="shared" si="6"/>
        <v>418.24877333953799</v>
      </c>
      <c r="Y7" s="57">
        <f t="shared" si="7"/>
        <v>415.82797677884008</v>
      </c>
      <c r="Z7" s="57">
        <f t="shared" si="8"/>
        <v>522.59688268191189</v>
      </c>
      <c r="AA7" s="57">
        <f t="shared" si="9"/>
        <v>500.59694785837439</v>
      </c>
      <c r="AB7" s="57">
        <f t="shared" si="10"/>
        <v>729.49414650136771</v>
      </c>
      <c r="AC7" s="59">
        <v>2.149544016740867</v>
      </c>
      <c r="AD7" s="59">
        <v>2.005635951592367</v>
      </c>
      <c r="AE7" s="59">
        <v>1.8855270366032126</v>
      </c>
      <c r="AF7" s="59">
        <v>1.8748762423147127</v>
      </c>
      <c r="AG7" s="59">
        <v>1.7959489534234234</v>
      </c>
      <c r="AH7" s="59">
        <v>1.9995084818055102</v>
      </c>
      <c r="BB7" s="5">
        <v>1117.8183000000001</v>
      </c>
      <c r="BC7" s="5">
        <v>1128.9439629998958</v>
      </c>
      <c r="BD7" s="5">
        <v>1140.6581073783248</v>
      </c>
      <c r="BE7" s="5">
        <v>1155.1609644087546</v>
      </c>
      <c r="BF7" s="5">
        <v>1166.9281551354318</v>
      </c>
      <c r="BG7" s="5">
        <v>1184.7301029044622</v>
      </c>
      <c r="BH7" s="1">
        <v>6</v>
      </c>
      <c r="BJ7" s="57">
        <v>0</v>
      </c>
      <c r="BK7" s="57">
        <v>0</v>
      </c>
      <c r="BL7" s="57">
        <v>0</v>
      </c>
      <c r="BM7" s="57">
        <v>0</v>
      </c>
      <c r="BN7" s="57">
        <v>0</v>
      </c>
      <c r="BO7" s="57">
        <v>0</v>
      </c>
      <c r="BP7" s="57">
        <v>0</v>
      </c>
      <c r="BQ7" s="57">
        <v>0</v>
      </c>
      <c r="BR7" s="57">
        <v>0</v>
      </c>
      <c r="BS7" s="57">
        <v>0</v>
      </c>
      <c r="BT7" s="57">
        <v>0</v>
      </c>
      <c r="CA7" s="57">
        <v>0</v>
      </c>
      <c r="CB7" s="30">
        <v>404.3063375430641</v>
      </c>
      <c r="CC7" s="30">
        <v>635.33853042481508</v>
      </c>
      <c r="CD7" s="30">
        <v>115.51609644087544</v>
      </c>
      <c r="CE7" s="30">
        <v>0</v>
      </c>
      <c r="CF7" s="30">
        <v>0</v>
      </c>
      <c r="CG7" s="124">
        <v>0</v>
      </c>
      <c r="CH7" s="124">
        <v>414.65553601656177</v>
      </c>
      <c r="CI7" s="124">
        <v>651.60155659745431</v>
      </c>
      <c r="CJ7" s="124">
        <v>118.47301029044621</v>
      </c>
      <c r="CK7" s="124">
        <v>0</v>
      </c>
      <c r="CL7" s="124">
        <v>0</v>
      </c>
      <c r="CM7" s="4">
        <f>IF(ISNUMBER(VLOOKUP(A7,Sheet1!$D$5:$D$567,1,0)),1,0)</f>
        <v>1</v>
      </c>
    </row>
    <row r="8" spans="1:95">
      <c r="A8" s="1">
        <v>7</v>
      </c>
      <c r="B8" s="1">
        <v>0</v>
      </c>
      <c r="C8" s="1">
        <v>0</v>
      </c>
      <c r="D8" s="3" t="s">
        <v>99</v>
      </c>
      <c r="E8" s="3"/>
      <c r="F8" s="4" t="s">
        <v>90</v>
      </c>
      <c r="G8" s="4" t="s">
        <v>91</v>
      </c>
      <c r="H8" s="4" t="s">
        <v>92</v>
      </c>
      <c r="I8" s="4" t="s">
        <v>91</v>
      </c>
      <c r="J8" s="4" t="s">
        <v>93</v>
      </c>
      <c r="K8" s="57">
        <v>388.84539796577428</v>
      </c>
      <c r="L8" s="57">
        <v>0</v>
      </c>
      <c r="M8" s="57">
        <v>253.4</v>
      </c>
      <c r="N8" s="57">
        <v>136.1</v>
      </c>
      <c r="O8" s="57">
        <v>50.4</v>
      </c>
      <c r="P8" s="57">
        <v>13.5</v>
      </c>
      <c r="Q8" s="57">
        <f t="shared" si="0"/>
        <v>453.4</v>
      </c>
      <c r="R8" s="58">
        <f t="shared" si="1"/>
        <v>388.84539796577428</v>
      </c>
      <c r="S8" s="58">
        <f t="shared" si="2"/>
        <v>642.24539796577426</v>
      </c>
      <c r="T8" s="58">
        <f t="shared" si="3"/>
        <v>778.34539796577428</v>
      </c>
      <c r="U8" s="58">
        <f t="shared" si="4"/>
        <v>828.74539796577426</v>
      </c>
      <c r="V8" s="61">
        <f t="shared" si="5"/>
        <v>842.24539796577426</v>
      </c>
      <c r="W8" s="57">
        <v>715.7591271536603</v>
      </c>
      <c r="X8" s="57">
        <f t="shared" si="6"/>
        <v>664.88326526716776</v>
      </c>
      <c r="Y8" s="57">
        <f t="shared" si="7"/>
        <v>1280.9757877383017</v>
      </c>
      <c r="Z8" s="57">
        <f t="shared" si="8"/>
        <v>1493.4238857406319</v>
      </c>
      <c r="AA8" s="57">
        <f t="shared" si="9"/>
        <v>1585.6419827608117</v>
      </c>
      <c r="AB8" s="57">
        <f t="shared" si="10"/>
        <v>1581.3702271097529</v>
      </c>
      <c r="AC8" s="59">
        <v>1.8407293255831731</v>
      </c>
      <c r="AD8" s="59">
        <v>1.7098910485901906</v>
      </c>
      <c r="AE8" s="59">
        <v>1.9945270013543419</v>
      </c>
      <c r="AF8" s="59">
        <v>1.9187161504953119</v>
      </c>
      <c r="AG8" s="59">
        <v>1.9133041180716106</v>
      </c>
      <c r="AH8" s="59">
        <v>1.8775646989928867</v>
      </c>
      <c r="BB8" s="5">
        <v>2651.6525999999999</v>
      </c>
      <c r="BC8" s="5">
        <v>2678.6539349804839</v>
      </c>
      <c r="BD8" s="5">
        <v>3211.8714933302349</v>
      </c>
      <c r="BE8" s="5">
        <v>3290.842438227512</v>
      </c>
      <c r="BF8" s="5">
        <v>3322.8325903851469</v>
      </c>
      <c r="BG8" s="5">
        <v>3349.5392305909818</v>
      </c>
      <c r="BH8" s="1">
        <v>7</v>
      </c>
      <c r="BJ8" s="57">
        <v>0</v>
      </c>
      <c r="BK8" s="57">
        <v>0</v>
      </c>
      <c r="BL8" s="57">
        <v>0</v>
      </c>
      <c r="BM8" s="57">
        <v>0</v>
      </c>
      <c r="BN8" s="57">
        <v>0</v>
      </c>
      <c r="BO8" s="57">
        <v>0</v>
      </c>
      <c r="BP8" s="57">
        <v>0</v>
      </c>
      <c r="BQ8" s="57">
        <v>0</v>
      </c>
      <c r="BR8" s="57">
        <v>0</v>
      </c>
      <c r="BS8" s="57">
        <v>0</v>
      </c>
      <c r="BT8" s="57">
        <v>0</v>
      </c>
      <c r="CA8" s="57">
        <v>0</v>
      </c>
      <c r="CB8" s="30">
        <v>1197.9200499150784</v>
      </c>
      <c r="CC8" s="30">
        <v>1957.6428862733014</v>
      </c>
      <c r="CD8" s="30">
        <v>115.60906583384565</v>
      </c>
      <c r="CE8" s="30">
        <v>19.670436205286652</v>
      </c>
      <c r="CF8" s="30">
        <v>0</v>
      </c>
      <c r="CG8" s="124">
        <v>0</v>
      </c>
      <c r="CH8" s="124">
        <v>1219.2866348421205</v>
      </c>
      <c r="CI8" s="124">
        <v>1992.5601939762184</v>
      </c>
      <c r="CJ8" s="124">
        <v>117.67111573746817</v>
      </c>
      <c r="CK8" s="124">
        <v>20.021286035174729</v>
      </c>
      <c r="CL8" s="124">
        <v>0</v>
      </c>
      <c r="CM8" s="4">
        <f>IF(ISNUMBER(VLOOKUP(A8,Sheet1!$D$5:$D$567,1,0)),1,0)</f>
        <v>1</v>
      </c>
    </row>
    <row r="9" spans="1:95">
      <c r="A9" s="1">
        <v>8</v>
      </c>
      <c r="B9" s="1">
        <v>0</v>
      </c>
      <c r="C9" s="1">
        <v>0</v>
      </c>
      <c r="D9" s="3" t="s">
        <v>100</v>
      </c>
      <c r="E9" s="3"/>
      <c r="F9" s="4" t="s">
        <v>90</v>
      </c>
      <c r="G9" s="4" t="s">
        <v>91</v>
      </c>
      <c r="H9" s="4" t="s">
        <v>92</v>
      </c>
      <c r="I9" s="4" t="s">
        <v>91</v>
      </c>
      <c r="J9" s="4" t="s">
        <v>93</v>
      </c>
      <c r="K9" s="57">
        <v>136.28278125000054</v>
      </c>
      <c r="L9" s="57">
        <v>42</v>
      </c>
      <c r="M9" s="57">
        <v>73.599999999999994</v>
      </c>
      <c r="N9" s="57">
        <v>47.8</v>
      </c>
      <c r="O9" s="57">
        <v>16</v>
      </c>
      <c r="P9" s="57">
        <v>8</v>
      </c>
      <c r="Q9" s="57">
        <f t="shared" si="0"/>
        <v>187.39999999999998</v>
      </c>
      <c r="R9" s="58">
        <f t="shared" si="1"/>
        <v>178.28278125000054</v>
      </c>
      <c r="S9" s="58">
        <f t="shared" si="2"/>
        <v>251.88278125000053</v>
      </c>
      <c r="T9" s="58">
        <f t="shared" si="3"/>
        <v>299.68278125000052</v>
      </c>
      <c r="U9" s="58">
        <f t="shared" si="4"/>
        <v>315.68278125000052</v>
      </c>
      <c r="V9" s="61">
        <f t="shared" si="5"/>
        <v>323.68278125000052</v>
      </c>
      <c r="W9" s="57">
        <v>326.95811592479896</v>
      </c>
      <c r="X9" s="57">
        <f t="shared" si="6"/>
        <v>419.75022767218348</v>
      </c>
      <c r="Y9" s="57">
        <f t="shared" si="7"/>
        <v>619.99768137764977</v>
      </c>
      <c r="Z9" s="57">
        <f t="shared" si="8"/>
        <v>737.86727388778934</v>
      </c>
      <c r="AA9" s="57">
        <f t="shared" si="9"/>
        <v>770.38359837215239</v>
      </c>
      <c r="AB9" s="57">
        <f t="shared" si="10"/>
        <v>777.26155116018924</v>
      </c>
      <c r="AC9" s="59">
        <v>2.3991153755881958</v>
      </c>
      <c r="AD9" s="59">
        <v>2.3544069972948227</v>
      </c>
      <c r="AE9" s="59">
        <v>2.4614532136767426</v>
      </c>
      <c r="AF9" s="59">
        <v>2.4621610584701821</v>
      </c>
      <c r="AG9" s="59">
        <v>2.4403725642611405</v>
      </c>
      <c r="AH9" s="59">
        <v>2.4013064524425887</v>
      </c>
      <c r="BB9" s="5">
        <v>2712.7282000000005</v>
      </c>
      <c r="BC9" s="5">
        <v>2741.7300987549315</v>
      </c>
      <c r="BD9" s="5">
        <v>2789.2827070058461</v>
      </c>
      <c r="BE9" s="5">
        <v>2849.0012712597709</v>
      </c>
      <c r="BF9" s="5">
        <v>2891.3240624411869</v>
      </c>
      <c r="BG9" s="5">
        <v>2930.32514728564</v>
      </c>
      <c r="BH9" s="1">
        <v>8</v>
      </c>
      <c r="BI9" s="57">
        <v>117</v>
      </c>
      <c r="BJ9" s="57">
        <v>153.05737977261879</v>
      </c>
      <c r="BK9" s="57">
        <v>140.41306881266607</v>
      </c>
      <c r="BL9" s="57">
        <v>155.22602126739122</v>
      </c>
      <c r="BM9" s="57">
        <v>152.69745624462462</v>
      </c>
      <c r="BN9" s="57">
        <v>151.55460178891371</v>
      </c>
      <c r="BO9" s="57">
        <v>18</v>
      </c>
      <c r="BP9" s="57">
        <v>18</v>
      </c>
      <c r="BQ9" s="57">
        <v>18</v>
      </c>
      <c r="BR9" s="57">
        <v>18</v>
      </c>
      <c r="BS9" s="57">
        <v>18</v>
      </c>
      <c r="BT9" s="57">
        <v>18</v>
      </c>
      <c r="CA9" s="57">
        <v>0</v>
      </c>
      <c r="CB9" s="30">
        <v>662.47359918543032</v>
      </c>
      <c r="CC9" s="30">
        <v>1842.678561733793</v>
      </c>
      <c r="CD9" s="30">
        <v>279.19372147481715</v>
      </c>
      <c r="CE9" s="30">
        <v>64.6553888657306</v>
      </c>
      <c r="CF9" s="30">
        <v>0</v>
      </c>
      <c r="CG9" s="124">
        <v>0</v>
      </c>
      <c r="CH9" s="124">
        <v>681.3837068761668</v>
      </c>
      <c r="CI9" s="124">
        <v>1895.2772616437105</v>
      </c>
      <c r="CJ9" s="124">
        <v>287.16322146116829</v>
      </c>
      <c r="CK9" s="124">
        <v>66.500957304594806</v>
      </c>
      <c r="CL9" s="124">
        <v>0</v>
      </c>
      <c r="CM9" s="4">
        <f>IF(ISNUMBER(VLOOKUP(A9,Sheet1!$D$5:$D$567,1,0)),1,0)</f>
        <v>1</v>
      </c>
    </row>
    <row r="10" spans="1:95">
      <c r="A10" s="1">
        <v>9</v>
      </c>
      <c r="B10" s="1">
        <v>0</v>
      </c>
      <c r="C10" s="1">
        <v>0</v>
      </c>
      <c r="D10" s="3" t="s">
        <v>101</v>
      </c>
      <c r="E10" s="3"/>
      <c r="F10" s="4" t="s">
        <v>90</v>
      </c>
      <c r="G10" s="4" t="s">
        <v>91</v>
      </c>
      <c r="H10" s="4" t="s">
        <v>92</v>
      </c>
      <c r="I10" s="4" t="s">
        <v>91</v>
      </c>
      <c r="J10" s="4" t="s">
        <v>93</v>
      </c>
      <c r="K10" s="57">
        <v>233.62725450901857</v>
      </c>
      <c r="L10" s="57">
        <v>0</v>
      </c>
      <c r="M10" s="57">
        <v>187.8</v>
      </c>
      <c r="N10" s="57">
        <v>92.399999999999991</v>
      </c>
      <c r="O10" s="57">
        <v>70</v>
      </c>
      <c r="P10" s="57">
        <v>0</v>
      </c>
      <c r="Q10" s="57">
        <f t="shared" si="0"/>
        <v>350.2</v>
      </c>
      <c r="R10" s="58">
        <f t="shared" si="1"/>
        <v>233.62725450901857</v>
      </c>
      <c r="S10" s="58">
        <f t="shared" si="2"/>
        <v>421.42725450901855</v>
      </c>
      <c r="T10" s="58">
        <f t="shared" si="3"/>
        <v>513.82725450901853</v>
      </c>
      <c r="U10" s="58">
        <f t="shared" si="4"/>
        <v>583.82725450901853</v>
      </c>
      <c r="V10" s="61">
        <f t="shared" si="5"/>
        <v>583.82725450901853</v>
      </c>
      <c r="W10" s="57">
        <v>334.67805619628223</v>
      </c>
      <c r="X10" s="57">
        <f t="shared" si="6"/>
        <v>325.98671128849816</v>
      </c>
      <c r="Y10" s="57">
        <f t="shared" si="7"/>
        <v>767.17454247963042</v>
      </c>
      <c r="Z10" s="57">
        <f t="shared" si="8"/>
        <v>969.08613394434985</v>
      </c>
      <c r="AA10" s="57">
        <f t="shared" si="9"/>
        <v>1121.9438017606656</v>
      </c>
      <c r="AB10" s="57">
        <f t="shared" si="10"/>
        <v>1092.7421524315073</v>
      </c>
      <c r="AC10" s="59">
        <v>1.4325300226620727</v>
      </c>
      <c r="AD10" s="59">
        <v>1.3953282632780941</v>
      </c>
      <c r="AE10" s="59">
        <v>1.8204198572145573</v>
      </c>
      <c r="AF10" s="59">
        <v>1.8860154369786175</v>
      </c>
      <c r="AG10" s="59">
        <v>1.9217050815899082</v>
      </c>
      <c r="AH10" s="59">
        <v>1.8716874623307387</v>
      </c>
      <c r="BB10" s="5">
        <v>1063.6549000000002</v>
      </c>
      <c r="BC10" s="5">
        <v>1522.7874132117554</v>
      </c>
      <c r="BD10" s="5">
        <v>1545.8857719560656</v>
      </c>
      <c r="BE10" s="5">
        <v>1607.0956499059864</v>
      </c>
      <c r="BF10" s="5">
        <v>1752.1283786435897</v>
      </c>
      <c r="BG10" s="5">
        <v>1762.0896837432842</v>
      </c>
      <c r="BH10" s="1">
        <v>9</v>
      </c>
      <c r="BJ10" s="57">
        <v>0</v>
      </c>
      <c r="BK10" s="57">
        <v>0</v>
      </c>
      <c r="BL10" s="57">
        <v>0</v>
      </c>
      <c r="BM10" s="57">
        <v>0</v>
      </c>
      <c r="BN10" s="57">
        <v>0</v>
      </c>
      <c r="BO10" s="57">
        <v>0</v>
      </c>
      <c r="BP10" s="57">
        <v>0</v>
      </c>
      <c r="BQ10" s="57">
        <v>0</v>
      </c>
      <c r="BR10" s="57">
        <v>0</v>
      </c>
      <c r="BS10" s="57">
        <v>0</v>
      </c>
      <c r="BT10" s="57">
        <v>0</v>
      </c>
      <c r="CA10" s="57">
        <v>0</v>
      </c>
      <c r="CB10" s="30">
        <v>553.61869152203235</v>
      </c>
      <c r="CC10" s="30">
        <v>641.92711293349669</v>
      </c>
      <c r="CD10" s="30">
        <v>411.54984545045744</v>
      </c>
      <c r="CE10" s="30">
        <v>0</v>
      </c>
      <c r="CF10" s="30">
        <v>0</v>
      </c>
      <c r="CG10" s="124">
        <v>0</v>
      </c>
      <c r="CH10" s="124">
        <v>607.01165180522776</v>
      </c>
      <c r="CI10" s="124">
        <v>703.83685220067321</v>
      </c>
      <c r="CJ10" s="124">
        <v>451.24117973738333</v>
      </c>
      <c r="CK10" s="124">
        <v>0</v>
      </c>
      <c r="CL10" s="124">
        <v>0</v>
      </c>
      <c r="CM10" s="4">
        <f>IF(ISNUMBER(VLOOKUP(A10,Sheet1!$D$5:$D$567,1,0)),1,0)</f>
        <v>1</v>
      </c>
    </row>
    <row r="11" spans="1:95">
      <c r="A11" s="1">
        <v>10</v>
      </c>
      <c r="B11" s="1">
        <v>0</v>
      </c>
      <c r="C11" s="1">
        <v>0</v>
      </c>
      <c r="D11" s="3" t="s">
        <v>102</v>
      </c>
      <c r="E11" s="3"/>
      <c r="F11" s="4" t="s">
        <v>90</v>
      </c>
      <c r="G11" s="4" t="s">
        <v>91</v>
      </c>
      <c r="H11" s="4" t="s">
        <v>92</v>
      </c>
      <c r="I11" s="4" t="s">
        <v>91</v>
      </c>
      <c r="J11" s="4" t="s">
        <v>93</v>
      </c>
      <c r="K11" s="57">
        <v>210</v>
      </c>
      <c r="L11" s="57">
        <v>0</v>
      </c>
      <c r="M11" s="57">
        <v>0</v>
      </c>
      <c r="N11" s="57">
        <v>108</v>
      </c>
      <c r="O11" s="57">
        <v>0</v>
      </c>
      <c r="P11" s="57">
        <v>0</v>
      </c>
      <c r="Q11" s="57">
        <f t="shared" si="0"/>
        <v>108</v>
      </c>
      <c r="R11" s="58">
        <f t="shared" si="1"/>
        <v>210</v>
      </c>
      <c r="S11" s="58">
        <f t="shared" si="2"/>
        <v>210</v>
      </c>
      <c r="T11" s="58">
        <f t="shared" si="3"/>
        <v>318</v>
      </c>
      <c r="U11" s="58">
        <f t="shared" si="4"/>
        <v>318</v>
      </c>
      <c r="V11" s="61">
        <f t="shared" si="5"/>
        <v>318</v>
      </c>
      <c r="W11" s="57">
        <v>554.4</v>
      </c>
      <c r="X11" s="57">
        <f t="shared" si="6"/>
        <v>738</v>
      </c>
      <c r="Y11" s="57">
        <f t="shared" si="7"/>
        <v>774.9</v>
      </c>
      <c r="Z11" s="57">
        <f t="shared" si="8"/>
        <v>1232.0909999999999</v>
      </c>
      <c r="AA11" s="57">
        <f t="shared" si="9"/>
        <v>1293.6955499999999</v>
      </c>
      <c r="AB11" s="57">
        <f t="shared" si="10"/>
        <v>1358.3142857142857</v>
      </c>
      <c r="AC11" s="59">
        <v>2.64</v>
      </c>
      <c r="AD11" s="59">
        <v>3.5142857142857142</v>
      </c>
      <c r="AE11" s="59">
        <v>3.69</v>
      </c>
      <c r="AF11" s="59">
        <v>3.8744999999999998</v>
      </c>
      <c r="AG11" s="59">
        <v>4.068225</v>
      </c>
      <c r="AH11" s="59">
        <v>4.2714285714285714</v>
      </c>
      <c r="BB11" s="5">
        <v>1423.2069999999999</v>
      </c>
      <c r="BC11" s="5">
        <v>1454.7184685674156</v>
      </c>
      <c r="BD11" s="5">
        <v>1471.6966252808988</v>
      </c>
      <c r="BE11" s="5">
        <v>1489.969441460674</v>
      </c>
      <c r="BF11" s="5">
        <v>1506.8611770505618</v>
      </c>
      <c r="BG11" s="5">
        <v>1522.4533849999998</v>
      </c>
      <c r="BH11" s="1">
        <v>10</v>
      </c>
      <c r="BJ11" s="57">
        <v>0</v>
      </c>
      <c r="BK11" s="57">
        <v>0</v>
      </c>
      <c r="BL11" s="57">
        <v>0</v>
      </c>
      <c r="BM11" s="57">
        <v>0</v>
      </c>
      <c r="BN11" s="57">
        <v>0</v>
      </c>
      <c r="BO11" s="57">
        <v>0</v>
      </c>
      <c r="BP11" s="57">
        <v>0</v>
      </c>
      <c r="BQ11" s="57">
        <v>0</v>
      </c>
      <c r="BR11" s="57">
        <v>0</v>
      </c>
      <c r="BS11" s="57">
        <v>0</v>
      </c>
      <c r="BT11" s="57">
        <v>0</v>
      </c>
      <c r="CA11" s="57">
        <v>0</v>
      </c>
      <c r="CB11" s="30">
        <v>446.99083243820218</v>
      </c>
      <c r="CC11" s="30">
        <v>446.99083243820218</v>
      </c>
      <c r="CD11" s="30">
        <v>595.98777658426968</v>
      </c>
      <c r="CE11" s="30">
        <v>0</v>
      </c>
      <c r="CF11" s="30">
        <v>0</v>
      </c>
      <c r="CG11" s="124">
        <v>0</v>
      </c>
      <c r="CH11" s="124">
        <v>456.73601549999995</v>
      </c>
      <c r="CI11" s="124">
        <v>456.73601549999995</v>
      </c>
      <c r="CJ11" s="124">
        <v>608.9813539999999</v>
      </c>
      <c r="CK11" s="124">
        <v>0</v>
      </c>
      <c r="CL11" s="124">
        <v>0</v>
      </c>
      <c r="CM11" s="4">
        <f>IF(ISNUMBER(VLOOKUP(A11,Sheet1!$D$5:$D$567,1,0)),1,0)</f>
        <v>1</v>
      </c>
    </row>
    <row r="12" spans="1:95">
      <c r="A12" s="1">
        <v>11</v>
      </c>
      <c r="B12" s="1">
        <v>0</v>
      </c>
      <c r="C12" s="1">
        <v>0</v>
      </c>
      <c r="D12" s="3" t="s">
        <v>103</v>
      </c>
      <c r="E12" s="3"/>
      <c r="F12" s="4" t="s">
        <v>90</v>
      </c>
      <c r="G12" s="4" t="s">
        <v>91</v>
      </c>
      <c r="H12" s="4" t="s">
        <v>92</v>
      </c>
      <c r="I12" s="4" t="s">
        <v>91</v>
      </c>
      <c r="J12" s="4" t="s">
        <v>93</v>
      </c>
      <c r="K12" s="57">
        <v>241.68336673346752</v>
      </c>
      <c r="L12" s="57">
        <v>12.6</v>
      </c>
      <c r="M12" s="57">
        <v>0</v>
      </c>
      <c r="N12" s="57">
        <v>25</v>
      </c>
      <c r="O12" s="57">
        <v>29.8</v>
      </c>
      <c r="P12" s="57">
        <v>75</v>
      </c>
      <c r="Q12" s="57">
        <f t="shared" si="0"/>
        <v>142.4</v>
      </c>
      <c r="R12" s="58">
        <f t="shared" si="1"/>
        <v>254.28336673346752</v>
      </c>
      <c r="S12" s="58">
        <f t="shared" si="2"/>
        <v>254.28336673346752</v>
      </c>
      <c r="T12" s="58">
        <f t="shared" si="3"/>
        <v>279.28336673346752</v>
      </c>
      <c r="U12" s="58">
        <f t="shared" si="4"/>
        <v>309.08336673346753</v>
      </c>
      <c r="V12" s="61">
        <f t="shared" si="5"/>
        <v>384.08336673346753</v>
      </c>
      <c r="W12" s="57">
        <v>377.22864936221663</v>
      </c>
      <c r="X12" s="57">
        <f t="shared" si="6"/>
        <v>392.98529253743226</v>
      </c>
      <c r="Y12" s="57">
        <f t="shared" si="7"/>
        <v>379.31840446744405</v>
      </c>
      <c r="Z12" s="57">
        <f t="shared" si="8"/>
        <v>428.78141259615728</v>
      </c>
      <c r="AA12" s="57">
        <f t="shared" si="9"/>
        <v>491.74035879981284</v>
      </c>
      <c r="AB12" s="57">
        <f t="shared" si="10"/>
        <v>671.38590664988578</v>
      </c>
      <c r="AC12" s="59">
        <v>1.5608382755534465</v>
      </c>
      <c r="AD12" s="59">
        <v>1.5454620472653569</v>
      </c>
      <c r="AE12" s="59">
        <v>1.491715362039526</v>
      </c>
      <c r="AF12" s="59">
        <v>1.5352916201606892</v>
      </c>
      <c r="AG12" s="59">
        <v>1.5909635125200907</v>
      </c>
      <c r="AH12" s="59">
        <v>1.7480213016248376</v>
      </c>
      <c r="BB12" s="5">
        <v>2256.6941999999999</v>
      </c>
      <c r="BC12" s="5">
        <v>2418.2453790312115</v>
      </c>
      <c r="BD12" s="5">
        <v>2477.3413161363028</v>
      </c>
      <c r="BE12" s="5">
        <v>2781.5276775808061</v>
      </c>
      <c r="BF12" s="5">
        <v>3165.6654382815227</v>
      </c>
      <c r="BG12" s="5">
        <v>3218.7485272900585</v>
      </c>
      <c r="BH12" s="1">
        <v>11</v>
      </c>
      <c r="BJ12" s="57">
        <v>0</v>
      </c>
      <c r="BK12" s="57">
        <v>0</v>
      </c>
      <c r="BL12" s="57">
        <v>0</v>
      </c>
      <c r="BM12" s="57">
        <v>0</v>
      </c>
      <c r="BN12" s="57">
        <v>0</v>
      </c>
      <c r="BO12" s="57">
        <v>0</v>
      </c>
      <c r="BP12" s="57">
        <v>0</v>
      </c>
      <c r="BQ12" s="57">
        <v>0</v>
      </c>
      <c r="BR12" s="57">
        <v>0</v>
      </c>
      <c r="BS12" s="57">
        <v>0</v>
      </c>
      <c r="BT12" s="57">
        <v>0</v>
      </c>
      <c r="BU12" s="57">
        <v>2909</v>
      </c>
      <c r="BV12" s="57">
        <v>3054.4500000000003</v>
      </c>
      <c r="BW12" s="57">
        <v>3207.1725000000006</v>
      </c>
      <c r="BX12" s="57">
        <v>3367.5311250000009</v>
      </c>
      <c r="BY12" s="57">
        <v>3535.9076812500011</v>
      </c>
      <c r="BZ12" s="57">
        <v>3712.7030653125012</v>
      </c>
      <c r="CA12" s="57">
        <v>0</v>
      </c>
      <c r="CB12" s="30">
        <v>1134.8058575124689</v>
      </c>
      <c r="CC12" s="30">
        <v>1129.7599615435211</v>
      </c>
      <c r="CD12" s="30">
        <v>211.8361571998413</v>
      </c>
      <c r="CE12" s="30">
        <v>305.12570132497456</v>
      </c>
      <c r="CF12" s="30">
        <v>0</v>
      </c>
      <c r="CG12" s="124">
        <v>0</v>
      </c>
      <c r="CH12" s="124">
        <v>1313.1829361501216</v>
      </c>
      <c r="CI12" s="124">
        <v>1307.3438893738421</v>
      </c>
      <c r="CJ12" s="124">
        <v>245.13411263511188</v>
      </c>
      <c r="CK12" s="124">
        <v>353.08758913098268</v>
      </c>
      <c r="CL12" s="124">
        <v>0</v>
      </c>
      <c r="CM12" s="4">
        <f>IF(ISNUMBER(VLOOKUP(A12,Sheet1!$D$5:$D$567,1,0)),1,0)</f>
        <v>1</v>
      </c>
    </row>
    <row r="13" spans="1:95">
      <c r="A13" s="1">
        <v>12</v>
      </c>
      <c r="B13" s="1">
        <v>0</v>
      </c>
      <c r="C13" s="1">
        <v>0</v>
      </c>
      <c r="D13" s="3" t="s">
        <v>104</v>
      </c>
      <c r="E13" s="3"/>
      <c r="F13" s="4" t="s">
        <v>90</v>
      </c>
      <c r="G13" s="4" t="s">
        <v>91</v>
      </c>
      <c r="H13" s="4" t="s">
        <v>92</v>
      </c>
      <c r="I13" s="4" t="s">
        <v>91</v>
      </c>
      <c r="J13" s="4" t="s">
        <v>93</v>
      </c>
      <c r="K13" s="57">
        <v>151.84057971014494</v>
      </c>
      <c r="L13" s="57">
        <v>100</v>
      </c>
      <c r="M13" s="57">
        <v>0</v>
      </c>
      <c r="N13" s="57">
        <v>0</v>
      </c>
      <c r="O13" s="57">
        <v>0</v>
      </c>
      <c r="P13" s="57">
        <v>0</v>
      </c>
      <c r="Q13" s="57">
        <f t="shared" si="0"/>
        <v>100</v>
      </c>
      <c r="R13" s="58">
        <f t="shared" si="1"/>
        <v>251.84057971014494</v>
      </c>
      <c r="S13" s="58">
        <f t="shared" si="2"/>
        <v>251.84057971014494</v>
      </c>
      <c r="T13" s="58">
        <f t="shared" si="3"/>
        <v>251.84057971014494</v>
      </c>
      <c r="U13" s="58">
        <f t="shared" si="4"/>
        <v>251.84057971014494</v>
      </c>
      <c r="V13" s="61">
        <f t="shared" si="5"/>
        <v>251.84057971014494</v>
      </c>
      <c r="W13" s="57">
        <v>852.10351201478761</v>
      </c>
      <c r="X13" s="57">
        <f t="shared" si="6"/>
        <v>1288.8059149722737</v>
      </c>
      <c r="Y13" s="57">
        <f t="shared" si="7"/>
        <v>1327.4700924214419</v>
      </c>
      <c r="Z13" s="57">
        <f t="shared" si="8"/>
        <v>1367.2941951940852</v>
      </c>
      <c r="AA13" s="57">
        <f t="shared" si="9"/>
        <v>1408.3130210499078</v>
      </c>
      <c r="AB13" s="57">
        <f t="shared" si="10"/>
        <v>1450.5624116814051</v>
      </c>
      <c r="AC13" s="59">
        <v>5.6118299445471358</v>
      </c>
      <c r="AD13" s="59">
        <v>5.1175466497719331</v>
      </c>
      <c r="AE13" s="59">
        <v>5.271073049265091</v>
      </c>
      <c r="AF13" s="59">
        <v>5.4292052407430438</v>
      </c>
      <c r="AG13" s="59">
        <v>5.5920813979653357</v>
      </c>
      <c r="AH13" s="59">
        <v>5.7598438399042964</v>
      </c>
      <c r="BB13" s="5">
        <v>391.9624</v>
      </c>
      <c r="BC13" s="5">
        <v>523.3893002692655</v>
      </c>
      <c r="BD13" s="5">
        <v>530.85429337231903</v>
      </c>
      <c r="BE13" s="5">
        <v>538.8464195025</v>
      </c>
      <c r="BF13" s="5">
        <v>546.30264314365286</v>
      </c>
      <c r="BG13" s="5">
        <v>553.25580311219255</v>
      </c>
      <c r="BH13" s="1">
        <v>12</v>
      </c>
      <c r="BJ13" s="57">
        <v>0</v>
      </c>
      <c r="BK13" s="57">
        <v>0</v>
      </c>
      <c r="BL13" s="57">
        <v>0</v>
      </c>
      <c r="BM13" s="57">
        <v>0</v>
      </c>
      <c r="BN13" s="57">
        <v>0</v>
      </c>
      <c r="BO13" s="57">
        <v>0</v>
      </c>
      <c r="BP13" s="57">
        <v>0</v>
      </c>
      <c r="BQ13" s="57">
        <v>0</v>
      </c>
      <c r="BR13" s="57">
        <v>0</v>
      </c>
      <c r="BS13" s="57">
        <v>0</v>
      </c>
      <c r="BT13" s="57">
        <v>0</v>
      </c>
      <c r="CA13" s="57">
        <v>0</v>
      </c>
      <c r="CB13" s="30">
        <v>142.80126630373684</v>
      </c>
      <c r="CC13" s="30">
        <v>176.02006808833914</v>
      </c>
      <c r="CD13" s="30">
        <v>44.005017022084786</v>
      </c>
      <c r="CE13" s="30">
        <v>176.02006808833914</v>
      </c>
      <c r="CF13" s="30">
        <v>0</v>
      </c>
      <c r="CG13" s="124">
        <v>0</v>
      </c>
      <c r="CH13" s="124">
        <v>146.61993921617858</v>
      </c>
      <c r="CI13" s="124">
        <v>180.72705062045063</v>
      </c>
      <c r="CJ13" s="124">
        <v>45.181762655112657</v>
      </c>
      <c r="CK13" s="124">
        <v>180.72705062045063</v>
      </c>
      <c r="CL13" s="124">
        <v>0</v>
      </c>
      <c r="CM13" s="4">
        <f>IF(ISNUMBER(VLOOKUP(A13,Sheet1!$D$5:$D$567,1,0)),1,0)</f>
        <v>1</v>
      </c>
    </row>
    <row r="14" spans="1:95">
      <c r="A14" s="1">
        <v>13</v>
      </c>
      <c r="B14" s="1">
        <v>0</v>
      </c>
      <c r="C14" s="1">
        <v>0</v>
      </c>
      <c r="D14" s="3" t="s">
        <v>105</v>
      </c>
      <c r="E14" s="3"/>
      <c r="F14" s="4" t="s">
        <v>90</v>
      </c>
      <c r="G14" s="4" t="s">
        <v>91</v>
      </c>
      <c r="H14" s="4" t="s">
        <v>92</v>
      </c>
      <c r="I14" s="4" t="s">
        <v>91</v>
      </c>
      <c r="J14" s="4" t="s">
        <v>93</v>
      </c>
      <c r="K14" s="57">
        <v>414</v>
      </c>
      <c r="L14" s="57">
        <v>0</v>
      </c>
      <c r="M14" s="57">
        <v>165</v>
      </c>
      <c r="N14" s="57">
        <v>9</v>
      </c>
      <c r="O14" s="57">
        <v>9</v>
      </c>
      <c r="P14" s="57">
        <v>9</v>
      </c>
      <c r="Q14" s="57">
        <f t="shared" si="0"/>
        <v>192</v>
      </c>
      <c r="R14" s="58">
        <f t="shared" si="1"/>
        <v>414</v>
      </c>
      <c r="S14" s="58">
        <f t="shared" si="2"/>
        <v>579</v>
      </c>
      <c r="T14" s="58">
        <f t="shared" si="3"/>
        <v>588</v>
      </c>
      <c r="U14" s="58">
        <f t="shared" si="4"/>
        <v>597</v>
      </c>
      <c r="V14" s="61">
        <f t="shared" si="5"/>
        <v>606</v>
      </c>
      <c r="W14" s="57">
        <v>1392.3545858578498</v>
      </c>
      <c r="X14" s="57">
        <f t="shared" si="6"/>
        <v>1479.6212279771544</v>
      </c>
      <c r="Y14" s="57">
        <f t="shared" si="7"/>
        <v>2047.2759755602656</v>
      </c>
      <c r="Z14" s="57">
        <f t="shared" si="8"/>
        <v>2199.905463054286</v>
      </c>
      <c r="AA14" s="57">
        <f t="shared" si="9"/>
        <v>2326.1171001232124</v>
      </c>
      <c r="AB14" s="57">
        <f t="shared" si="10"/>
        <v>2429.180228732811</v>
      </c>
      <c r="AC14" s="59">
        <v>3.3631753281590573</v>
      </c>
      <c r="AD14" s="59">
        <v>3.5739643187853969</v>
      </c>
      <c r="AE14" s="59">
        <v>3.5358825139210115</v>
      </c>
      <c r="AF14" s="59">
        <v>3.7413358215208943</v>
      </c>
      <c r="AG14" s="59">
        <v>3.8963435512951632</v>
      </c>
      <c r="AH14" s="59">
        <v>4.0085482322323616</v>
      </c>
      <c r="BB14" s="5">
        <v>1044.9914250000002</v>
      </c>
      <c r="BC14" s="5">
        <v>1062.7901010624914</v>
      </c>
      <c r="BD14" s="5">
        <v>1109.8106794305388</v>
      </c>
      <c r="BE14" s="5">
        <v>1194.0157287492332</v>
      </c>
      <c r="BF14" s="5">
        <v>1213.2612678591465</v>
      </c>
      <c r="BG14" s="5">
        <v>1229.1880152732881</v>
      </c>
      <c r="BH14" s="1">
        <v>13</v>
      </c>
      <c r="BI14" s="57">
        <v>452</v>
      </c>
      <c r="BJ14" s="57">
        <v>436.45748842513154</v>
      </c>
      <c r="BK14" s="57">
        <v>692.71561189168108</v>
      </c>
      <c r="BL14" s="57">
        <v>646.27470402921051</v>
      </c>
      <c r="BM14" s="57">
        <v>657.01387109859547</v>
      </c>
      <c r="BN14" s="57">
        <v>648.83858573043858</v>
      </c>
      <c r="BO14" s="57">
        <v>17</v>
      </c>
      <c r="BP14" s="57">
        <v>17</v>
      </c>
      <c r="BQ14" s="57">
        <v>17</v>
      </c>
      <c r="BR14" s="57">
        <v>17</v>
      </c>
      <c r="BS14" s="57">
        <v>17</v>
      </c>
      <c r="BT14" s="57">
        <v>17</v>
      </c>
      <c r="CA14" s="57">
        <v>0</v>
      </c>
      <c r="CB14" s="30">
        <v>293.20303703028611</v>
      </c>
      <c r="CC14" s="30">
        <v>278.27634614114135</v>
      </c>
      <c r="CD14" s="30">
        <v>222.62107691291308</v>
      </c>
      <c r="CE14" s="30">
        <v>399.91526866489249</v>
      </c>
      <c r="CF14" s="30">
        <v>0</v>
      </c>
      <c r="CG14" s="124">
        <v>0</v>
      </c>
      <c r="CH14" s="124">
        <v>301.83995945923527</v>
      </c>
      <c r="CI14" s="124">
        <v>286.47357097133363</v>
      </c>
      <c r="CJ14" s="124">
        <v>229.1788567770669</v>
      </c>
      <c r="CK14" s="124">
        <v>411.69562806565222</v>
      </c>
      <c r="CL14" s="124">
        <v>0</v>
      </c>
      <c r="CM14" s="4">
        <f>IF(ISNUMBER(VLOOKUP(A14,Sheet1!$D$5:$D$567,1,0)),1,0)</f>
        <v>1</v>
      </c>
    </row>
    <row r="15" spans="1:95">
      <c r="A15" s="1">
        <v>14</v>
      </c>
      <c r="B15" s="1">
        <v>0</v>
      </c>
      <c r="C15" s="1">
        <v>0</v>
      </c>
      <c r="D15" s="3" t="s">
        <v>106</v>
      </c>
      <c r="E15" s="3"/>
      <c r="F15" s="4" t="s">
        <v>90</v>
      </c>
      <c r="G15" s="4" t="s">
        <v>91</v>
      </c>
      <c r="H15" s="4" t="s">
        <v>92</v>
      </c>
      <c r="I15" s="4" t="s">
        <v>91</v>
      </c>
      <c r="J15" s="4" t="s">
        <v>93</v>
      </c>
      <c r="K15" s="57">
        <v>16.112841813776392</v>
      </c>
      <c r="L15" s="57">
        <v>10.8</v>
      </c>
      <c r="M15" s="57">
        <v>45</v>
      </c>
      <c r="N15" s="57">
        <v>0</v>
      </c>
      <c r="O15" s="57">
        <v>0</v>
      </c>
      <c r="P15" s="57">
        <v>0</v>
      </c>
      <c r="Q15" s="57">
        <f t="shared" si="0"/>
        <v>55.8</v>
      </c>
      <c r="R15" s="58">
        <f t="shared" si="1"/>
        <v>26.912841813776392</v>
      </c>
      <c r="S15" s="58">
        <f t="shared" si="2"/>
        <v>71.912841813776396</v>
      </c>
      <c r="T15" s="58">
        <f t="shared" si="3"/>
        <v>71.912841813776396</v>
      </c>
      <c r="U15" s="58">
        <f t="shared" si="4"/>
        <v>71.912841813776396</v>
      </c>
      <c r="V15" s="61">
        <f t="shared" si="5"/>
        <v>71.912841813776396</v>
      </c>
      <c r="W15" s="57">
        <v>38.473171658690966</v>
      </c>
      <c r="X15" s="57">
        <f t="shared" si="6"/>
        <v>65.717946275016956</v>
      </c>
      <c r="Y15" s="57">
        <f t="shared" si="7"/>
        <v>186.44944015116522</v>
      </c>
      <c r="Z15" s="57">
        <f t="shared" si="8"/>
        <v>184.90682769489274</v>
      </c>
      <c r="AA15" s="57">
        <f t="shared" si="9"/>
        <v>182.17269432538305</v>
      </c>
      <c r="AB15" s="57">
        <f t="shared" si="10"/>
        <v>178.85340396542398</v>
      </c>
      <c r="AC15" s="59">
        <v>2.3877334677112398</v>
      </c>
      <c r="AD15" s="59">
        <v>2.4418805984798175</v>
      </c>
      <c r="AE15" s="59">
        <v>2.5927141168192156</v>
      </c>
      <c r="AF15" s="59">
        <v>2.5712629765587987</v>
      </c>
      <c r="AG15" s="59">
        <v>2.5332428774979117</v>
      </c>
      <c r="AH15" s="59">
        <v>2.4870857478915664</v>
      </c>
      <c r="BB15" s="5">
        <v>5300.9939999999997</v>
      </c>
      <c r="BC15" s="5">
        <v>5358.8417000362424</v>
      </c>
      <c r="BD15" s="5">
        <v>5493.378662212077</v>
      </c>
      <c r="BE15" s="5">
        <v>5628.863435299063</v>
      </c>
      <c r="BF15" s="5">
        <v>5758.951907028315</v>
      </c>
      <c r="BG15" s="5">
        <v>5883.9600769692015</v>
      </c>
      <c r="BH15" s="1">
        <v>14</v>
      </c>
      <c r="BJ15" s="57">
        <v>0</v>
      </c>
      <c r="BK15" s="57">
        <v>0</v>
      </c>
      <c r="BL15" s="57">
        <v>0</v>
      </c>
      <c r="BM15" s="57">
        <v>0</v>
      </c>
      <c r="BN15" s="57">
        <v>0</v>
      </c>
      <c r="BO15" s="57">
        <v>0</v>
      </c>
      <c r="BP15" s="57">
        <v>0</v>
      </c>
      <c r="BQ15" s="57">
        <v>0</v>
      </c>
      <c r="BR15" s="57">
        <v>0</v>
      </c>
      <c r="BS15" s="57">
        <v>0</v>
      </c>
      <c r="BT15" s="57">
        <v>0</v>
      </c>
      <c r="CA15" s="57">
        <v>0</v>
      </c>
      <c r="CB15" s="30">
        <v>894.95932372883158</v>
      </c>
      <c r="CC15" s="30">
        <v>1233.5514054752791</v>
      </c>
      <c r="CD15" s="30">
        <v>3500.3527060949527</v>
      </c>
      <c r="CE15" s="30">
        <v>0</v>
      </c>
      <c r="CF15" s="30">
        <v>0</v>
      </c>
      <c r="CG15" s="124">
        <v>0</v>
      </c>
      <c r="CH15" s="124">
        <v>935.51833187298166</v>
      </c>
      <c r="CI15" s="124">
        <v>1289.4551992839674</v>
      </c>
      <c r="CJ15" s="124">
        <v>3658.9865458122526</v>
      </c>
      <c r="CK15" s="124">
        <v>0</v>
      </c>
      <c r="CL15" s="124">
        <v>0</v>
      </c>
      <c r="CM15" s="4">
        <f>IF(ISNUMBER(VLOOKUP(A15,Sheet1!$D$5:$D$567,1,0)),1,0)</f>
        <v>1</v>
      </c>
    </row>
    <row r="16" spans="1:95">
      <c r="A16" s="1">
        <v>15</v>
      </c>
      <c r="B16" s="1">
        <v>0</v>
      </c>
      <c r="C16" s="1">
        <v>0</v>
      </c>
      <c r="D16" s="3" t="s">
        <v>107</v>
      </c>
      <c r="E16" s="3"/>
      <c r="F16" s="4" t="s">
        <v>90</v>
      </c>
      <c r="G16" s="4" t="s">
        <v>91</v>
      </c>
      <c r="H16" s="4" t="s">
        <v>92</v>
      </c>
      <c r="I16" s="4" t="s">
        <v>91</v>
      </c>
      <c r="J16" s="4" t="s">
        <v>93</v>
      </c>
      <c r="K16" s="57">
        <v>366.28894080996923</v>
      </c>
      <c r="L16" s="57">
        <v>3.75</v>
      </c>
      <c r="M16" s="57">
        <v>3.75</v>
      </c>
      <c r="N16" s="57">
        <v>39.75</v>
      </c>
      <c r="O16" s="57">
        <v>3.75</v>
      </c>
      <c r="P16" s="57">
        <v>3.75</v>
      </c>
      <c r="Q16" s="57">
        <f t="shared" si="0"/>
        <v>54.75</v>
      </c>
      <c r="R16" s="58">
        <f t="shared" si="1"/>
        <v>370.03894080996923</v>
      </c>
      <c r="S16" s="58">
        <f t="shared" si="2"/>
        <v>373.78894080996923</v>
      </c>
      <c r="T16" s="58">
        <f t="shared" si="3"/>
        <v>413.53894080996923</v>
      </c>
      <c r="U16" s="58">
        <f t="shared" si="4"/>
        <v>417.28894080996923</v>
      </c>
      <c r="V16" s="61">
        <f t="shared" si="5"/>
        <v>421.03894080996923</v>
      </c>
      <c r="W16" s="57">
        <v>552.31269893995841</v>
      </c>
      <c r="X16" s="57">
        <f t="shared" si="6"/>
        <v>531.15877726915596</v>
      </c>
      <c r="Y16" s="57">
        <f t="shared" si="7"/>
        <v>516.23851499632565</v>
      </c>
      <c r="Z16" s="57">
        <f t="shared" si="8"/>
        <v>553.81487703118273</v>
      </c>
      <c r="AA16" s="57">
        <f t="shared" si="9"/>
        <v>543.05534165216886</v>
      </c>
      <c r="AB16" s="57">
        <f t="shared" si="10"/>
        <v>535.11382741277305</v>
      </c>
      <c r="AC16" s="59">
        <v>1.5234575841866935</v>
      </c>
      <c r="AD16" s="59">
        <v>1.435413192207597</v>
      </c>
      <c r="AE16" s="59">
        <v>1.3810962782303835</v>
      </c>
      <c r="AF16" s="59">
        <v>1.3392085300273417</v>
      </c>
      <c r="AG16" s="59">
        <v>1.3013892498518738</v>
      </c>
      <c r="AH16" s="59">
        <v>1.2709366653434797</v>
      </c>
      <c r="BB16" s="5">
        <v>1843.8240000000001</v>
      </c>
      <c r="BC16" s="5">
        <v>2079.0260281925725</v>
      </c>
      <c r="BD16" s="5">
        <v>2099.1401654929268</v>
      </c>
      <c r="BE16" s="5">
        <v>2120.9884333887344</v>
      </c>
      <c r="BF16" s="5">
        <v>2141.0092732735488</v>
      </c>
      <c r="BG16" s="5">
        <v>2159.3457422556135</v>
      </c>
      <c r="BH16" s="1">
        <v>15</v>
      </c>
      <c r="BJ16" s="57">
        <v>0</v>
      </c>
      <c r="BK16" s="57">
        <v>0</v>
      </c>
      <c r="BL16" s="57">
        <v>0</v>
      </c>
      <c r="BM16" s="57">
        <v>0</v>
      </c>
      <c r="BN16" s="57">
        <v>0</v>
      </c>
      <c r="BO16" s="57">
        <v>0</v>
      </c>
      <c r="BP16" s="57">
        <v>0</v>
      </c>
      <c r="BQ16" s="57">
        <v>0</v>
      </c>
      <c r="BR16" s="57">
        <v>0</v>
      </c>
      <c r="BS16" s="57">
        <v>0</v>
      </c>
      <c r="BT16" s="57">
        <v>0</v>
      </c>
      <c r="CA16" s="57">
        <v>0</v>
      </c>
      <c r="CB16" s="30">
        <v>420.90266584740215</v>
      </c>
      <c r="CC16" s="30">
        <v>1225.4421357062154</v>
      </c>
      <c r="CD16" s="30">
        <v>474.64363183511671</v>
      </c>
      <c r="CE16" s="30">
        <v>0</v>
      </c>
      <c r="CF16" s="30">
        <v>0</v>
      </c>
      <c r="CG16" s="124">
        <v>0</v>
      </c>
      <c r="CH16" s="124">
        <v>428.5145383605431</v>
      </c>
      <c r="CI16" s="124">
        <v>1247.603813609697</v>
      </c>
      <c r="CJ16" s="124">
        <v>483.22739028537319</v>
      </c>
      <c r="CK16" s="124">
        <v>0</v>
      </c>
      <c r="CL16" s="124">
        <v>0</v>
      </c>
      <c r="CM16" s="4">
        <f>IF(ISNUMBER(VLOOKUP(A16,Sheet1!$D$5:$D$567,1,0)),1,0)</f>
        <v>1</v>
      </c>
    </row>
    <row r="17" spans="1:91" s="57" customFormat="1">
      <c r="A17" s="1">
        <v>101</v>
      </c>
      <c r="B17" s="1">
        <v>1</v>
      </c>
      <c r="C17" s="1">
        <v>0</v>
      </c>
      <c r="D17" s="3" t="s">
        <v>108</v>
      </c>
      <c r="E17" s="3"/>
      <c r="F17" s="4" t="s">
        <v>109</v>
      </c>
      <c r="G17" s="4" t="s">
        <v>91</v>
      </c>
      <c r="H17" s="4" t="s">
        <v>92</v>
      </c>
      <c r="I17" s="4" t="s">
        <v>91</v>
      </c>
      <c r="J17" s="4" t="s">
        <v>93</v>
      </c>
      <c r="K17" s="57">
        <v>770.75000000000591</v>
      </c>
      <c r="L17" s="57">
        <v>18</v>
      </c>
      <c r="M17" s="57">
        <v>55.449999999999996</v>
      </c>
      <c r="N17" s="57">
        <v>25</v>
      </c>
      <c r="O17" s="57">
        <v>25</v>
      </c>
      <c r="P17" s="57">
        <v>31</v>
      </c>
      <c r="Q17" s="57">
        <f t="shared" si="0"/>
        <v>154.44999999999999</v>
      </c>
      <c r="R17" s="58">
        <f t="shared" si="1"/>
        <v>788.75000000000591</v>
      </c>
      <c r="S17" s="58">
        <f t="shared" si="2"/>
        <v>844.20000000000596</v>
      </c>
      <c r="T17" s="58">
        <f t="shared" si="3"/>
        <v>869.20000000000596</v>
      </c>
      <c r="U17" s="58">
        <f t="shared" si="4"/>
        <v>894.20000000000596</v>
      </c>
      <c r="V17" s="61">
        <f t="shared" si="5"/>
        <v>925.20000000000596</v>
      </c>
      <c r="W17" s="57">
        <v>3446.9789977597816</v>
      </c>
      <c r="X17" s="57">
        <f t="shared" si="6"/>
        <v>3697.0791039722426</v>
      </c>
      <c r="Y17" s="57">
        <f t="shared" si="7"/>
        <v>4112.0304374519401</v>
      </c>
      <c r="Z17" s="57">
        <f t="shared" si="8"/>
        <v>4322.3821295529642</v>
      </c>
      <c r="AA17" s="57">
        <f t="shared" si="9"/>
        <v>4461.5290987107837</v>
      </c>
      <c r="AB17" s="57">
        <f t="shared" si="10"/>
        <v>4564.6070843733896</v>
      </c>
      <c r="AC17" s="59">
        <v>4.4722400230421737</v>
      </c>
      <c r="AD17" s="59">
        <v>4.6872635232611284</v>
      </c>
      <c r="AE17" s="59">
        <v>4.8709197316416857</v>
      </c>
      <c r="AF17" s="59">
        <v>4.9728280367613147</v>
      </c>
      <c r="AG17" s="59">
        <v>4.9894085201417511</v>
      </c>
      <c r="AH17" s="59">
        <v>4.933643627727367</v>
      </c>
      <c r="AI17" s="59"/>
      <c r="AJ17" s="59"/>
      <c r="AK17" s="59"/>
      <c r="AL17" s="59"/>
      <c r="AM17" s="59"/>
      <c r="AN17" s="59"/>
      <c r="AO17" s="59"/>
      <c r="AV17" s="59"/>
      <c r="AW17" s="59"/>
      <c r="AX17" s="59"/>
      <c r="AY17" s="59"/>
      <c r="AZ17" s="59"/>
      <c r="BA17" s="59"/>
      <c r="BB17" s="5">
        <v>481.70330000000001</v>
      </c>
      <c r="BC17" s="5">
        <v>522.37760298789817</v>
      </c>
      <c r="BD17" s="5">
        <v>567.27538215071695</v>
      </c>
      <c r="BE17" s="5">
        <v>606.2109043669127</v>
      </c>
      <c r="BF17" s="5">
        <v>650.46905685916158</v>
      </c>
      <c r="BG17" s="5">
        <v>692.57509350067937</v>
      </c>
      <c r="BH17" s="1">
        <v>101</v>
      </c>
      <c r="BI17" s="57">
        <v>1256</v>
      </c>
      <c r="BJ17" s="57">
        <v>1446.4388058356681</v>
      </c>
      <c r="BK17" s="57">
        <v>1647.7239241292066</v>
      </c>
      <c r="BL17" s="57">
        <v>1659.8356468319994</v>
      </c>
      <c r="BM17" s="57">
        <v>1671.4346738827251</v>
      </c>
      <c r="BN17" s="57">
        <v>1681.9154860877272</v>
      </c>
      <c r="BO17" s="57">
        <v>1903</v>
      </c>
      <c r="BP17" s="57">
        <v>2141.3910018039142</v>
      </c>
      <c r="BQ17" s="57">
        <v>2189.486979176887</v>
      </c>
      <c r="BR17" s="57">
        <v>2215.7042167863283</v>
      </c>
      <c r="BS17" s="57">
        <v>2221.4298288964924</v>
      </c>
      <c r="BT17" s="57">
        <v>2216.4291875520134</v>
      </c>
      <c r="CA17" s="57">
        <v>0</v>
      </c>
      <c r="CB17" s="30">
        <v>170.12981285672939</v>
      </c>
      <c r="CC17" s="30">
        <v>158.71679249456861</v>
      </c>
      <c r="CD17" s="30">
        <v>52.18024589323489</v>
      </c>
      <c r="CE17" s="30">
        <v>225.18405312237982</v>
      </c>
      <c r="CF17" s="30">
        <v>0</v>
      </c>
      <c r="CG17" s="124">
        <v>0</v>
      </c>
      <c r="CH17" s="124">
        <v>194.36745561275248</v>
      </c>
      <c r="CI17" s="124">
        <v>181.32847266554953</v>
      </c>
      <c r="CJ17" s="124">
        <v>59.614134978546033</v>
      </c>
      <c r="CK17" s="124">
        <v>257.26503024383135</v>
      </c>
      <c r="CL17" s="124">
        <v>0</v>
      </c>
      <c r="CM17" s="4">
        <f>IF(ISNUMBER(VLOOKUP(A17,Sheet1!$D$5:$D$567,1,0)),1,0)</f>
        <v>1</v>
      </c>
    </row>
    <row r="18" spans="1:91" s="57" customFormat="1">
      <c r="A18" s="1">
        <v>102</v>
      </c>
      <c r="B18" s="1">
        <v>1</v>
      </c>
      <c r="C18" s="1">
        <v>0</v>
      </c>
      <c r="D18" s="3" t="s">
        <v>110</v>
      </c>
      <c r="E18" s="3"/>
      <c r="F18" s="4" t="s">
        <v>109</v>
      </c>
      <c r="G18" s="4" t="s">
        <v>91</v>
      </c>
      <c r="H18" s="4" t="s">
        <v>92</v>
      </c>
      <c r="I18" s="4" t="s">
        <v>91</v>
      </c>
      <c r="J18" s="4" t="s">
        <v>93</v>
      </c>
      <c r="K18" s="57">
        <v>967.00000000000011</v>
      </c>
      <c r="L18" s="57">
        <v>33.9</v>
      </c>
      <c r="M18" s="57">
        <v>219.25</v>
      </c>
      <c r="N18" s="57">
        <v>51.099999999999994</v>
      </c>
      <c r="O18" s="57">
        <v>37</v>
      </c>
      <c r="P18" s="57">
        <v>74.5</v>
      </c>
      <c r="Q18" s="57">
        <f t="shared" si="0"/>
        <v>415.75</v>
      </c>
      <c r="R18" s="58">
        <f t="shared" si="1"/>
        <v>1000.9000000000001</v>
      </c>
      <c r="S18" s="58">
        <f t="shared" si="2"/>
        <v>1220.1500000000001</v>
      </c>
      <c r="T18" s="58">
        <f t="shared" si="3"/>
        <v>1271.25</v>
      </c>
      <c r="U18" s="58">
        <f t="shared" si="4"/>
        <v>1308.25</v>
      </c>
      <c r="V18" s="61">
        <f t="shared" si="5"/>
        <v>1382.75</v>
      </c>
      <c r="W18" s="57">
        <v>6134.8018384491315</v>
      </c>
      <c r="X18" s="57">
        <f t="shared" si="6"/>
        <v>6553.8225299687529</v>
      </c>
      <c r="Y18" s="57">
        <f t="shared" si="7"/>
        <v>7820.4696013458106</v>
      </c>
      <c r="Z18" s="57">
        <f t="shared" si="8"/>
        <v>8245.6282742408894</v>
      </c>
      <c r="AA18" s="57">
        <f t="shared" si="9"/>
        <v>8589.1165476835758</v>
      </c>
      <c r="AB18" s="57">
        <f t="shared" si="10"/>
        <v>8943.4542746735988</v>
      </c>
      <c r="AC18" s="59">
        <v>6.3441590883651822</v>
      </c>
      <c r="AD18" s="59">
        <v>6.5479293935145888</v>
      </c>
      <c r="AE18" s="59">
        <v>6.4094329396761136</v>
      </c>
      <c r="AF18" s="59">
        <v>6.4862365972396381</v>
      </c>
      <c r="AG18" s="59">
        <v>6.5653480203963888</v>
      </c>
      <c r="AH18" s="59">
        <v>6.4678750856435352</v>
      </c>
      <c r="AI18" s="59"/>
      <c r="AJ18" s="59"/>
      <c r="AK18" s="59"/>
      <c r="AL18" s="59"/>
      <c r="AM18" s="59"/>
      <c r="AN18" s="59"/>
      <c r="AO18" s="59"/>
      <c r="AV18" s="59"/>
      <c r="AW18" s="59"/>
      <c r="AX18" s="59"/>
      <c r="AY18" s="59"/>
      <c r="AZ18" s="59"/>
      <c r="BA18" s="59"/>
      <c r="BB18" s="5">
        <v>893.10760000000005</v>
      </c>
      <c r="BC18" s="5">
        <v>972.66565490113783</v>
      </c>
      <c r="BD18" s="5">
        <v>1130.1404137321335</v>
      </c>
      <c r="BE18" s="5">
        <v>1192.9232150825233</v>
      </c>
      <c r="BF18" s="5">
        <v>1263.3509640754978</v>
      </c>
      <c r="BG18" s="5">
        <v>1332.7708081017117</v>
      </c>
      <c r="BH18" s="1">
        <v>102</v>
      </c>
      <c r="BI18" s="57">
        <v>1915</v>
      </c>
      <c r="BJ18" s="57">
        <v>2123.321941647574</v>
      </c>
      <c r="BK18" s="57">
        <v>2471.9395987510425</v>
      </c>
      <c r="BL18" s="57">
        <v>2715.898355587884</v>
      </c>
      <c r="BM18" s="57">
        <v>2964.3395751024441</v>
      </c>
      <c r="BN18" s="57">
        <v>3207.9818534729402</v>
      </c>
      <c r="BO18" s="57">
        <v>7118</v>
      </c>
      <c r="BP18" s="57">
        <v>7572.3055566028979</v>
      </c>
      <c r="BQ18" s="57">
        <v>7662.8361831680095</v>
      </c>
      <c r="BR18" s="57">
        <v>7667.7167668185393</v>
      </c>
      <c r="BS18" s="57">
        <v>7708.0189759932264</v>
      </c>
      <c r="BT18" s="57">
        <v>7720.6175138900135</v>
      </c>
      <c r="CA18" s="57">
        <v>97.364630856859904</v>
      </c>
      <c r="CB18" s="30">
        <v>184.57887546242358</v>
      </c>
      <c r="CC18" s="30">
        <v>119.16819200825083</v>
      </c>
      <c r="CD18" s="30">
        <v>136.03324655885169</v>
      </c>
      <c r="CE18" s="30">
        <v>655.77827019613721</v>
      </c>
      <c r="CF18" s="30">
        <v>0</v>
      </c>
      <c r="CG18" s="124">
        <v>108.77878484295006</v>
      </c>
      <c r="CH18" s="124">
        <v>206.21724340534504</v>
      </c>
      <c r="CI18" s="124">
        <v>133.1383994835488</v>
      </c>
      <c r="CJ18" s="124">
        <v>151.98056140805193</v>
      </c>
      <c r="CK18" s="124">
        <v>732.65581896181584</v>
      </c>
      <c r="CL18" s="124">
        <v>0</v>
      </c>
      <c r="CM18" s="4">
        <f>IF(ISNUMBER(VLOOKUP(A18,Sheet1!$D$5:$D$567,1,0)),1,0)</f>
        <v>1</v>
      </c>
    </row>
    <row r="19" spans="1:91" s="57" customFormat="1">
      <c r="A19" s="1">
        <v>103</v>
      </c>
      <c r="B19" s="1">
        <v>1</v>
      </c>
      <c r="C19" s="1">
        <v>0</v>
      </c>
      <c r="D19" s="3" t="s">
        <v>111</v>
      </c>
      <c r="E19" s="3"/>
      <c r="F19" s="4" t="s">
        <v>109</v>
      </c>
      <c r="G19" s="4" t="s">
        <v>91</v>
      </c>
      <c r="H19" s="4" t="s">
        <v>92</v>
      </c>
      <c r="I19" s="4" t="s">
        <v>91</v>
      </c>
      <c r="J19" s="4" t="s">
        <v>93</v>
      </c>
      <c r="K19" s="57">
        <v>732</v>
      </c>
      <c r="L19" s="57">
        <v>65</v>
      </c>
      <c r="M19" s="57">
        <v>14</v>
      </c>
      <c r="N19" s="57">
        <v>73</v>
      </c>
      <c r="O19" s="57">
        <v>14</v>
      </c>
      <c r="P19" s="57">
        <v>17</v>
      </c>
      <c r="Q19" s="57">
        <f t="shared" si="0"/>
        <v>183</v>
      </c>
      <c r="R19" s="58">
        <f t="shared" si="1"/>
        <v>797</v>
      </c>
      <c r="S19" s="58">
        <f t="shared" si="2"/>
        <v>811</v>
      </c>
      <c r="T19" s="58">
        <f t="shared" si="3"/>
        <v>884</v>
      </c>
      <c r="U19" s="58">
        <f t="shared" si="4"/>
        <v>898</v>
      </c>
      <c r="V19" s="61">
        <f t="shared" si="5"/>
        <v>915</v>
      </c>
      <c r="W19" s="57">
        <v>4279.7912436868946</v>
      </c>
      <c r="X19" s="57">
        <f t="shared" si="6"/>
        <v>4786.0250569347854</v>
      </c>
      <c r="Y19" s="57">
        <f t="shared" si="7"/>
        <v>5141.8448503227919</v>
      </c>
      <c r="Z19" s="57">
        <f t="shared" si="8"/>
        <v>5644.5764967325622</v>
      </c>
      <c r="AA19" s="57">
        <f t="shared" si="9"/>
        <v>5873.8653808009431</v>
      </c>
      <c r="AB19" s="57">
        <f t="shared" si="10"/>
        <v>6010.9153450850781</v>
      </c>
      <c r="AC19" s="59">
        <v>5.8467093492990365</v>
      </c>
      <c r="AD19" s="59">
        <v>6.0050502596421396</v>
      </c>
      <c r="AE19" s="59">
        <v>6.3401292852315558</v>
      </c>
      <c r="AF19" s="59">
        <v>6.3852675302404549</v>
      </c>
      <c r="AG19" s="59">
        <v>6.5410527625845694</v>
      </c>
      <c r="AH19" s="59">
        <v>6.5693063880711238</v>
      </c>
      <c r="AI19" s="59"/>
      <c r="AJ19" s="59"/>
      <c r="AK19" s="59"/>
      <c r="AL19" s="59"/>
      <c r="AM19" s="59"/>
      <c r="AN19" s="59"/>
      <c r="AO19" s="59"/>
      <c r="AV19" s="59"/>
      <c r="AW19" s="59"/>
      <c r="AX19" s="59"/>
      <c r="AY19" s="59"/>
      <c r="AZ19" s="59"/>
      <c r="BA19" s="59"/>
      <c r="BB19" s="5">
        <v>651.30900000000008</v>
      </c>
      <c r="BC19" s="5">
        <v>689.60344336826336</v>
      </c>
      <c r="BD19" s="5">
        <v>729.30390890353704</v>
      </c>
      <c r="BE19" s="5">
        <v>787.21628332905652</v>
      </c>
      <c r="BF19" s="5">
        <v>835.91199672358107</v>
      </c>
      <c r="BG19" s="5">
        <v>880.97306068398143</v>
      </c>
      <c r="BH19" s="1">
        <v>103</v>
      </c>
      <c r="BI19" s="57">
        <v>3978</v>
      </c>
      <c r="BJ19" s="57">
        <v>3978</v>
      </c>
      <c r="BK19" s="57">
        <v>4002.6774193548381</v>
      </c>
      <c r="BL19" s="57">
        <v>4023.5148741418766</v>
      </c>
      <c r="BM19" s="57">
        <v>4045.5764439411096</v>
      </c>
      <c r="BN19" s="57">
        <v>4066.8938547486032</v>
      </c>
      <c r="BO19" s="57">
        <v>858</v>
      </c>
      <c r="BP19" s="57">
        <v>1199.1956157277718</v>
      </c>
      <c r="BQ19" s="57">
        <v>1218.7311613061659</v>
      </c>
      <c r="BR19" s="57">
        <v>1252.4809120493933</v>
      </c>
      <c r="BS19" s="57">
        <v>1276.1484735802551</v>
      </c>
      <c r="BT19" s="57">
        <v>1297.9187148201713</v>
      </c>
      <c r="CA19" s="57">
        <v>0</v>
      </c>
      <c r="CB19" s="30">
        <v>277.47487581731917</v>
      </c>
      <c r="CC19" s="30">
        <v>151.39789215577196</v>
      </c>
      <c r="CD19" s="30">
        <v>95.850161111350488</v>
      </c>
      <c r="CE19" s="30">
        <v>262.49335424461492</v>
      </c>
      <c r="CF19" s="30">
        <v>0</v>
      </c>
      <c r="CG19" s="124">
        <v>0</v>
      </c>
      <c r="CH19" s="124">
        <v>310.52189314218248</v>
      </c>
      <c r="CI19" s="124">
        <v>169.42924995089561</v>
      </c>
      <c r="CJ19" s="124">
        <v>107.26583226178344</v>
      </c>
      <c r="CK19" s="124">
        <v>293.75608532911991</v>
      </c>
      <c r="CL19" s="124">
        <v>0</v>
      </c>
      <c r="CM19" s="4">
        <f>IF(ISNUMBER(VLOOKUP(A19,Sheet1!$D$5:$D$567,1,0)),1,0)</f>
        <v>1</v>
      </c>
    </row>
    <row r="20" spans="1:91" s="57" customFormat="1">
      <c r="A20" s="1">
        <v>104</v>
      </c>
      <c r="B20" s="1">
        <v>1</v>
      </c>
      <c r="C20" s="1">
        <v>0</v>
      </c>
      <c r="D20" s="3" t="s">
        <v>112</v>
      </c>
      <c r="E20" s="3"/>
      <c r="F20" s="4" t="s">
        <v>109</v>
      </c>
      <c r="G20" s="4" t="s">
        <v>91</v>
      </c>
      <c r="H20" s="4" t="s">
        <v>92</v>
      </c>
      <c r="I20" s="4" t="s">
        <v>91</v>
      </c>
      <c r="J20" s="4" t="s">
        <v>93</v>
      </c>
      <c r="K20" s="57">
        <v>350.00000000000006</v>
      </c>
      <c r="L20" s="57">
        <v>28</v>
      </c>
      <c r="M20" s="57">
        <v>18</v>
      </c>
      <c r="N20" s="57">
        <v>36</v>
      </c>
      <c r="O20" s="57">
        <v>18</v>
      </c>
      <c r="P20" s="57">
        <v>24</v>
      </c>
      <c r="Q20" s="57">
        <f t="shared" si="0"/>
        <v>124</v>
      </c>
      <c r="R20" s="58">
        <f t="shared" si="1"/>
        <v>378.00000000000006</v>
      </c>
      <c r="S20" s="58">
        <f t="shared" si="2"/>
        <v>396.00000000000006</v>
      </c>
      <c r="T20" s="58">
        <f t="shared" si="3"/>
        <v>432.00000000000006</v>
      </c>
      <c r="U20" s="58">
        <f t="shared" si="4"/>
        <v>450.00000000000006</v>
      </c>
      <c r="V20" s="61">
        <f t="shared" si="5"/>
        <v>474.00000000000006</v>
      </c>
      <c r="W20" s="57">
        <v>1571.5997403727658</v>
      </c>
      <c r="X20" s="57">
        <f t="shared" si="6"/>
        <v>1802.3107885290078</v>
      </c>
      <c r="Y20" s="57">
        <f t="shared" si="7"/>
        <v>1966.2667031867936</v>
      </c>
      <c r="Z20" s="57">
        <f t="shared" si="8"/>
        <v>2210.5249680176626</v>
      </c>
      <c r="AA20" s="57">
        <f t="shared" si="9"/>
        <v>2359.8337422662635</v>
      </c>
      <c r="AB20" s="57">
        <f t="shared" si="10"/>
        <v>2488.9190265736383</v>
      </c>
      <c r="AC20" s="59">
        <v>4.4902849724936162</v>
      </c>
      <c r="AD20" s="59">
        <v>4.7680179590714484</v>
      </c>
      <c r="AE20" s="59">
        <v>4.9653199575424072</v>
      </c>
      <c r="AF20" s="59">
        <v>5.116955944485329</v>
      </c>
      <c r="AG20" s="59">
        <v>5.2440749828139186</v>
      </c>
      <c r="AH20" s="59">
        <v>5.250884022307253</v>
      </c>
      <c r="AI20" s="59"/>
      <c r="AJ20" s="59"/>
      <c r="AK20" s="59"/>
      <c r="AL20" s="59"/>
      <c r="AM20" s="59"/>
      <c r="AN20" s="59"/>
      <c r="AO20" s="59"/>
      <c r="AV20" s="59"/>
      <c r="AW20" s="59"/>
      <c r="AX20" s="59"/>
      <c r="AY20" s="59"/>
      <c r="AZ20" s="59"/>
      <c r="BA20" s="59"/>
      <c r="BB20" s="5">
        <v>348.33315000000005</v>
      </c>
      <c r="BC20" s="5">
        <v>375.54932675936317</v>
      </c>
      <c r="BD20" s="5">
        <v>395.16019802081018</v>
      </c>
      <c r="BE20" s="5">
        <v>408.32538549366177</v>
      </c>
      <c r="BF20" s="5">
        <v>419.97748004779686</v>
      </c>
      <c r="BG20" s="5">
        <v>428.4623978213823</v>
      </c>
      <c r="BH20" s="1">
        <v>104</v>
      </c>
      <c r="BI20" s="57">
        <v>456</v>
      </c>
      <c r="BJ20" s="57">
        <v>683.29109232255223</v>
      </c>
      <c r="BK20" s="57">
        <v>819.97700543554515</v>
      </c>
      <c r="BL20" s="57">
        <v>868.69731838145333</v>
      </c>
      <c r="BM20" s="57">
        <v>893.72043877330123</v>
      </c>
      <c r="BN20" s="57">
        <v>885.62424285623104</v>
      </c>
      <c r="BO20" s="57">
        <v>83</v>
      </c>
      <c r="BP20" s="57">
        <v>235.71002755997588</v>
      </c>
      <c r="BQ20" s="57">
        <v>234.45602288099482</v>
      </c>
      <c r="BR20" s="57">
        <v>225.43319251295867</v>
      </c>
      <c r="BS20" s="57">
        <v>241.74145771052588</v>
      </c>
      <c r="BT20" s="57">
        <v>270.44279100746206</v>
      </c>
      <c r="CA20" s="57">
        <v>0</v>
      </c>
      <c r="CB20" s="30">
        <v>56.839426151170223</v>
      </c>
      <c r="CC20" s="30">
        <v>75.785901534893654</v>
      </c>
      <c r="CD20" s="30">
        <v>56.839426151170223</v>
      </c>
      <c r="CE20" s="30">
        <v>218.86063165642764</v>
      </c>
      <c r="CF20" s="30">
        <v>0</v>
      </c>
      <c r="CG20" s="124">
        <v>0</v>
      </c>
      <c r="CH20" s="124">
        <v>59.642524527537134</v>
      </c>
      <c r="CI20" s="124">
        <v>79.523366036716197</v>
      </c>
      <c r="CJ20" s="124">
        <v>59.642524527537134</v>
      </c>
      <c r="CK20" s="124">
        <v>229.65398272959183</v>
      </c>
      <c r="CL20" s="124">
        <v>0</v>
      </c>
      <c r="CM20" s="4">
        <f>IF(ISNUMBER(VLOOKUP(A20,Sheet1!$D$5:$D$567,1,0)),1,0)</f>
        <v>1</v>
      </c>
    </row>
    <row r="21" spans="1:91" s="57" customFormat="1">
      <c r="A21" s="1">
        <v>105</v>
      </c>
      <c r="B21" s="1">
        <v>1</v>
      </c>
      <c r="C21" s="1">
        <v>0</v>
      </c>
      <c r="D21" s="3" t="s">
        <v>113</v>
      </c>
      <c r="E21" s="3"/>
      <c r="F21" s="4" t="s">
        <v>90</v>
      </c>
      <c r="G21" s="4" t="s">
        <v>91</v>
      </c>
      <c r="H21" s="4" t="s">
        <v>92</v>
      </c>
      <c r="I21" s="4" t="s">
        <v>91</v>
      </c>
      <c r="J21" s="4" t="s">
        <v>93</v>
      </c>
      <c r="K21" s="57">
        <v>80</v>
      </c>
      <c r="L21" s="57">
        <v>0</v>
      </c>
      <c r="M21" s="57">
        <v>0</v>
      </c>
      <c r="N21" s="57">
        <v>56</v>
      </c>
      <c r="O21" s="57">
        <v>0</v>
      </c>
      <c r="P21" s="57">
        <v>0</v>
      </c>
      <c r="Q21" s="57">
        <f t="shared" si="0"/>
        <v>56</v>
      </c>
      <c r="R21" s="58">
        <f t="shared" si="1"/>
        <v>80</v>
      </c>
      <c r="S21" s="58">
        <f t="shared" si="2"/>
        <v>80</v>
      </c>
      <c r="T21" s="58">
        <f t="shared" si="3"/>
        <v>136</v>
      </c>
      <c r="U21" s="58">
        <f t="shared" si="4"/>
        <v>136</v>
      </c>
      <c r="V21" s="61">
        <f t="shared" si="5"/>
        <v>136</v>
      </c>
      <c r="W21" s="57">
        <v>405</v>
      </c>
      <c r="X21" s="57">
        <f t="shared" si="6"/>
        <v>400</v>
      </c>
      <c r="Y21" s="57">
        <f t="shared" si="7"/>
        <v>396</v>
      </c>
      <c r="Z21" s="57">
        <f t="shared" si="8"/>
        <v>680</v>
      </c>
      <c r="AA21" s="57">
        <f t="shared" si="9"/>
        <v>671.80722891566268</v>
      </c>
      <c r="AB21" s="57">
        <f t="shared" si="10"/>
        <v>664.54545454545462</v>
      </c>
      <c r="AC21" s="59">
        <v>5.0625</v>
      </c>
      <c r="AD21" s="59">
        <v>5</v>
      </c>
      <c r="AE21" s="59">
        <v>4.95</v>
      </c>
      <c r="AF21" s="59">
        <v>5</v>
      </c>
      <c r="AG21" s="59">
        <v>4.9397590361445785</v>
      </c>
      <c r="AH21" s="59">
        <v>4.8863636363636367</v>
      </c>
      <c r="AI21" s="59"/>
      <c r="AJ21" s="59"/>
      <c r="AK21" s="59"/>
      <c r="AL21" s="59"/>
      <c r="AM21" s="59"/>
      <c r="AN21" s="59"/>
      <c r="AO21" s="59"/>
      <c r="AV21" s="59"/>
      <c r="AW21" s="59"/>
      <c r="AX21" s="59"/>
      <c r="AY21" s="59"/>
      <c r="AZ21" s="59"/>
      <c r="BA21" s="59"/>
      <c r="BB21" s="5">
        <v>1440.4875000000002</v>
      </c>
      <c r="BC21" s="5">
        <v>1457.334879564607</v>
      </c>
      <c r="BD21" s="5">
        <v>1474.7487429775283</v>
      </c>
      <c r="BE21" s="5">
        <v>1500.6169634831463</v>
      </c>
      <c r="BF21" s="5">
        <v>1517.6785112359553</v>
      </c>
      <c r="BG21" s="5">
        <v>1533.3643125000001</v>
      </c>
      <c r="BH21" s="1">
        <v>105</v>
      </c>
      <c r="BI21" s="57">
        <v>799</v>
      </c>
      <c r="BJ21" s="57">
        <v>710.22222222222217</v>
      </c>
      <c r="BK21" s="57">
        <v>639.20000000000005</v>
      </c>
      <c r="BL21" s="57">
        <v>696.56410256410254</v>
      </c>
      <c r="BM21" s="57">
        <v>654.60240963855426</v>
      </c>
      <c r="BN21" s="57">
        <v>617.40909090909099</v>
      </c>
      <c r="BO21" s="57">
        <v>178</v>
      </c>
      <c r="BP21" s="57">
        <v>178</v>
      </c>
      <c r="BQ21" s="57">
        <v>178</v>
      </c>
      <c r="BR21" s="57">
        <v>178</v>
      </c>
      <c r="BS21" s="57">
        <v>178</v>
      </c>
      <c r="BT21" s="57">
        <v>178</v>
      </c>
      <c r="CA21" s="57">
        <v>0</v>
      </c>
      <c r="CB21" s="30">
        <v>75.030848174157327</v>
      </c>
      <c r="CC21" s="30">
        <v>1200.4935707865172</v>
      </c>
      <c r="CD21" s="30">
        <v>75.030848174157327</v>
      </c>
      <c r="CE21" s="30">
        <v>150.06169634831465</v>
      </c>
      <c r="CF21" s="30">
        <v>0</v>
      </c>
      <c r="CG21" s="124">
        <v>0</v>
      </c>
      <c r="CH21" s="124">
        <v>76.668215625000016</v>
      </c>
      <c r="CI21" s="124">
        <v>1226.6914500000003</v>
      </c>
      <c r="CJ21" s="124">
        <v>76.668215625000016</v>
      </c>
      <c r="CK21" s="124">
        <v>153.33643125000003</v>
      </c>
      <c r="CL21" s="124">
        <v>0</v>
      </c>
      <c r="CM21" s="4">
        <f>IF(ISNUMBER(VLOOKUP(A21,Sheet1!$D$5:$D$567,1,0)),1,0)</f>
        <v>1</v>
      </c>
    </row>
    <row r="22" spans="1:91" s="57" customFormat="1">
      <c r="A22" s="1">
        <v>106</v>
      </c>
      <c r="B22" s="1">
        <v>1</v>
      </c>
      <c r="C22" s="1">
        <v>0</v>
      </c>
      <c r="D22" s="3" t="s">
        <v>114</v>
      </c>
      <c r="E22" s="3"/>
      <c r="F22" s="4" t="s">
        <v>109</v>
      </c>
      <c r="G22" s="4" t="s">
        <v>91</v>
      </c>
      <c r="H22" s="4" t="s">
        <v>92</v>
      </c>
      <c r="I22" s="4" t="s">
        <v>91</v>
      </c>
      <c r="J22" s="4" t="s">
        <v>93</v>
      </c>
      <c r="K22" s="57">
        <v>495</v>
      </c>
      <c r="L22" s="57">
        <v>31</v>
      </c>
      <c r="M22" s="57">
        <v>120.5</v>
      </c>
      <c r="N22" s="57">
        <v>92</v>
      </c>
      <c r="O22" s="57">
        <v>29</v>
      </c>
      <c r="P22" s="57">
        <v>35</v>
      </c>
      <c r="Q22" s="57">
        <f t="shared" si="0"/>
        <v>307.5</v>
      </c>
      <c r="R22" s="58">
        <f t="shared" si="1"/>
        <v>526</v>
      </c>
      <c r="S22" s="58">
        <f t="shared" si="2"/>
        <v>646.5</v>
      </c>
      <c r="T22" s="58">
        <f t="shared" si="3"/>
        <v>738.5</v>
      </c>
      <c r="U22" s="58">
        <f t="shared" si="4"/>
        <v>767.5</v>
      </c>
      <c r="V22" s="61">
        <f t="shared" si="5"/>
        <v>802.5</v>
      </c>
      <c r="W22" s="57">
        <v>2858.6060333408445</v>
      </c>
      <c r="X22" s="57">
        <f t="shared" si="6"/>
        <v>3220.4182027652409</v>
      </c>
      <c r="Y22" s="57">
        <f t="shared" si="7"/>
        <v>3890.6065635400428</v>
      </c>
      <c r="Z22" s="57">
        <f t="shared" si="8"/>
        <v>4433.2188511817358</v>
      </c>
      <c r="AA22" s="57">
        <f t="shared" si="9"/>
        <v>4716.6086139092686</v>
      </c>
      <c r="AB22" s="57">
        <f t="shared" si="10"/>
        <v>4932.9316445518298</v>
      </c>
      <c r="AC22" s="59">
        <v>5.7749616835168576</v>
      </c>
      <c r="AD22" s="59">
        <v>6.1224680660936137</v>
      </c>
      <c r="AE22" s="59">
        <v>6.0179529211756266</v>
      </c>
      <c r="AF22" s="59">
        <v>6.0030045378222558</v>
      </c>
      <c r="AG22" s="59">
        <v>6.1454183894583307</v>
      </c>
      <c r="AH22" s="59">
        <v>6.1469553203138068</v>
      </c>
      <c r="AI22" s="59"/>
      <c r="AJ22" s="59"/>
      <c r="AK22" s="59"/>
      <c r="AL22" s="59"/>
      <c r="AM22" s="59"/>
      <c r="AN22" s="59"/>
      <c r="AO22" s="59"/>
      <c r="AV22" s="59"/>
      <c r="AW22" s="59"/>
      <c r="AX22" s="59"/>
      <c r="AY22" s="59"/>
      <c r="AZ22" s="59"/>
      <c r="BA22" s="59"/>
      <c r="BB22" s="5">
        <v>644.79590999999994</v>
      </c>
      <c r="BC22" s="5">
        <v>714.83385781449977</v>
      </c>
      <c r="BD22" s="5">
        <v>791.54356068648713</v>
      </c>
      <c r="BE22" s="5">
        <v>852.978254774785</v>
      </c>
      <c r="BF22" s="5">
        <v>905.707189396221</v>
      </c>
      <c r="BG22" s="5">
        <v>951.9219837774433</v>
      </c>
      <c r="BH22" s="1">
        <v>106</v>
      </c>
      <c r="BI22" s="57">
        <v>630</v>
      </c>
      <c r="BJ22" s="57">
        <v>852.48558149318376</v>
      </c>
      <c r="BK22" s="57">
        <v>1083.0926102974975</v>
      </c>
      <c r="BL22" s="57">
        <v>1306.800513442769</v>
      </c>
      <c r="BM22" s="57">
        <v>1540.0053065856525</v>
      </c>
      <c r="BN22" s="57">
        <v>1776.550225374092</v>
      </c>
      <c r="BO22" s="57">
        <v>451</v>
      </c>
      <c r="BP22" s="57">
        <v>672.31970827559951</v>
      </c>
      <c r="BQ22" s="57">
        <v>721.5861189757145</v>
      </c>
      <c r="BR22" s="57">
        <v>744.73672768069093</v>
      </c>
      <c r="BS22" s="57">
        <v>762.7807872794624</v>
      </c>
      <c r="BT22" s="57">
        <v>786.11479575260341</v>
      </c>
      <c r="CA22" s="57">
        <v>0</v>
      </c>
      <c r="CB22" s="30">
        <v>144.9594301688422</v>
      </c>
      <c r="CC22" s="30">
        <v>149.45389858652666</v>
      </c>
      <c r="CD22" s="30">
        <v>167.73441003728448</v>
      </c>
      <c r="CE22" s="30">
        <v>390.83051598213166</v>
      </c>
      <c r="CF22" s="30">
        <v>0</v>
      </c>
      <c r="CG22" s="124">
        <v>0</v>
      </c>
      <c r="CH22" s="124">
        <v>161.77442691080799</v>
      </c>
      <c r="CI22" s="124">
        <v>166.79024445156924</v>
      </c>
      <c r="CJ22" s="124">
        <v>187.19125775672816</v>
      </c>
      <c r="CK22" s="124">
        <v>436.16605465833788</v>
      </c>
      <c r="CL22" s="124">
        <v>0</v>
      </c>
      <c r="CM22" s="4">
        <f>IF(ISNUMBER(VLOOKUP(A22,Sheet1!$D$5:$D$567,1,0)),1,0)</f>
        <v>1</v>
      </c>
    </row>
    <row r="23" spans="1:91" s="57" customFormat="1">
      <c r="A23" s="1">
        <v>107</v>
      </c>
      <c r="B23" s="1">
        <v>1</v>
      </c>
      <c r="C23" s="1">
        <v>0</v>
      </c>
      <c r="D23" s="3" t="s">
        <v>115</v>
      </c>
      <c r="E23" s="3"/>
      <c r="F23" s="4" t="s">
        <v>109</v>
      </c>
      <c r="G23" s="4" t="s">
        <v>91</v>
      </c>
      <c r="H23" s="4" t="s">
        <v>92</v>
      </c>
      <c r="I23" s="4" t="s">
        <v>91</v>
      </c>
      <c r="J23" s="4" t="s">
        <v>93</v>
      </c>
      <c r="K23" s="57">
        <v>320.63326653306723</v>
      </c>
      <c r="L23" s="57">
        <v>0</v>
      </c>
      <c r="M23" s="57">
        <v>23.799999999999997</v>
      </c>
      <c r="N23" s="57">
        <v>13.299999999999999</v>
      </c>
      <c r="O23" s="57">
        <v>0</v>
      </c>
      <c r="P23" s="57">
        <v>0</v>
      </c>
      <c r="Q23" s="57">
        <f t="shared" si="0"/>
        <v>37.099999999999994</v>
      </c>
      <c r="R23" s="58">
        <f t="shared" si="1"/>
        <v>320.63326653306723</v>
      </c>
      <c r="S23" s="58">
        <f t="shared" si="2"/>
        <v>344.43326653306724</v>
      </c>
      <c r="T23" s="58">
        <f t="shared" si="3"/>
        <v>357.73326653306725</v>
      </c>
      <c r="U23" s="58">
        <f t="shared" si="4"/>
        <v>357.73326653306725</v>
      </c>
      <c r="V23" s="61">
        <f t="shared" si="5"/>
        <v>357.73326653306725</v>
      </c>
      <c r="W23" s="57">
        <v>1033.4357717357714</v>
      </c>
      <c r="X23" s="57">
        <f t="shared" si="6"/>
        <v>1073.1586891829436</v>
      </c>
      <c r="Y23" s="57">
        <f t="shared" si="7"/>
        <v>1198.2033073797263</v>
      </c>
      <c r="Z23" s="57">
        <f t="shared" si="8"/>
        <v>1274.7374082793408</v>
      </c>
      <c r="AA23" s="57">
        <f t="shared" si="9"/>
        <v>1293.7369766846073</v>
      </c>
      <c r="AB23" s="57">
        <f t="shared" si="10"/>
        <v>1299.4134262886814</v>
      </c>
      <c r="AC23" s="59">
        <v>3.2231083908106961</v>
      </c>
      <c r="AD23" s="59">
        <v>3.3469973368227146</v>
      </c>
      <c r="AE23" s="59">
        <v>3.4787676563311662</v>
      </c>
      <c r="AF23" s="59">
        <v>3.5633739647232661</v>
      </c>
      <c r="AG23" s="59">
        <v>3.6164849560196553</v>
      </c>
      <c r="AH23" s="59">
        <v>3.6323527830716005</v>
      </c>
      <c r="AI23" s="59"/>
      <c r="AJ23" s="59"/>
      <c r="AK23" s="59"/>
      <c r="AL23" s="59"/>
      <c r="AM23" s="59"/>
      <c r="AN23" s="59"/>
      <c r="AO23" s="59"/>
      <c r="AV23" s="59"/>
      <c r="AW23" s="59"/>
      <c r="AX23" s="59"/>
      <c r="AY23" s="59"/>
      <c r="AZ23" s="59"/>
      <c r="BA23" s="59"/>
      <c r="BB23" s="5">
        <v>967.15160000000003</v>
      </c>
      <c r="BC23" s="5">
        <v>983.3521636498333</v>
      </c>
      <c r="BD23" s="5">
        <v>1002.6610056479249</v>
      </c>
      <c r="BE23" s="5">
        <v>1021.7293497770203</v>
      </c>
      <c r="BF23" s="5">
        <v>1037.6609019507341</v>
      </c>
      <c r="BG23" s="5">
        <v>1051.860379912114</v>
      </c>
      <c r="BH23" s="1">
        <v>107</v>
      </c>
      <c r="BI23" s="57">
        <v>750</v>
      </c>
      <c r="BJ23" s="57">
        <v>750</v>
      </c>
      <c r="BK23" s="57">
        <v>750</v>
      </c>
      <c r="BL23" s="57">
        <v>750</v>
      </c>
      <c r="BM23" s="57">
        <v>750</v>
      </c>
      <c r="BN23" s="57">
        <v>750</v>
      </c>
      <c r="BO23" s="57">
        <v>793</v>
      </c>
      <c r="BP23" s="57">
        <v>860.18723489819195</v>
      </c>
      <c r="BQ23" s="57">
        <v>876.29536637246849</v>
      </c>
      <c r="BR23" s="57">
        <v>884.68754232026447</v>
      </c>
      <c r="BS23" s="57">
        <v>888.05525293375342</v>
      </c>
      <c r="BT23" s="57">
        <v>887.3009060553519</v>
      </c>
      <c r="CA23" s="57">
        <v>0</v>
      </c>
      <c r="CB23" s="30">
        <v>153.25940246655304</v>
      </c>
      <c r="CC23" s="30">
        <v>153.25940246655304</v>
      </c>
      <c r="CD23" s="30">
        <v>561.95114237736107</v>
      </c>
      <c r="CE23" s="30">
        <v>153.25940246655304</v>
      </c>
      <c r="CF23" s="30">
        <v>0</v>
      </c>
      <c r="CG23" s="124">
        <v>0</v>
      </c>
      <c r="CH23" s="124">
        <v>157.7790569868171</v>
      </c>
      <c r="CI23" s="124">
        <v>157.7790569868171</v>
      </c>
      <c r="CJ23" s="124">
        <v>578.52320895166258</v>
      </c>
      <c r="CK23" s="124">
        <v>157.7790569868171</v>
      </c>
      <c r="CL23" s="124">
        <v>0</v>
      </c>
      <c r="CM23" s="4">
        <f>IF(ISNUMBER(VLOOKUP(A23,Sheet1!$D$5:$D$567,1,0)),1,0)</f>
        <v>1</v>
      </c>
    </row>
    <row r="24" spans="1:91" s="57" customFormat="1">
      <c r="A24" s="1">
        <v>108</v>
      </c>
      <c r="B24" s="1">
        <v>1</v>
      </c>
      <c r="C24" s="1">
        <v>0</v>
      </c>
      <c r="D24" s="3" t="s">
        <v>116</v>
      </c>
      <c r="E24" s="3"/>
      <c r="F24" s="4" t="s">
        <v>109</v>
      </c>
      <c r="G24" s="4" t="s">
        <v>91</v>
      </c>
      <c r="H24" s="4" t="s">
        <v>92</v>
      </c>
      <c r="I24" s="4" t="s">
        <v>91</v>
      </c>
      <c r="J24" s="4" t="s">
        <v>93</v>
      </c>
      <c r="K24" s="57">
        <v>444.45736151279408</v>
      </c>
      <c r="L24" s="57">
        <v>0</v>
      </c>
      <c r="M24" s="57">
        <v>81.8</v>
      </c>
      <c r="N24" s="57">
        <v>49.800000000000004</v>
      </c>
      <c r="O24" s="57">
        <v>12</v>
      </c>
      <c r="P24" s="57">
        <v>12</v>
      </c>
      <c r="Q24" s="57">
        <f t="shared" si="0"/>
        <v>155.6</v>
      </c>
      <c r="R24" s="58">
        <f t="shared" si="1"/>
        <v>444.45736151279408</v>
      </c>
      <c r="S24" s="58">
        <f t="shared" si="2"/>
        <v>526.25736151279409</v>
      </c>
      <c r="T24" s="58">
        <f t="shared" si="3"/>
        <v>576.05736151279405</v>
      </c>
      <c r="U24" s="58">
        <f t="shared" si="4"/>
        <v>588.05736151279405</v>
      </c>
      <c r="V24" s="61">
        <f t="shared" si="5"/>
        <v>600.05736151279405</v>
      </c>
      <c r="W24" s="57">
        <v>1215.3368118239714</v>
      </c>
      <c r="X24" s="57">
        <f t="shared" si="6"/>
        <v>1215.36567572796</v>
      </c>
      <c r="Y24" s="57">
        <f t="shared" si="7"/>
        <v>1498.6674057011344</v>
      </c>
      <c r="Z24" s="57">
        <f t="shared" si="8"/>
        <v>1652.4571847927511</v>
      </c>
      <c r="AA24" s="57">
        <f t="shared" si="9"/>
        <v>1685.293481336452</v>
      </c>
      <c r="AB24" s="57">
        <f t="shared" si="10"/>
        <v>1710.398710242401</v>
      </c>
      <c r="AC24" s="59">
        <v>2.734428354808534</v>
      </c>
      <c r="AD24" s="59">
        <v>2.7344932967050761</v>
      </c>
      <c r="AE24" s="59">
        <v>2.8477842122588521</v>
      </c>
      <c r="AF24" s="59">
        <v>2.8685636104939363</v>
      </c>
      <c r="AG24" s="59">
        <v>2.8658658009160658</v>
      </c>
      <c r="AH24" s="59">
        <v>2.8503920124075219</v>
      </c>
      <c r="AI24" s="59"/>
      <c r="AJ24" s="59"/>
      <c r="AK24" s="59"/>
      <c r="AL24" s="59"/>
      <c r="AM24" s="59"/>
      <c r="AN24" s="59"/>
      <c r="AO24" s="59"/>
      <c r="AV24" s="59"/>
      <c r="AW24" s="59"/>
      <c r="AX24" s="59"/>
      <c r="AY24" s="59"/>
      <c r="AZ24" s="59"/>
      <c r="BA24" s="59"/>
      <c r="BB24" s="5">
        <v>960.18590000000006</v>
      </c>
      <c r="BC24" s="5">
        <v>975.08754386282476</v>
      </c>
      <c r="BD24" s="5">
        <v>997.57967971571281</v>
      </c>
      <c r="BE24" s="5">
        <v>1016.4074928716453</v>
      </c>
      <c r="BF24" s="5">
        <v>1031.6154550841306</v>
      </c>
      <c r="BG24" s="5">
        <v>1045.2971661574854</v>
      </c>
      <c r="BH24" s="1">
        <v>108</v>
      </c>
      <c r="BI24" s="57">
        <v>1161</v>
      </c>
      <c r="BJ24" s="57">
        <v>1161</v>
      </c>
      <c r="BK24" s="57">
        <v>1199.7564353343257</v>
      </c>
      <c r="BL24" s="57">
        <v>1259.8536729536058</v>
      </c>
      <c r="BM24" s="57">
        <v>1286.098010905891</v>
      </c>
      <c r="BN24" s="57">
        <v>1312.3423488581757</v>
      </c>
      <c r="BO24" s="57">
        <v>0</v>
      </c>
      <c r="BP24" s="57">
        <v>78.680701787918068</v>
      </c>
      <c r="BQ24" s="57">
        <v>102.66448809596648</v>
      </c>
      <c r="BR24" s="57">
        <v>114.20774032369206</v>
      </c>
      <c r="BS24" s="57">
        <v>113.27401358702144</v>
      </c>
      <c r="BT24" s="57">
        <v>105.80655732606047</v>
      </c>
      <c r="CA24" s="57">
        <v>0</v>
      </c>
      <c r="CB24" s="30">
        <v>508.20374643582278</v>
      </c>
      <c r="CC24" s="30">
        <v>203.28149857432908</v>
      </c>
      <c r="CD24" s="30">
        <v>152.46112393074677</v>
      </c>
      <c r="CE24" s="30">
        <v>152.46112393074677</v>
      </c>
      <c r="CF24" s="30">
        <v>0</v>
      </c>
      <c r="CG24" s="124">
        <v>0</v>
      </c>
      <c r="CH24" s="124">
        <v>522.64858307874283</v>
      </c>
      <c r="CI24" s="124">
        <v>209.05943323149711</v>
      </c>
      <c r="CJ24" s="124">
        <v>156.79457492362278</v>
      </c>
      <c r="CK24" s="124">
        <v>156.79457492362278</v>
      </c>
      <c r="CL24" s="124">
        <v>0</v>
      </c>
      <c r="CM24" s="4">
        <f>IF(ISNUMBER(VLOOKUP(A24,Sheet1!$D$5:$D$567,1,0)),1,0)</f>
        <v>1</v>
      </c>
    </row>
    <row r="25" spans="1:91" s="57" customFormat="1">
      <c r="A25" s="1">
        <v>109</v>
      </c>
      <c r="B25" s="1">
        <v>1</v>
      </c>
      <c r="C25" s="1">
        <v>0</v>
      </c>
      <c r="D25" s="3" t="s">
        <v>117</v>
      </c>
      <c r="E25" s="3"/>
      <c r="F25" s="4" t="s">
        <v>109</v>
      </c>
      <c r="G25" s="4" t="s">
        <v>91</v>
      </c>
      <c r="H25" s="4" t="s">
        <v>92</v>
      </c>
      <c r="I25" s="4" t="s">
        <v>91</v>
      </c>
      <c r="J25" s="4" t="s">
        <v>93</v>
      </c>
      <c r="K25" s="57">
        <v>744.73063848721495</v>
      </c>
      <c r="L25" s="57">
        <v>43</v>
      </c>
      <c r="M25" s="57">
        <v>54</v>
      </c>
      <c r="N25" s="57">
        <v>32</v>
      </c>
      <c r="O25" s="57">
        <v>32</v>
      </c>
      <c r="P25" s="57">
        <v>57.5</v>
      </c>
      <c r="Q25" s="57">
        <f t="shared" si="0"/>
        <v>218.5</v>
      </c>
      <c r="R25" s="58">
        <f t="shared" si="1"/>
        <v>787.73063848721495</v>
      </c>
      <c r="S25" s="58">
        <f t="shared" si="2"/>
        <v>841.73063848721495</v>
      </c>
      <c r="T25" s="58">
        <f t="shared" si="3"/>
        <v>873.73063848721495</v>
      </c>
      <c r="U25" s="58">
        <f t="shared" si="4"/>
        <v>905.73063848721495</v>
      </c>
      <c r="V25" s="61">
        <f t="shared" si="5"/>
        <v>963.23063848721495</v>
      </c>
      <c r="W25" s="57">
        <v>2038.8423120484297</v>
      </c>
      <c r="X25" s="57">
        <f t="shared" si="6"/>
        <v>2139.0227686009907</v>
      </c>
      <c r="Y25" s="57">
        <f t="shared" si="7"/>
        <v>2323.5654543745886</v>
      </c>
      <c r="Z25" s="57">
        <f t="shared" si="8"/>
        <v>2419.1445144705235</v>
      </c>
      <c r="AA25" s="57">
        <f t="shared" si="9"/>
        <v>2503.3624041095527</v>
      </c>
      <c r="AB25" s="57">
        <f t="shared" si="10"/>
        <v>2669.3474266309977</v>
      </c>
      <c r="AC25" s="59">
        <v>2.7376909270041145</v>
      </c>
      <c r="AD25" s="59">
        <v>2.7154241108468802</v>
      </c>
      <c r="AE25" s="59">
        <v>2.7604620149630934</v>
      </c>
      <c r="AF25" s="59">
        <v>2.7687532151316705</v>
      </c>
      <c r="AG25" s="59">
        <v>2.7639148966968392</v>
      </c>
      <c r="AH25" s="59">
        <v>2.771244310524938</v>
      </c>
      <c r="AI25" s="59"/>
      <c r="AJ25" s="59"/>
      <c r="AK25" s="59"/>
      <c r="AL25" s="59"/>
      <c r="AM25" s="59"/>
      <c r="AN25" s="59"/>
      <c r="AO25" s="59"/>
      <c r="AV25" s="59"/>
      <c r="AW25" s="59"/>
      <c r="AX25" s="59"/>
      <c r="AY25" s="59"/>
      <c r="AZ25" s="59"/>
      <c r="BA25" s="59"/>
      <c r="BB25" s="5">
        <v>517.024</v>
      </c>
      <c r="BC25" s="5">
        <v>526.91244415997255</v>
      </c>
      <c r="BD25" s="5">
        <v>537.76530594750216</v>
      </c>
      <c r="BE25" s="5">
        <v>548.42358307627126</v>
      </c>
      <c r="BF25" s="5">
        <v>558.01061564748534</v>
      </c>
      <c r="BG25" s="5">
        <v>569.30887375955308</v>
      </c>
      <c r="BH25" s="1">
        <v>109</v>
      </c>
      <c r="BI25" s="57">
        <v>2258</v>
      </c>
      <c r="BJ25" s="57">
        <v>2298.856595858485</v>
      </c>
      <c r="BK25" s="57">
        <v>2400.5990033879725</v>
      </c>
      <c r="BL25" s="57">
        <v>2436.4692256056724</v>
      </c>
      <c r="BM25" s="57">
        <v>2470.7793654248312</v>
      </c>
      <c r="BN25" s="57">
        <v>2496.4397320561498</v>
      </c>
      <c r="BO25" s="57">
        <v>990</v>
      </c>
      <c r="BP25" s="57">
        <v>1128.1887248404419</v>
      </c>
      <c r="BQ25" s="57">
        <v>1134.3675663503002</v>
      </c>
      <c r="BR25" s="57">
        <v>1160.7605386914991</v>
      </c>
      <c r="BS25" s="57">
        <v>1167.6006392867405</v>
      </c>
      <c r="BT25" s="57">
        <v>1163.0253403360844</v>
      </c>
      <c r="CA25" s="57">
        <v>0</v>
      </c>
      <c r="CB25" s="30">
        <v>110.26314622907022</v>
      </c>
      <c r="CC25" s="30">
        <v>164.31016381770041</v>
      </c>
      <c r="CD25" s="30">
        <v>82.155081908850207</v>
      </c>
      <c r="CE25" s="30">
        <v>191.69519112065043</v>
      </c>
      <c r="CF25" s="30">
        <v>0</v>
      </c>
      <c r="CG25" s="124">
        <v>0</v>
      </c>
      <c r="CH25" s="124">
        <v>114.46223235831691</v>
      </c>
      <c r="CI25" s="124">
        <v>170.56749052546357</v>
      </c>
      <c r="CJ25" s="124">
        <v>85.283745262731784</v>
      </c>
      <c r="CK25" s="124">
        <v>198.99540561304079</v>
      </c>
      <c r="CL25" s="124">
        <v>0</v>
      </c>
      <c r="CM25" s="4">
        <f>IF(ISNUMBER(VLOOKUP(A25,Sheet1!$D$5:$D$567,1,0)),1,0)</f>
        <v>1</v>
      </c>
    </row>
    <row r="26" spans="1:91" s="57" customFormat="1">
      <c r="A26" s="1">
        <v>110</v>
      </c>
      <c r="B26" s="1">
        <v>1</v>
      </c>
      <c r="C26" s="1">
        <v>0</v>
      </c>
      <c r="D26" s="3" t="s">
        <v>118</v>
      </c>
      <c r="E26" s="3"/>
      <c r="F26" s="4" t="s">
        <v>109</v>
      </c>
      <c r="G26" s="4" t="s">
        <v>91</v>
      </c>
      <c r="H26" s="4" t="s">
        <v>92</v>
      </c>
      <c r="I26" s="4" t="s">
        <v>91</v>
      </c>
      <c r="J26" s="4" t="s">
        <v>93</v>
      </c>
      <c r="K26" s="57">
        <v>396</v>
      </c>
      <c r="L26" s="57">
        <v>36</v>
      </c>
      <c r="M26" s="57">
        <v>36</v>
      </c>
      <c r="N26" s="57">
        <v>22</v>
      </c>
      <c r="O26" s="57">
        <v>22</v>
      </c>
      <c r="P26" s="57">
        <v>28</v>
      </c>
      <c r="Q26" s="57">
        <f t="shared" si="0"/>
        <v>144</v>
      </c>
      <c r="R26" s="58">
        <f t="shared" si="1"/>
        <v>432</v>
      </c>
      <c r="S26" s="58">
        <f t="shared" si="2"/>
        <v>468</v>
      </c>
      <c r="T26" s="58">
        <f t="shared" si="3"/>
        <v>490</v>
      </c>
      <c r="U26" s="58">
        <f t="shared" si="4"/>
        <v>512</v>
      </c>
      <c r="V26" s="61">
        <f t="shared" si="5"/>
        <v>540</v>
      </c>
      <c r="W26" s="57">
        <v>1939.6317353557249</v>
      </c>
      <c r="X26" s="57">
        <f t="shared" si="6"/>
        <v>2170.4056627202635</v>
      </c>
      <c r="Y26" s="57">
        <f t="shared" si="7"/>
        <v>2415.4718875533181</v>
      </c>
      <c r="Z26" s="57">
        <f t="shared" si="8"/>
        <v>2577.658246242006</v>
      </c>
      <c r="AA26" s="57">
        <f t="shared" si="9"/>
        <v>2710.3492706386355</v>
      </c>
      <c r="AB26" s="57">
        <f t="shared" si="10"/>
        <v>2833.1799758815946</v>
      </c>
      <c r="AC26" s="59">
        <v>4.8980599377669822</v>
      </c>
      <c r="AD26" s="59">
        <v>5.0240871822228321</v>
      </c>
      <c r="AE26" s="59">
        <v>5.1612647169942694</v>
      </c>
      <c r="AF26" s="59">
        <v>5.2605270331469507</v>
      </c>
      <c r="AG26" s="59">
        <v>5.293650919216085</v>
      </c>
      <c r="AH26" s="59">
        <v>5.2466295849659161</v>
      </c>
      <c r="AI26" s="59"/>
      <c r="AJ26" s="59"/>
      <c r="AK26" s="59"/>
      <c r="AL26" s="59"/>
      <c r="AM26" s="59"/>
      <c r="AN26" s="59"/>
      <c r="AO26" s="59"/>
      <c r="AV26" s="59"/>
      <c r="AW26" s="59"/>
      <c r="AX26" s="59"/>
      <c r="AY26" s="59"/>
      <c r="AZ26" s="59"/>
      <c r="BA26" s="59"/>
      <c r="BB26" s="5">
        <v>722.83100999999999</v>
      </c>
      <c r="BC26" s="5">
        <v>751.25857393662011</v>
      </c>
      <c r="BD26" s="5">
        <v>786.8767888579597</v>
      </c>
      <c r="BE26" s="5">
        <v>836.03923204726584</v>
      </c>
      <c r="BF26" s="5">
        <v>883.32592235565699</v>
      </c>
      <c r="BG26" s="5">
        <v>929.42846610694221</v>
      </c>
      <c r="BH26" s="1">
        <v>110</v>
      </c>
      <c r="BI26" s="57">
        <v>1409</v>
      </c>
      <c r="BJ26" s="57">
        <v>1470.2608695652173</v>
      </c>
      <c r="BK26" s="57">
        <v>1526.416666666667</v>
      </c>
      <c r="BL26" s="57">
        <v>1534.2444444444445</v>
      </c>
      <c r="BM26" s="57">
        <v>1541.4700854700852</v>
      </c>
      <c r="BN26" s="57">
        <v>1546.4634146341464</v>
      </c>
      <c r="BO26" s="57">
        <v>560</v>
      </c>
      <c r="BP26" s="57">
        <v>694.84208481015412</v>
      </c>
      <c r="BQ26" s="57">
        <v>712.12802562198488</v>
      </c>
      <c r="BR26" s="57">
        <v>730.33061572317388</v>
      </c>
      <c r="BS26" s="57">
        <v>742.99107998012471</v>
      </c>
      <c r="BT26" s="57">
        <v>748.97007373946917</v>
      </c>
      <c r="CA26" s="57">
        <v>0</v>
      </c>
      <c r="CB26" s="30">
        <v>328.80365667203966</v>
      </c>
      <c r="CC26" s="30">
        <v>232.38736672569996</v>
      </c>
      <c r="CD26" s="30">
        <v>62.084067644334247</v>
      </c>
      <c r="CE26" s="30">
        <v>212.76414100519196</v>
      </c>
      <c r="CF26" s="30">
        <v>0</v>
      </c>
      <c r="CG26" s="124">
        <v>0</v>
      </c>
      <c r="CH26" s="124">
        <v>365.53246134479286</v>
      </c>
      <c r="CI26" s="124">
        <v>258.3460506627132</v>
      </c>
      <c r="CJ26" s="124">
        <v>69.019129184945925</v>
      </c>
      <c r="CK26" s="124">
        <v>236.53082491449024</v>
      </c>
      <c r="CL26" s="124">
        <v>0</v>
      </c>
      <c r="CM26" s="4">
        <f>IF(ISNUMBER(VLOOKUP(A26,Sheet1!$D$5:$D$567,1,0)),1,0)</f>
        <v>1</v>
      </c>
    </row>
    <row r="27" spans="1:91" s="57" customFormat="1">
      <c r="A27" s="1">
        <v>111</v>
      </c>
      <c r="B27" s="1">
        <v>1</v>
      </c>
      <c r="C27" s="1">
        <v>0</v>
      </c>
      <c r="D27" s="3" t="s">
        <v>119</v>
      </c>
      <c r="E27" s="3"/>
      <c r="F27" s="4" t="s">
        <v>109</v>
      </c>
      <c r="G27" s="4" t="s">
        <v>91</v>
      </c>
      <c r="H27" s="4" t="s">
        <v>92</v>
      </c>
      <c r="I27" s="4" t="s">
        <v>91</v>
      </c>
      <c r="J27" s="4" t="s">
        <v>93</v>
      </c>
      <c r="K27" s="57">
        <v>405</v>
      </c>
      <c r="L27" s="57">
        <v>11</v>
      </c>
      <c r="M27" s="57">
        <v>32</v>
      </c>
      <c r="N27" s="57">
        <v>21.4</v>
      </c>
      <c r="O27" s="57">
        <v>36.099999999999994</v>
      </c>
      <c r="P27" s="57">
        <v>16</v>
      </c>
      <c r="Q27" s="57">
        <f t="shared" si="0"/>
        <v>116.5</v>
      </c>
      <c r="R27" s="58">
        <f t="shared" si="1"/>
        <v>416</v>
      </c>
      <c r="S27" s="58">
        <f t="shared" si="2"/>
        <v>448</v>
      </c>
      <c r="T27" s="58">
        <f t="shared" si="3"/>
        <v>469.4</v>
      </c>
      <c r="U27" s="58">
        <f t="shared" si="4"/>
        <v>505.5</v>
      </c>
      <c r="V27" s="61">
        <f t="shared" si="5"/>
        <v>521.5</v>
      </c>
      <c r="W27" s="57">
        <v>2459.5765831243721</v>
      </c>
      <c r="X27" s="57">
        <f t="shared" si="6"/>
        <v>2603.5984716829457</v>
      </c>
      <c r="Y27" s="57">
        <f t="shared" si="7"/>
        <v>2883.2096882332689</v>
      </c>
      <c r="Z27" s="57">
        <f t="shared" si="8"/>
        <v>3070.1343278904133</v>
      </c>
      <c r="AA27" s="57">
        <f t="shared" si="9"/>
        <v>3289.4821756551837</v>
      </c>
      <c r="AB27" s="57">
        <f t="shared" si="10"/>
        <v>3419.0576999602672</v>
      </c>
      <c r="AC27" s="59">
        <v>6.0730286003070919</v>
      </c>
      <c r="AD27" s="59">
        <v>6.2586501723147734</v>
      </c>
      <c r="AE27" s="59">
        <v>6.4357359112349757</v>
      </c>
      <c r="AF27" s="59">
        <v>6.5405503363664534</v>
      </c>
      <c r="AG27" s="59">
        <v>6.5073831368055064</v>
      </c>
      <c r="AH27" s="59">
        <v>6.5561988493964858</v>
      </c>
      <c r="AI27" s="59"/>
      <c r="AJ27" s="59"/>
      <c r="AK27" s="59"/>
      <c r="AL27" s="59"/>
      <c r="AM27" s="59"/>
      <c r="AN27" s="59"/>
      <c r="AO27" s="59"/>
      <c r="AV27" s="59"/>
      <c r="AW27" s="59"/>
      <c r="AX27" s="59"/>
      <c r="AY27" s="59"/>
      <c r="AZ27" s="59"/>
      <c r="BA27" s="59"/>
      <c r="BB27" s="5">
        <v>1218.6551000000002</v>
      </c>
      <c r="BC27" s="5">
        <v>1234.9600115161902</v>
      </c>
      <c r="BD27" s="5">
        <v>1251.6935847696839</v>
      </c>
      <c r="BE27" s="5">
        <v>1269.6904227753821</v>
      </c>
      <c r="BF27" s="5">
        <v>1300.6061013305325</v>
      </c>
      <c r="BG27" s="5">
        <v>1314.504290283272</v>
      </c>
      <c r="BH27" s="1">
        <v>111</v>
      </c>
      <c r="BI27" s="57">
        <v>1688</v>
      </c>
      <c r="BJ27" s="57">
        <v>1712.7024390243903</v>
      </c>
      <c r="BK27" s="57">
        <v>1822.2265060240964</v>
      </c>
      <c r="BL27" s="57">
        <v>1862.5933239304186</v>
      </c>
      <c r="BM27" s="57">
        <v>1894.0821309655939</v>
      </c>
      <c r="BN27" s="57">
        <v>1932.5839736553239</v>
      </c>
      <c r="BO27" s="57">
        <v>797</v>
      </c>
      <c r="BP27" s="57">
        <v>974.72734442352987</v>
      </c>
      <c r="BQ27" s="57">
        <v>989.73409623831594</v>
      </c>
      <c r="BR27" s="57">
        <v>993.2890587164884</v>
      </c>
      <c r="BS27" s="57">
        <v>1014.3494284751339</v>
      </c>
      <c r="BT27" s="57">
        <v>1012.3808748504107</v>
      </c>
      <c r="CA27" s="57">
        <v>0</v>
      </c>
      <c r="CB27" s="30">
        <v>628.13428197759924</v>
      </c>
      <c r="CC27" s="30">
        <v>188.44028459327978</v>
      </c>
      <c r="CD27" s="30">
        <v>139.04871521570345</v>
      </c>
      <c r="CE27" s="30">
        <v>314.06714098879962</v>
      </c>
      <c r="CF27" s="30">
        <v>0</v>
      </c>
      <c r="CG27" s="124">
        <v>0</v>
      </c>
      <c r="CH27" s="124">
        <v>650.30435271671479</v>
      </c>
      <c r="CI27" s="124">
        <v>195.09130581501441</v>
      </c>
      <c r="CJ27" s="124">
        <v>143.95645539318545</v>
      </c>
      <c r="CK27" s="124">
        <v>325.15217635835739</v>
      </c>
      <c r="CL27" s="124">
        <v>0</v>
      </c>
      <c r="CM27" s="4">
        <f>IF(ISNUMBER(VLOOKUP(A27,Sheet1!$D$5:$D$567,1,0)),1,0)</f>
        <v>1</v>
      </c>
    </row>
    <row r="28" spans="1:91" s="57" customFormat="1">
      <c r="A28" s="1">
        <v>112</v>
      </c>
      <c r="B28" s="1">
        <v>1</v>
      </c>
      <c r="C28" s="1">
        <v>0</v>
      </c>
      <c r="D28" s="3" t="s">
        <v>120</v>
      </c>
      <c r="E28" s="3"/>
      <c r="F28" s="4" t="s">
        <v>109</v>
      </c>
      <c r="G28" s="4" t="s">
        <v>91</v>
      </c>
      <c r="H28" s="4" t="s">
        <v>92</v>
      </c>
      <c r="I28" s="4" t="s">
        <v>91</v>
      </c>
      <c r="J28" s="4" t="s">
        <v>93</v>
      </c>
      <c r="K28" s="57">
        <v>712</v>
      </c>
      <c r="L28" s="57">
        <v>62.7</v>
      </c>
      <c r="M28" s="57">
        <v>93.5</v>
      </c>
      <c r="N28" s="57">
        <v>85.1</v>
      </c>
      <c r="O28" s="57">
        <v>24.6</v>
      </c>
      <c r="P28" s="57">
        <v>22</v>
      </c>
      <c r="Q28" s="57">
        <f t="shared" si="0"/>
        <v>287.89999999999998</v>
      </c>
      <c r="R28" s="58">
        <f t="shared" si="1"/>
        <v>774.7</v>
      </c>
      <c r="S28" s="58">
        <f t="shared" si="2"/>
        <v>868.2</v>
      </c>
      <c r="T28" s="58">
        <f t="shared" si="3"/>
        <v>953.30000000000007</v>
      </c>
      <c r="U28" s="58">
        <f t="shared" si="4"/>
        <v>977.90000000000009</v>
      </c>
      <c r="V28" s="61">
        <f t="shared" si="5"/>
        <v>999.90000000000009</v>
      </c>
      <c r="W28" s="57">
        <v>3365.0967763263643</v>
      </c>
      <c r="X28" s="57">
        <f t="shared" si="6"/>
        <v>3772.0546249770123</v>
      </c>
      <c r="Y28" s="57">
        <f t="shared" si="7"/>
        <v>4355.2557458941565</v>
      </c>
      <c r="Z28" s="57">
        <f t="shared" si="8"/>
        <v>4830.316676526505</v>
      </c>
      <c r="AA28" s="57">
        <f t="shared" si="9"/>
        <v>5055.234959574399</v>
      </c>
      <c r="AB28" s="57">
        <f t="shared" si="10"/>
        <v>5195.5559285797435</v>
      </c>
      <c r="AC28" s="59">
        <v>4.7262595173123092</v>
      </c>
      <c r="AD28" s="59">
        <v>4.8690520523777101</v>
      </c>
      <c r="AE28" s="59">
        <v>5.0164198870008709</v>
      </c>
      <c r="AF28" s="59">
        <v>5.0669429104442516</v>
      </c>
      <c r="AG28" s="59">
        <v>5.1694804781413213</v>
      </c>
      <c r="AH28" s="59">
        <v>5.1960755361333568</v>
      </c>
      <c r="AI28" s="59"/>
      <c r="AJ28" s="59"/>
      <c r="AK28" s="59"/>
      <c r="AL28" s="59"/>
      <c r="AM28" s="59"/>
      <c r="AN28" s="59"/>
      <c r="AO28" s="59"/>
      <c r="AV28" s="59"/>
      <c r="AW28" s="59"/>
      <c r="AX28" s="59"/>
      <c r="AY28" s="59"/>
      <c r="AZ28" s="59"/>
      <c r="BA28" s="59"/>
      <c r="BB28" s="5">
        <v>1209.9453000000001</v>
      </c>
      <c r="BC28" s="5">
        <v>1232.3227481521369</v>
      </c>
      <c r="BD28" s="5">
        <v>1255.023654409802</v>
      </c>
      <c r="BE28" s="5">
        <v>1294.9184631618127</v>
      </c>
      <c r="BF28" s="5">
        <v>1313.2015025318547</v>
      </c>
      <c r="BG28" s="5">
        <v>1327.9346056155987</v>
      </c>
      <c r="BH28" s="1">
        <v>112</v>
      </c>
      <c r="BI28" s="57">
        <v>2400</v>
      </c>
      <c r="BJ28" s="57">
        <v>2461.9703389830511</v>
      </c>
      <c r="BK28" s="57">
        <v>2623.6212540921683</v>
      </c>
      <c r="BL28" s="57">
        <v>2672.1793973370704</v>
      </c>
      <c r="BM28" s="57">
        <v>2693.9393939393944</v>
      </c>
      <c r="BN28" s="57">
        <v>2717.1195652173915</v>
      </c>
      <c r="BO28" s="57">
        <v>689</v>
      </c>
      <c r="BP28" s="57">
        <v>954.52910781283094</v>
      </c>
      <c r="BQ28" s="57">
        <v>968.9283198091473</v>
      </c>
      <c r="BR28" s="57">
        <v>989.959505420337</v>
      </c>
      <c r="BS28" s="57">
        <v>1016.540270624972</v>
      </c>
      <c r="BT28" s="57">
        <v>1026.8644664441254</v>
      </c>
      <c r="CA28" s="57">
        <v>63.967702374920663</v>
      </c>
      <c r="CB28" s="30">
        <v>383.80621424952392</v>
      </c>
      <c r="CC28" s="30">
        <v>127.93540474984133</v>
      </c>
      <c r="CD28" s="30">
        <v>79.532118038320192</v>
      </c>
      <c r="CE28" s="30">
        <v>639.67702374920657</v>
      </c>
      <c r="CF28" s="30">
        <v>0</v>
      </c>
      <c r="CG28" s="124">
        <v>65.598667438848281</v>
      </c>
      <c r="CH28" s="124">
        <v>393.59200463308963</v>
      </c>
      <c r="CI28" s="124">
        <v>131.19733487769656</v>
      </c>
      <c r="CJ28" s="124">
        <v>81.559924277481358</v>
      </c>
      <c r="CK28" s="124">
        <v>655.98667438848281</v>
      </c>
      <c r="CL28" s="124">
        <v>0</v>
      </c>
      <c r="CM28" s="4">
        <f>IF(ISNUMBER(VLOOKUP(A28,Sheet1!$D$5:$D$567,1,0)),1,0)</f>
        <v>1</v>
      </c>
    </row>
    <row r="29" spans="1:91" s="57" customFormat="1">
      <c r="A29" s="1">
        <v>113</v>
      </c>
      <c r="B29" s="1">
        <v>1</v>
      </c>
      <c r="C29" s="1">
        <v>0</v>
      </c>
      <c r="D29" s="3" t="s">
        <v>121</v>
      </c>
      <c r="E29" s="3"/>
      <c r="F29" s="4" t="s">
        <v>109</v>
      </c>
      <c r="G29" s="4" t="s">
        <v>91</v>
      </c>
      <c r="H29" s="4" t="s">
        <v>92</v>
      </c>
      <c r="I29" s="4" t="s">
        <v>91</v>
      </c>
      <c r="J29" s="4" t="s">
        <v>93</v>
      </c>
      <c r="K29" s="57">
        <v>596.66666666667504</v>
      </c>
      <c r="L29" s="57">
        <v>0</v>
      </c>
      <c r="M29" s="57">
        <v>5</v>
      </c>
      <c r="N29" s="57">
        <v>3</v>
      </c>
      <c r="O29" s="57">
        <v>3</v>
      </c>
      <c r="P29" s="57">
        <v>33</v>
      </c>
      <c r="Q29" s="57">
        <f t="shared" si="0"/>
        <v>44</v>
      </c>
      <c r="R29" s="58">
        <f t="shared" si="1"/>
        <v>596.66666666667504</v>
      </c>
      <c r="S29" s="58">
        <f t="shared" si="2"/>
        <v>601.66666666667504</v>
      </c>
      <c r="T29" s="58">
        <f t="shared" si="3"/>
        <v>604.66666666667504</v>
      </c>
      <c r="U29" s="58">
        <f t="shared" si="4"/>
        <v>607.66666666667504</v>
      </c>
      <c r="V29" s="61">
        <f t="shared" si="5"/>
        <v>640.66666666667504</v>
      </c>
      <c r="W29" s="57">
        <v>2645.5942580181272</v>
      </c>
      <c r="X29" s="57">
        <f t="shared" si="6"/>
        <v>2686.71111767811</v>
      </c>
      <c r="Y29" s="57">
        <f t="shared" si="7"/>
        <v>2760.119592094497</v>
      </c>
      <c r="Z29" s="57">
        <f t="shared" si="8"/>
        <v>2844.2578967347945</v>
      </c>
      <c r="AA29" s="57">
        <f t="shared" si="9"/>
        <v>2901.8115025856687</v>
      </c>
      <c r="AB29" s="57">
        <f t="shared" si="10"/>
        <v>3041.199805910263</v>
      </c>
      <c r="AC29" s="59">
        <v>4.433956857013559</v>
      </c>
      <c r="AD29" s="59">
        <v>4.5028677949911824</v>
      </c>
      <c r="AE29" s="59">
        <v>4.5874563857525628</v>
      </c>
      <c r="AF29" s="59">
        <v>4.7038443716671807</v>
      </c>
      <c r="AG29" s="59">
        <v>4.7753343432566568</v>
      </c>
      <c r="AH29" s="59">
        <v>4.7469299780076328</v>
      </c>
      <c r="AI29" s="59"/>
      <c r="AJ29" s="59"/>
      <c r="AK29" s="59"/>
      <c r="AL29" s="59"/>
      <c r="AM29" s="59"/>
      <c r="AN29" s="59"/>
      <c r="AO29" s="59"/>
      <c r="AV29" s="59"/>
      <c r="AW29" s="59"/>
      <c r="AX29" s="59"/>
      <c r="AY29" s="59"/>
      <c r="AZ29" s="59"/>
      <c r="BA29" s="59"/>
      <c r="BB29" s="5">
        <v>472.44780000000003</v>
      </c>
      <c r="BC29" s="5">
        <v>481.01305244295997</v>
      </c>
      <c r="BD29" s="5">
        <v>490.12693605389342</v>
      </c>
      <c r="BE29" s="5">
        <v>500.40346002931778</v>
      </c>
      <c r="BF29" s="5">
        <v>509.18716364880828</v>
      </c>
      <c r="BG29" s="5">
        <v>519.80413560288912</v>
      </c>
      <c r="BH29" s="1">
        <v>113</v>
      </c>
      <c r="BI29" s="57">
        <v>2573</v>
      </c>
      <c r="BJ29" s="57">
        <v>2573</v>
      </c>
      <c r="BK29" s="57">
        <v>2594.5614525139663</v>
      </c>
      <c r="BL29" s="57">
        <v>2607.498324022346</v>
      </c>
      <c r="BM29" s="57">
        <v>2620.4351955307252</v>
      </c>
      <c r="BN29" s="57">
        <v>2630.4819148936162</v>
      </c>
      <c r="BO29" s="57">
        <v>441</v>
      </c>
      <c r="BP29" s="57">
        <v>630.36382602455444</v>
      </c>
      <c r="BQ29" s="57">
        <v>620.87566661612141</v>
      </c>
      <c r="BR29" s="57">
        <v>630.04034475104777</v>
      </c>
      <c r="BS29" s="57">
        <v>646.14875124493346</v>
      </c>
      <c r="BT29" s="57">
        <v>663.81811009010448</v>
      </c>
      <c r="CA29" s="57">
        <v>0</v>
      </c>
      <c r="CB29" s="30">
        <v>75.060519004397662</v>
      </c>
      <c r="CC29" s="30">
        <v>100.08069200586357</v>
      </c>
      <c r="CD29" s="30">
        <v>75.060519004397662</v>
      </c>
      <c r="CE29" s="30">
        <v>250.20173001465889</v>
      </c>
      <c r="CF29" s="30">
        <v>0</v>
      </c>
      <c r="CG29" s="124">
        <v>0</v>
      </c>
      <c r="CH29" s="124">
        <v>77.970620340433371</v>
      </c>
      <c r="CI29" s="124">
        <v>103.96082712057783</v>
      </c>
      <c r="CJ29" s="124">
        <v>77.970620340433371</v>
      </c>
      <c r="CK29" s="124">
        <v>259.90206780144456</v>
      </c>
      <c r="CL29" s="124">
        <v>0</v>
      </c>
      <c r="CM29" s="4">
        <f>IF(ISNUMBER(VLOOKUP(A29,Sheet1!$D$5:$D$567,1,0)),1,0)</f>
        <v>1</v>
      </c>
    </row>
    <row r="30" spans="1:91" s="57" customFormat="1">
      <c r="A30" s="1">
        <v>201</v>
      </c>
      <c r="B30" s="1">
        <v>2</v>
      </c>
      <c r="C30" s="1">
        <v>0</v>
      </c>
      <c r="D30" s="3" t="s">
        <v>122</v>
      </c>
      <c r="E30" s="3">
        <v>203</v>
      </c>
      <c r="F30" s="4" t="s">
        <v>123</v>
      </c>
      <c r="G30" s="4" t="s">
        <v>91</v>
      </c>
      <c r="H30" s="4" t="s">
        <v>92</v>
      </c>
      <c r="I30" s="4" t="s">
        <v>91</v>
      </c>
      <c r="J30" s="4" t="s">
        <v>93</v>
      </c>
      <c r="K30" s="57">
        <v>0</v>
      </c>
      <c r="L30" s="57">
        <v>30</v>
      </c>
      <c r="M30" s="57">
        <v>60</v>
      </c>
      <c r="N30" s="57">
        <v>60</v>
      </c>
      <c r="O30" s="57">
        <v>90</v>
      </c>
      <c r="P30" s="57">
        <v>135</v>
      </c>
      <c r="Q30" s="57">
        <f t="shared" si="0"/>
        <v>375</v>
      </c>
      <c r="R30" s="58">
        <f t="shared" si="1"/>
        <v>30</v>
      </c>
      <c r="S30" s="58">
        <f t="shared" si="2"/>
        <v>90</v>
      </c>
      <c r="T30" s="58">
        <f t="shared" si="3"/>
        <v>150</v>
      </c>
      <c r="U30" s="58">
        <f t="shared" si="4"/>
        <v>240</v>
      </c>
      <c r="V30" s="61">
        <f t="shared" si="5"/>
        <v>375</v>
      </c>
      <c r="W30" s="57">
        <v>0</v>
      </c>
      <c r="X30" s="57">
        <f t="shared" si="6"/>
        <v>82.5</v>
      </c>
      <c r="Y30" s="57">
        <f t="shared" si="7"/>
        <v>288</v>
      </c>
      <c r="Z30" s="57">
        <f t="shared" si="8"/>
        <v>510</v>
      </c>
      <c r="AA30" s="57">
        <f t="shared" si="9"/>
        <v>840</v>
      </c>
      <c r="AB30" s="57">
        <f t="shared" si="10"/>
        <v>1312.5</v>
      </c>
      <c r="AC30" s="59"/>
      <c r="AD30" s="59">
        <v>2.75</v>
      </c>
      <c r="AE30" s="59">
        <v>3.2</v>
      </c>
      <c r="AF30" s="59">
        <v>3.4</v>
      </c>
      <c r="AG30" s="59">
        <v>3.5</v>
      </c>
      <c r="AH30" s="59">
        <v>3.5</v>
      </c>
      <c r="AI30" s="59"/>
      <c r="AJ30" s="59"/>
      <c r="AK30" s="59"/>
      <c r="AL30" s="59"/>
      <c r="AM30" s="59"/>
      <c r="AN30" s="59"/>
      <c r="AO30" s="59"/>
      <c r="AV30" s="59"/>
      <c r="AW30" s="59"/>
      <c r="AX30" s="59"/>
      <c r="AY30" s="59"/>
      <c r="AZ30" s="59"/>
      <c r="BA30" s="59"/>
      <c r="BB30" s="5">
        <v>1318.24</v>
      </c>
      <c r="BC30" s="5">
        <v>1332.4221887640449</v>
      </c>
      <c r="BD30" s="5">
        <v>1578.0207865168541</v>
      </c>
      <c r="BE30" s="5">
        <v>2124.7672898876408</v>
      </c>
      <c r="BF30" s="5">
        <v>2387.6022449438206</v>
      </c>
      <c r="BG30" s="5">
        <v>2650.4372000000003</v>
      </c>
      <c r="BH30" s="1">
        <v>201</v>
      </c>
      <c r="BI30" s="57">
        <v>61</v>
      </c>
      <c r="BJ30" s="57">
        <v>61</v>
      </c>
      <c r="BK30" s="57">
        <v>61</v>
      </c>
      <c r="BL30" s="57">
        <v>61</v>
      </c>
      <c r="BM30" s="57">
        <v>61</v>
      </c>
      <c r="BN30" s="57">
        <v>61</v>
      </c>
      <c r="BO30" s="57">
        <v>0</v>
      </c>
      <c r="BP30" s="57">
        <v>0</v>
      </c>
      <c r="BQ30" s="57">
        <v>0</v>
      </c>
      <c r="BR30" s="57">
        <v>0</v>
      </c>
      <c r="BS30" s="57">
        <v>0</v>
      </c>
      <c r="BT30" s="57">
        <v>0</v>
      </c>
      <c r="CA30" s="57">
        <v>0</v>
      </c>
      <c r="CB30" s="30">
        <v>208.92927606436737</v>
      </c>
      <c r="CC30" s="30">
        <v>1413.2765476288146</v>
      </c>
      <c r="CD30" s="30">
        <v>363.27528215154723</v>
      </c>
      <c r="CE30" s="30">
        <v>139.28618404291163</v>
      </c>
      <c r="CF30" s="30">
        <v>0</v>
      </c>
      <c r="CG30" s="124">
        <v>0</v>
      </c>
      <c r="CH30" s="124">
        <v>260.61862307723675</v>
      </c>
      <c r="CI30" s="124">
        <v>1762.922816795181</v>
      </c>
      <c r="CJ30" s="124">
        <v>453.15001140942474</v>
      </c>
      <c r="CK30" s="124">
        <v>173.7457487181579</v>
      </c>
      <c r="CL30" s="124">
        <v>0</v>
      </c>
      <c r="CM30" s="4">
        <f>IF(ISNUMBER(VLOOKUP(A30,Sheet1!$D$5:$D$567,1,0)),1,0)</f>
        <v>1</v>
      </c>
    </row>
    <row r="31" spans="1:91" s="57" customFormat="1">
      <c r="A31" s="1">
        <v>202</v>
      </c>
      <c r="B31" s="1">
        <v>2</v>
      </c>
      <c r="C31" s="1">
        <v>0</v>
      </c>
      <c r="D31" s="3" t="s">
        <v>124</v>
      </c>
      <c r="E31" s="3"/>
      <c r="F31" s="4" t="s">
        <v>123</v>
      </c>
      <c r="G31" s="4" t="s">
        <v>91</v>
      </c>
      <c r="H31" s="4" t="s">
        <v>92</v>
      </c>
      <c r="I31" s="4" t="s">
        <v>91</v>
      </c>
      <c r="J31" s="4" t="s">
        <v>93</v>
      </c>
      <c r="K31" s="57">
        <v>11.824457958930802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f t="shared" si="0"/>
        <v>0</v>
      </c>
      <c r="R31" s="58">
        <f t="shared" si="1"/>
        <v>11.824457958930802</v>
      </c>
      <c r="S31" s="58">
        <f t="shared" si="2"/>
        <v>11.824457958930802</v>
      </c>
      <c r="T31" s="58">
        <f t="shared" si="3"/>
        <v>11.824457958930802</v>
      </c>
      <c r="U31" s="58">
        <f t="shared" si="4"/>
        <v>11.824457958930802</v>
      </c>
      <c r="V31" s="61">
        <f t="shared" si="5"/>
        <v>11.824457958930802</v>
      </c>
      <c r="W31" s="57">
        <v>62.023423423423424</v>
      </c>
      <c r="X31" s="57">
        <f t="shared" si="6"/>
        <v>63.263891891891895</v>
      </c>
      <c r="Y31" s="57">
        <f t="shared" si="7"/>
        <v>63.884126126126127</v>
      </c>
      <c r="Z31" s="57">
        <f t="shared" si="8"/>
        <v>64.504360360360366</v>
      </c>
      <c r="AA31" s="57">
        <f t="shared" si="9"/>
        <v>65.124594594594598</v>
      </c>
      <c r="AB31" s="57">
        <f t="shared" si="10"/>
        <v>65.74482882882883</v>
      </c>
      <c r="AC31" s="59">
        <v>5.2453502425942693</v>
      </c>
      <c r="AD31" s="59">
        <v>5.3502572474461552</v>
      </c>
      <c r="AE31" s="59">
        <v>5.4027107498720977</v>
      </c>
      <c r="AF31" s="59">
        <v>5.455164252298041</v>
      </c>
      <c r="AG31" s="59">
        <v>5.5076177547239835</v>
      </c>
      <c r="AH31" s="59">
        <v>5.560071257149926</v>
      </c>
      <c r="AI31" s="59"/>
      <c r="AJ31" s="59"/>
      <c r="AK31" s="59"/>
      <c r="AL31" s="59"/>
      <c r="AM31" s="59"/>
      <c r="AN31" s="59"/>
      <c r="AO31" s="59"/>
      <c r="AV31" s="59"/>
      <c r="AW31" s="59"/>
      <c r="AX31" s="59"/>
      <c r="AY31" s="59"/>
      <c r="AZ31" s="59"/>
      <c r="BA31" s="59"/>
      <c r="BB31" s="5">
        <v>1833.98</v>
      </c>
      <c r="BC31" s="5">
        <v>1853.7479539416945</v>
      </c>
      <c r="BD31" s="5">
        <v>1874.2185289462495</v>
      </c>
      <c r="BE31" s="5">
        <v>2196.2861090069846</v>
      </c>
      <c r="BF31" s="5">
        <v>2349.1233255845736</v>
      </c>
      <c r="BG31" s="5">
        <v>2501.9605421621623</v>
      </c>
      <c r="BH31" s="1">
        <v>202</v>
      </c>
      <c r="BI31" s="57">
        <v>1249</v>
      </c>
      <c r="BJ31" s="57">
        <v>1249</v>
      </c>
      <c r="BK31" s="57">
        <v>1249</v>
      </c>
      <c r="BL31" s="57">
        <v>1249</v>
      </c>
      <c r="BM31" s="57">
        <v>1249</v>
      </c>
      <c r="BN31" s="57">
        <v>1249</v>
      </c>
      <c r="BO31" s="57">
        <v>0</v>
      </c>
      <c r="BP31" s="57">
        <v>0</v>
      </c>
      <c r="BQ31" s="57">
        <v>0</v>
      </c>
      <c r="BR31" s="57">
        <v>0</v>
      </c>
      <c r="BS31" s="57">
        <v>0</v>
      </c>
      <c r="BT31" s="57">
        <v>0</v>
      </c>
      <c r="CA31" s="57">
        <v>0</v>
      </c>
      <c r="CB31" s="30">
        <v>614.9601105219557</v>
      </c>
      <c r="CC31" s="30">
        <v>878.5144436027939</v>
      </c>
      <c r="CD31" s="30">
        <v>329.4429163510477</v>
      </c>
      <c r="CE31" s="30">
        <v>373.3686385311874</v>
      </c>
      <c r="CF31" s="30">
        <v>0</v>
      </c>
      <c r="CG31" s="124">
        <v>0</v>
      </c>
      <c r="CH31" s="124">
        <v>700.54895180540552</v>
      </c>
      <c r="CI31" s="124">
        <v>1000.7842168648649</v>
      </c>
      <c r="CJ31" s="124">
        <v>375.29408132432434</v>
      </c>
      <c r="CK31" s="124">
        <v>425.33329216756761</v>
      </c>
      <c r="CL31" s="124">
        <v>0</v>
      </c>
      <c r="CM31" s="4">
        <f>IF(ISNUMBER(VLOOKUP(A31,Sheet1!$D$5:$D$567,1,0)),1,0)</f>
        <v>1</v>
      </c>
    </row>
    <row r="32" spans="1:91" s="57" customFormat="1">
      <c r="A32" s="1">
        <v>203</v>
      </c>
      <c r="B32" s="1">
        <v>2</v>
      </c>
      <c r="C32" s="1">
        <v>0</v>
      </c>
      <c r="D32" s="3" t="s">
        <v>125</v>
      </c>
      <c r="E32" s="3"/>
      <c r="F32" s="4" t="s">
        <v>123</v>
      </c>
      <c r="G32" s="4" t="s">
        <v>91</v>
      </c>
      <c r="H32" s="4" t="s">
        <v>92</v>
      </c>
      <c r="I32" s="4" t="s">
        <v>91</v>
      </c>
      <c r="J32" s="4" t="s">
        <v>93</v>
      </c>
      <c r="K32" s="57">
        <v>126.3338963963968</v>
      </c>
      <c r="L32" s="57">
        <v>10.708333333333334</v>
      </c>
      <c r="M32" s="57">
        <v>10.708333333333334</v>
      </c>
      <c r="N32" s="57">
        <v>20.908333333333331</v>
      </c>
      <c r="O32" s="57">
        <v>10.708333333333334</v>
      </c>
      <c r="P32" s="57">
        <v>10.708333333333334</v>
      </c>
      <c r="Q32" s="57">
        <f t="shared" si="0"/>
        <v>63.741666666666674</v>
      </c>
      <c r="R32" s="58">
        <f t="shared" si="1"/>
        <v>137.04222972973014</v>
      </c>
      <c r="S32" s="58">
        <f t="shared" si="2"/>
        <v>147.75056306306348</v>
      </c>
      <c r="T32" s="58">
        <f t="shared" si="3"/>
        <v>168.65889639639681</v>
      </c>
      <c r="U32" s="58">
        <f t="shared" si="4"/>
        <v>179.36722972973016</v>
      </c>
      <c r="V32" s="61">
        <f t="shared" si="5"/>
        <v>190.0755630630635</v>
      </c>
      <c r="W32" s="57">
        <v>606.40270270270241</v>
      </c>
      <c r="X32" s="57">
        <f t="shared" si="6"/>
        <v>566.10275675675666</v>
      </c>
      <c r="Y32" s="57">
        <f t="shared" si="7"/>
        <v>571.65278378378378</v>
      </c>
      <c r="Z32" s="57">
        <f t="shared" si="8"/>
        <v>626.16281081081058</v>
      </c>
      <c r="AA32" s="57">
        <f t="shared" si="9"/>
        <v>631.71283783783758</v>
      </c>
      <c r="AB32" s="57">
        <f t="shared" si="10"/>
        <v>637.2628648648647</v>
      </c>
      <c r="AC32" s="59">
        <v>4.7999999999999829</v>
      </c>
      <c r="AD32" s="59">
        <v>4.1308635876197037</v>
      </c>
      <c r="AE32" s="59">
        <v>3.8690396295802181</v>
      </c>
      <c r="AF32" s="59">
        <v>3.7125987670353795</v>
      </c>
      <c r="AG32" s="59">
        <v>3.5218966072548481</v>
      </c>
      <c r="AH32" s="59">
        <v>3.3526817156050348</v>
      </c>
      <c r="AI32" s="59"/>
      <c r="AJ32" s="59"/>
      <c r="AK32" s="59"/>
      <c r="AL32" s="59"/>
      <c r="AM32" s="59"/>
      <c r="AN32" s="59"/>
      <c r="AO32" s="59"/>
      <c r="AV32" s="59"/>
      <c r="AW32" s="59"/>
      <c r="AX32" s="59"/>
      <c r="AY32" s="59"/>
      <c r="AZ32" s="59"/>
      <c r="BA32" s="59"/>
      <c r="BB32" s="5">
        <v>938.36324999999999</v>
      </c>
      <c r="BC32" s="5">
        <v>953.25837174925528</v>
      </c>
      <c r="BD32" s="5">
        <v>968.51928950698675</v>
      </c>
      <c r="BE32" s="5">
        <v>1338.4276645074247</v>
      </c>
      <c r="BF32" s="5">
        <v>1486.3521158348481</v>
      </c>
      <c r="BG32" s="5">
        <v>1634.2765671622717</v>
      </c>
      <c r="BH32" s="1">
        <v>203</v>
      </c>
      <c r="BI32" s="57">
        <v>434</v>
      </c>
      <c r="BJ32" s="57">
        <v>434</v>
      </c>
      <c r="BK32" s="57">
        <v>434</v>
      </c>
      <c r="BL32" s="57">
        <v>434</v>
      </c>
      <c r="BM32" s="57">
        <v>434</v>
      </c>
      <c r="BN32" s="57">
        <v>434</v>
      </c>
      <c r="BO32" s="57">
        <v>0</v>
      </c>
      <c r="BP32" s="57">
        <v>0</v>
      </c>
      <c r="BQ32" s="57">
        <v>0</v>
      </c>
      <c r="BR32" s="57">
        <v>0</v>
      </c>
      <c r="BS32" s="57">
        <v>0</v>
      </c>
      <c r="BT32" s="57">
        <v>0</v>
      </c>
      <c r="CA32" s="57">
        <v>0</v>
      </c>
      <c r="CB32" s="30">
        <v>317.03804971486392</v>
      </c>
      <c r="CC32" s="30">
        <v>387.31351536283302</v>
      </c>
      <c r="CD32" s="30">
        <v>253.63043977189113</v>
      </c>
      <c r="CE32" s="30">
        <v>380.44565965783664</v>
      </c>
      <c r="CF32" s="30">
        <v>0</v>
      </c>
      <c r="CG32" s="124">
        <v>0</v>
      </c>
      <c r="CH32" s="124">
        <v>387.11681571414141</v>
      </c>
      <c r="CI32" s="124">
        <v>472.92612001984753</v>
      </c>
      <c r="CJ32" s="124">
        <v>309.69345257131317</v>
      </c>
      <c r="CK32" s="124">
        <v>464.5401788569697</v>
      </c>
      <c r="CL32" s="124">
        <v>0</v>
      </c>
      <c r="CM32" s="4">
        <f>IF(ISNUMBER(VLOOKUP(A32,Sheet1!$D$5:$D$567,1,0)),1,0)</f>
        <v>1</v>
      </c>
    </row>
    <row r="33" spans="1:91" s="57" customFormat="1">
      <c r="A33" s="1">
        <v>204</v>
      </c>
      <c r="B33" s="1">
        <v>2</v>
      </c>
      <c r="C33" s="1">
        <v>0</v>
      </c>
      <c r="D33" s="3" t="s">
        <v>126</v>
      </c>
      <c r="E33" s="3"/>
      <c r="F33" s="4" t="s">
        <v>123</v>
      </c>
      <c r="G33" s="4" t="s">
        <v>91</v>
      </c>
      <c r="H33" s="4" t="s">
        <v>92</v>
      </c>
      <c r="I33" s="4" t="s">
        <v>91</v>
      </c>
      <c r="J33" s="4" t="s">
        <v>93</v>
      </c>
      <c r="K33" s="57">
        <v>186.1088213213207</v>
      </c>
      <c r="L33" s="57">
        <v>6.7666666666666684</v>
      </c>
      <c r="M33" s="57">
        <v>6.7666666666666684</v>
      </c>
      <c r="N33" s="57">
        <v>6.7666666666666684</v>
      </c>
      <c r="O33" s="57">
        <v>6.7666666666666684</v>
      </c>
      <c r="P33" s="57">
        <v>6.7666666666666684</v>
      </c>
      <c r="Q33" s="57">
        <f t="shared" si="0"/>
        <v>33.833333333333343</v>
      </c>
      <c r="R33" s="58">
        <f t="shared" si="1"/>
        <v>192.87548798798738</v>
      </c>
      <c r="S33" s="58">
        <f t="shared" si="2"/>
        <v>199.64215465465406</v>
      </c>
      <c r="T33" s="58">
        <f t="shared" si="3"/>
        <v>206.40882132132074</v>
      </c>
      <c r="U33" s="58">
        <f t="shared" si="4"/>
        <v>213.17548798798742</v>
      </c>
      <c r="V33" s="61">
        <f t="shared" si="5"/>
        <v>219.9421546546541</v>
      </c>
      <c r="W33" s="57">
        <v>860.84234234234236</v>
      </c>
      <c r="X33" s="57">
        <f t="shared" si="6"/>
        <v>878.05918918918928</v>
      </c>
      <c r="Y33" s="57">
        <f t="shared" si="7"/>
        <v>886.66761261261263</v>
      </c>
      <c r="Z33" s="57">
        <f t="shared" si="8"/>
        <v>895.27603603603609</v>
      </c>
      <c r="AA33" s="57">
        <f t="shared" si="9"/>
        <v>903.88445945945944</v>
      </c>
      <c r="AB33" s="57">
        <f t="shared" si="10"/>
        <v>912.4928828828829</v>
      </c>
      <c r="AC33" s="59">
        <v>4.8000000000000167</v>
      </c>
      <c r="AD33" s="59">
        <v>4.5524664556850079</v>
      </c>
      <c r="AE33" s="59">
        <v>4.4412845280416464</v>
      </c>
      <c r="AF33" s="59">
        <v>4.3373923183367342</v>
      </c>
      <c r="AG33" s="59">
        <v>4.2400956507269445</v>
      </c>
      <c r="AH33" s="59">
        <v>4.1487857764949565</v>
      </c>
      <c r="AI33" s="59"/>
      <c r="AJ33" s="59"/>
      <c r="AK33" s="59"/>
      <c r="AL33" s="59"/>
      <c r="AM33" s="59"/>
      <c r="AN33" s="59"/>
      <c r="AO33" s="59"/>
      <c r="AV33" s="59"/>
      <c r="AW33" s="59"/>
      <c r="AX33" s="59"/>
      <c r="AY33" s="59"/>
      <c r="AZ33" s="59"/>
      <c r="BA33" s="59"/>
      <c r="BB33" s="5">
        <v>1375.6776000000002</v>
      </c>
      <c r="BC33" s="5">
        <v>1390.9942323941696</v>
      </c>
      <c r="BD33" s="5">
        <v>1406.5936088946253</v>
      </c>
      <c r="BE33" s="5">
        <v>1423</v>
      </c>
      <c r="BF33" s="5">
        <v>1439</v>
      </c>
      <c r="BG33" s="5">
        <v>1453</v>
      </c>
      <c r="BH33" s="1">
        <v>204</v>
      </c>
      <c r="BI33" s="57">
        <v>1273</v>
      </c>
      <c r="BJ33" s="57">
        <v>1273</v>
      </c>
      <c r="BK33" s="57">
        <v>1273</v>
      </c>
      <c r="BL33" s="57">
        <v>1273</v>
      </c>
      <c r="BM33" s="57">
        <v>1273</v>
      </c>
      <c r="BN33" s="57">
        <v>1273</v>
      </c>
      <c r="BO33" s="57">
        <v>0</v>
      </c>
      <c r="BP33" s="57">
        <v>0</v>
      </c>
      <c r="BQ33" s="57">
        <v>0</v>
      </c>
      <c r="BR33" s="57">
        <v>0</v>
      </c>
      <c r="BS33" s="57">
        <v>0</v>
      </c>
      <c r="BT33" s="57">
        <v>0</v>
      </c>
      <c r="CA33" s="57">
        <v>70.922825325130447</v>
      </c>
      <c r="CB33" s="30">
        <v>210.55213768398099</v>
      </c>
      <c r="CC33" s="30">
        <v>638.30542792617405</v>
      </c>
      <c r="CD33" s="30">
        <v>312.06043143057389</v>
      </c>
      <c r="CE33" s="30">
        <v>191.15917763414063</v>
      </c>
      <c r="CF33" s="30">
        <v>0</v>
      </c>
      <c r="CG33" s="124">
        <v>72.418035978506339</v>
      </c>
      <c r="CH33" s="124">
        <v>214.99104431119071</v>
      </c>
      <c r="CI33" s="124">
        <v>651.76232380655711</v>
      </c>
      <c r="CJ33" s="124">
        <v>318.63935830542789</v>
      </c>
      <c r="CK33" s="124">
        <v>195.18923759831787</v>
      </c>
      <c r="CL33" s="124">
        <v>0</v>
      </c>
      <c r="CM33" s="4">
        <f>IF(ISNUMBER(VLOOKUP(A33,Sheet1!$D$5:$D$567,1,0)),1,0)</f>
        <v>1</v>
      </c>
    </row>
    <row r="34" spans="1:91" s="57" customFormat="1">
      <c r="A34" s="1">
        <v>205</v>
      </c>
      <c r="B34" s="1">
        <v>2</v>
      </c>
      <c r="C34" s="1">
        <v>0</v>
      </c>
      <c r="D34" s="3" t="s">
        <v>127</v>
      </c>
      <c r="E34" s="3"/>
      <c r="F34" s="4" t="s">
        <v>123</v>
      </c>
      <c r="G34" s="4" t="s">
        <v>91</v>
      </c>
      <c r="H34" s="4" t="s">
        <v>92</v>
      </c>
      <c r="I34" s="4" t="s">
        <v>91</v>
      </c>
      <c r="J34" s="4" t="s">
        <v>93</v>
      </c>
      <c r="K34" s="57">
        <v>96.166854354354626</v>
      </c>
      <c r="L34" s="57">
        <v>8.1666666666666661</v>
      </c>
      <c r="M34" s="57">
        <v>8.1666666666666661</v>
      </c>
      <c r="N34" s="57">
        <v>8.1666666666666661</v>
      </c>
      <c r="O34" s="57">
        <v>8.1666666666666661</v>
      </c>
      <c r="P34" s="57">
        <v>8.1666666666666661</v>
      </c>
      <c r="Q34" s="57">
        <f t="shared" si="0"/>
        <v>40.833333333333329</v>
      </c>
      <c r="R34" s="58">
        <f t="shared" si="1"/>
        <v>104.3335210210213</v>
      </c>
      <c r="S34" s="58">
        <f t="shared" ref="S34:S65" si="11">R34+M34</f>
        <v>112.50018768768797</v>
      </c>
      <c r="T34" s="58">
        <f t="shared" ref="T34:T65" si="12">S34+N34</f>
        <v>120.66685435435464</v>
      </c>
      <c r="U34" s="58">
        <f t="shared" ref="U34:U65" si="13">T34+O34</f>
        <v>128.83352102102131</v>
      </c>
      <c r="V34" s="61">
        <f t="shared" ref="V34:V65" si="14">U34+P34</f>
        <v>137.00018768768797</v>
      </c>
      <c r="W34" s="57">
        <v>422.40090090090087</v>
      </c>
      <c r="X34" s="57">
        <f t="shared" si="6"/>
        <v>430.84891891891886</v>
      </c>
      <c r="Y34" s="57">
        <f t="shared" si="7"/>
        <v>435.07292792792788</v>
      </c>
      <c r="Z34" s="57">
        <f t="shared" si="8"/>
        <v>439.2969369369369</v>
      </c>
      <c r="AA34" s="57">
        <f t="shared" si="9"/>
        <v>443.52094594594593</v>
      </c>
      <c r="AB34" s="57">
        <f t="shared" si="10"/>
        <v>447.74495495495489</v>
      </c>
      <c r="AC34" s="59">
        <v>4.7999999999999847</v>
      </c>
      <c r="AD34" s="59">
        <v>4.1295349251379205</v>
      </c>
      <c r="AE34" s="59">
        <v>3.8673084629488339</v>
      </c>
      <c r="AF34" s="59">
        <v>3.6405766876700181</v>
      </c>
      <c r="AG34" s="59">
        <v>3.4425896492697592</v>
      </c>
      <c r="AH34" s="59">
        <v>3.2682068726479061</v>
      </c>
      <c r="AI34" s="59"/>
      <c r="AJ34" s="59"/>
      <c r="AK34" s="59"/>
      <c r="AL34" s="59"/>
      <c r="AM34" s="59"/>
      <c r="AN34" s="59"/>
      <c r="AO34" s="59"/>
      <c r="AV34" s="59"/>
      <c r="AW34" s="59"/>
      <c r="AX34" s="59"/>
      <c r="AY34" s="59"/>
      <c r="AZ34" s="59"/>
      <c r="BA34" s="59"/>
      <c r="BB34" s="5">
        <v>2834.4300000000003</v>
      </c>
      <c r="BC34" s="5">
        <v>2865.1774486866084</v>
      </c>
      <c r="BD34" s="5">
        <v>2946.5128405860919</v>
      </c>
      <c r="BE34" s="5">
        <v>3280.7164159125423</v>
      </c>
      <c r="BF34" s="5">
        <v>3444.2001937670821</v>
      </c>
      <c r="BG34" s="5">
        <v>3607.6839716216218</v>
      </c>
      <c r="BH34" s="1">
        <v>205</v>
      </c>
      <c r="BI34" s="57">
        <v>1511</v>
      </c>
      <c r="BJ34" s="57">
        <v>1511</v>
      </c>
      <c r="BK34" s="57">
        <v>1511</v>
      </c>
      <c r="BL34" s="57">
        <v>1511</v>
      </c>
      <c r="BM34" s="57">
        <v>1511</v>
      </c>
      <c r="BN34" s="57">
        <v>1511</v>
      </c>
      <c r="BO34" s="57">
        <v>0</v>
      </c>
      <c r="BP34" s="57">
        <v>0</v>
      </c>
      <c r="BQ34" s="57">
        <v>0</v>
      </c>
      <c r="BR34" s="57">
        <v>0</v>
      </c>
      <c r="BS34" s="57">
        <v>0</v>
      </c>
      <c r="BT34" s="57">
        <v>0</v>
      </c>
      <c r="CA34" s="57">
        <v>0</v>
      </c>
      <c r="CB34" s="30">
        <v>1213.3568659364596</v>
      </c>
      <c r="CC34" s="30">
        <v>1274.6804137332474</v>
      </c>
      <c r="CD34" s="30">
        <v>494.1009751303709</v>
      </c>
      <c r="CE34" s="30">
        <v>298.57816111246433</v>
      </c>
      <c r="CF34" s="30">
        <v>0</v>
      </c>
      <c r="CG34" s="124">
        <v>0</v>
      </c>
      <c r="CH34" s="124">
        <v>1334.2842117850103</v>
      </c>
      <c r="CI34" s="124">
        <v>1401.7194766547129</v>
      </c>
      <c r="CJ34" s="124">
        <v>543.34478886820443</v>
      </c>
      <c r="CK34" s="124">
        <v>328.3354943136942</v>
      </c>
      <c r="CL34" s="124">
        <v>0</v>
      </c>
      <c r="CM34" s="4">
        <f>IF(ISNUMBER(VLOOKUP(A34,Sheet1!$D$5:$D$567,1,0)),1,0)</f>
        <v>1</v>
      </c>
    </row>
    <row r="35" spans="1:91" s="57" customFormat="1">
      <c r="A35" s="1">
        <v>206</v>
      </c>
      <c r="B35" s="1">
        <v>2</v>
      </c>
      <c r="C35" s="1">
        <v>0</v>
      </c>
      <c r="D35" s="3" t="s">
        <v>128</v>
      </c>
      <c r="E35" s="3"/>
      <c r="F35" s="4" t="s">
        <v>123</v>
      </c>
      <c r="G35" s="4" t="s">
        <v>91</v>
      </c>
      <c r="H35" s="4" t="s">
        <v>92</v>
      </c>
      <c r="I35" s="4" t="s">
        <v>91</v>
      </c>
      <c r="J35" s="4" t="s">
        <v>93</v>
      </c>
      <c r="K35" s="57">
        <v>24.028819396542048</v>
      </c>
      <c r="L35" s="57">
        <v>0.98333333333333328</v>
      </c>
      <c r="M35" s="57">
        <v>0.98333333333333328</v>
      </c>
      <c r="N35" s="57">
        <v>0.98333333333333328</v>
      </c>
      <c r="O35" s="57">
        <v>13.583333333333332</v>
      </c>
      <c r="P35" s="57">
        <v>0.98333333333333328</v>
      </c>
      <c r="Q35" s="57">
        <f t="shared" si="0"/>
        <v>17.516666666666666</v>
      </c>
      <c r="R35" s="58">
        <f t="shared" si="1"/>
        <v>25.012152729875382</v>
      </c>
      <c r="S35" s="58">
        <f t="shared" si="11"/>
        <v>25.995486063208716</v>
      </c>
      <c r="T35" s="58">
        <f t="shared" si="12"/>
        <v>26.97881939654205</v>
      </c>
      <c r="U35" s="58">
        <f t="shared" si="13"/>
        <v>40.562152729875379</v>
      </c>
      <c r="V35" s="61">
        <f t="shared" si="14"/>
        <v>41.545486063208713</v>
      </c>
      <c r="W35" s="57">
        <v>117.63063063063063</v>
      </c>
      <c r="X35" s="57">
        <f t="shared" si="6"/>
        <v>119.98324324324325</v>
      </c>
      <c r="Y35" s="57">
        <f t="shared" si="7"/>
        <v>121.15954954954955</v>
      </c>
      <c r="Z35" s="57">
        <f t="shared" si="8"/>
        <v>122.33585585585584</v>
      </c>
      <c r="AA35" s="57">
        <f t="shared" si="9"/>
        <v>123.51216216216216</v>
      </c>
      <c r="AB35" s="57">
        <f t="shared" si="10"/>
        <v>124.68846846846847</v>
      </c>
      <c r="AC35" s="59">
        <v>5.1042807388829035</v>
      </c>
      <c r="AD35" s="59">
        <v>4.7969978649591045</v>
      </c>
      <c r="AE35" s="59">
        <v>4.6607918488212485</v>
      </c>
      <c r="AF35" s="59">
        <v>4.534514800582266</v>
      </c>
      <c r="AG35" s="59">
        <v>3.0450100364419597</v>
      </c>
      <c r="AH35" s="59">
        <v>3.001251887600092</v>
      </c>
      <c r="AI35" s="59"/>
      <c r="AJ35" s="59"/>
      <c r="AK35" s="59"/>
      <c r="AL35" s="59"/>
      <c r="AM35" s="59"/>
      <c r="AN35" s="59"/>
      <c r="AO35" s="59"/>
      <c r="AV35" s="59"/>
      <c r="AW35" s="59"/>
      <c r="AX35" s="59"/>
      <c r="AY35" s="59"/>
      <c r="AZ35" s="59"/>
      <c r="BA35" s="59"/>
      <c r="BB35" s="5">
        <v>1378.16</v>
      </c>
      <c r="BC35" s="5">
        <v>1393.0574120862436</v>
      </c>
      <c r="BD35" s="5">
        <v>1408.4615080170058</v>
      </c>
      <c r="BE35" s="5">
        <v>1793.4256870938354</v>
      </c>
      <c r="BF35" s="5">
        <v>1971.4531111144852</v>
      </c>
      <c r="BG35" s="5">
        <v>2149.4805351351351</v>
      </c>
      <c r="BH35" s="1">
        <v>206</v>
      </c>
      <c r="BI35" s="57">
        <v>492</v>
      </c>
      <c r="BJ35" s="57">
        <v>492</v>
      </c>
      <c r="BK35" s="57">
        <v>492</v>
      </c>
      <c r="BL35" s="57">
        <v>492</v>
      </c>
      <c r="BM35" s="57">
        <v>492</v>
      </c>
      <c r="BN35" s="57">
        <v>492</v>
      </c>
      <c r="BO35" s="57">
        <v>0</v>
      </c>
      <c r="BP35" s="57">
        <v>0</v>
      </c>
      <c r="BQ35" s="57">
        <v>0</v>
      </c>
      <c r="BR35" s="57">
        <v>0</v>
      </c>
      <c r="BS35" s="57">
        <v>0</v>
      </c>
      <c r="BT35" s="57">
        <v>0</v>
      </c>
      <c r="CA35" s="57">
        <v>0</v>
      </c>
      <c r="CB35" s="30">
        <v>901.7188211065303</v>
      </c>
      <c r="CC35" s="30">
        <v>410.16872970010024</v>
      </c>
      <c r="CD35" s="30">
        <v>235.43689846714472</v>
      </c>
      <c r="CE35" s="30">
        <v>246.10123782006016</v>
      </c>
      <c r="CF35" s="30">
        <v>0</v>
      </c>
      <c r="CG35" s="124">
        <v>0</v>
      </c>
      <c r="CH35" s="124">
        <v>1080.7400987293188</v>
      </c>
      <c r="CI35" s="124">
        <v>491.60091045653712</v>
      </c>
      <c r="CJ35" s="124">
        <v>282.17897967535708</v>
      </c>
      <c r="CK35" s="124">
        <v>294.96054627392226</v>
      </c>
      <c r="CL35" s="124">
        <v>0</v>
      </c>
      <c r="CM35" s="4">
        <f>IF(ISNUMBER(VLOOKUP(A35,Sheet1!$D$5:$D$567,1,0)),1,0)</f>
        <v>1</v>
      </c>
    </row>
    <row r="36" spans="1:91" s="57" customFormat="1">
      <c r="A36" s="1">
        <v>207</v>
      </c>
      <c r="B36" s="1">
        <v>2</v>
      </c>
      <c r="C36" s="1">
        <v>0</v>
      </c>
      <c r="D36" s="3" t="s">
        <v>129</v>
      </c>
      <c r="E36" s="3"/>
      <c r="F36" s="4" t="s">
        <v>123</v>
      </c>
      <c r="G36" s="4" t="s">
        <v>91</v>
      </c>
      <c r="H36" s="4" t="s">
        <v>92</v>
      </c>
      <c r="I36" s="4" t="s">
        <v>91</v>
      </c>
      <c r="J36" s="4" t="s">
        <v>93</v>
      </c>
      <c r="K36" s="57">
        <v>39.450747328543763</v>
      </c>
      <c r="L36" s="57">
        <v>0.39060145869845309</v>
      </c>
      <c r="M36" s="57">
        <v>0.39060145869845309</v>
      </c>
      <c r="N36" s="57">
        <v>18.390601458698452</v>
      </c>
      <c r="O36" s="57">
        <v>0.39060145869845309</v>
      </c>
      <c r="P36" s="57">
        <v>0.39060145869845309</v>
      </c>
      <c r="Q36" s="57">
        <f t="shared" si="0"/>
        <v>19.953007293492263</v>
      </c>
      <c r="R36" s="58">
        <f t="shared" si="1"/>
        <v>39.841348787242218</v>
      </c>
      <c r="S36" s="58">
        <f t="shared" si="11"/>
        <v>40.231950245940673</v>
      </c>
      <c r="T36" s="58">
        <f t="shared" si="12"/>
        <v>58.622551704639122</v>
      </c>
      <c r="U36" s="58">
        <f t="shared" si="13"/>
        <v>59.013153163337577</v>
      </c>
      <c r="V36" s="61">
        <f t="shared" si="14"/>
        <v>59.403754622036033</v>
      </c>
      <c r="W36" s="57">
        <v>198.90270270270273</v>
      </c>
      <c r="X36" s="57">
        <f t="shared" si="6"/>
        <v>202.88075675675677</v>
      </c>
      <c r="Y36" s="57">
        <f t="shared" si="7"/>
        <v>204.86978378378384</v>
      </c>
      <c r="Z36" s="57">
        <f t="shared" si="8"/>
        <v>206.85881081081084</v>
      </c>
      <c r="AA36" s="57">
        <f t="shared" si="9"/>
        <v>208.84783783783786</v>
      </c>
      <c r="AB36" s="57">
        <f t="shared" si="10"/>
        <v>210.83686486486488</v>
      </c>
      <c r="AC36" s="59">
        <v>5.0922160753182677</v>
      </c>
      <c r="AD36" s="59">
        <v>5.0922160753182668</v>
      </c>
      <c r="AE36" s="59">
        <v>5.0922160753182677</v>
      </c>
      <c r="AF36" s="59">
        <v>3.5286558635836553</v>
      </c>
      <c r="AG36" s="59">
        <v>3.5390048937020087</v>
      </c>
      <c r="AH36" s="59">
        <v>3.5492178264882637</v>
      </c>
      <c r="AI36" s="59"/>
      <c r="AJ36" s="59"/>
      <c r="AK36" s="59"/>
      <c r="AL36" s="59"/>
      <c r="AM36" s="59"/>
      <c r="AN36" s="59"/>
      <c r="AO36" s="59"/>
      <c r="AV36" s="59"/>
      <c r="AW36" s="59"/>
      <c r="AX36" s="59"/>
      <c r="AY36" s="59"/>
      <c r="AZ36" s="59"/>
      <c r="BA36" s="59"/>
      <c r="BB36" s="5">
        <v>861.35</v>
      </c>
      <c r="BC36" s="5">
        <v>874.83632095711596</v>
      </c>
      <c r="BD36" s="5">
        <v>888.75158131411808</v>
      </c>
      <c r="BE36" s="5">
        <v>1427.3487642805203</v>
      </c>
      <c r="BF36" s="5">
        <v>1573.9962085921416</v>
      </c>
      <c r="BG36" s="5">
        <v>1720.6436529037628</v>
      </c>
      <c r="BH36" s="1">
        <v>207</v>
      </c>
      <c r="BJ36" s="57">
        <v>0</v>
      </c>
      <c r="BK36" s="57">
        <v>0</v>
      </c>
      <c r="BL36" s="57">
        <v>0</v>
      </c>
      <c r="BM36" s="57">
        <v>0</v>
      </c>
      <c r="BN36" s="57">
        <v>0</v>
      </c>
      <c r="BO36" s="57">
        <v>0</v>
      </c>
      <c r="BP36" s="57">
        <v>0</v>
      </c>
      <c r="BQ36" s="57">
        <v>0</v>
      </c>
      <c r="BR36" s="57">
        <v>0</v>
      </c>
      <c r="BS36" s="57">
        <v>0</v>
      </c>
      <c r="BT36" s="57">
        <v>0</v>
      </c>
      <c r="CA36" s="57">
        <v>56.659148260888806</v>
      </c>
      <c r="CB36" s="30">
        <v>563.51958126357715</v>
      </c>
      <c r="CC36" s="30">
        <v>523.87429345161024</v>
      </c>
      <c r="CD36" s="30">
        <v>226.63659304355522</v>
      </c>
      <c r="CE36" s="30">
        <v>56.659148260888806</v>
      </c>
      <c r="CF36" s="30">
        <v>0</v>
      </c>
      <c r="CG36" s="124">
        <v>68.301599632640034</v>
      </c>
      <c r="CH36" s="124">
        <v>679.31287366680283</v>
      </c>
      <c r="CI36" s="124">
        <v>631.52118144111967</v>
      </c>
      <c r="CJ36" s="124">
        <v>273.20639853056014</v>
      </c>
      <c r="CK36" s="124">
        <v>68.301599632640034</v>
      </c>
      <c r="CL36" s="124">
        <v>0</v>
      </c>
      <c r="CM36" s="4">
        <f>IF(ISNUMBER(VLOOKUP(A36,Sheet1!$D$5:$D$567,1,0)),1,0)</f>
        <v>1</v>
      </c>
    </row>
    <row r="37" spans="1:91" s="57" customFormat="1">
      <c r="A37" s="1">
        <v>208</v>
      </c>
      <c r="B37" s="1">
        <v>2</v>
      </c>
      <c r="C37" s="1">
        <v>0</v>
      </c>
      <c r="D37" s="3" t="s">
        <v>130</v>
      </c>
      <c r="E37" s="3"/>
      <c r="F37" s="4" t="s">
        <v>123</v>
      </c>
      <c r="G37" s="4" t="s">
        <v>91</v>
      </c>
      <c r="H37" s="4" t="s">
        <v>92</v>
      </c>
      <c r="I37" s="4" t="s">
        <v>91</v>
      </c>
      <c r="J37" s="4" t="s">
        <v>93</v>
      </c>
      <c r="K37" s="57">
        <v>9.8626868321359407</v>
      </c>
      <c r="L37" s="57">
        <v>9.7650364674613271E-2</v>
      </c>
      <c r="M37" s="57">
        <v>9.7650364674613271E-2</v>
      </c>
      <c r="N37" s="57">
        <v>9.7650364674613271E-2</v>
      </c>
      <c r="O37" s="57">
        <v>9.7650364674613271E-2</v>
      </c>
      <c r="P37" s="57">
        <v>9.7650364674613271E-2</v>
      </c>
      <c r="Q37" s="57">
        <f t="shared" si="0"/>
        <v>0.48825182337306638</v>
      </c>
      <c r="R37" s="58">
        <f t="shared" si="1"/>
        <v>9.9603371968105545</v>
      </c>
      <c r="S37" s="58">
        <f t="shared" si="11"/>
        <v>10.057987561485168</v>
      </c>
      <c r="T37" s="58">
        <f t="shared" si="12"/>
        <v>10.155637926159782</v>
      </c>
      <c r="U37" s="58">
        <f t="shared" si="13"/>
        <v>10.253288290834396</v>
      </c>
      <c r="V37" s="61">
        <f t="shared" si="14"/>
        <v>10.35093865550901</v>
      </c>
      <c r="W37" s="57">
        <v>50.260360360360359</v>
      </c>
      <c r="X37" s="57">
        <f t="shared" si="6"/>
        <v>51.265567567567565</v>
      </c>
      <c r="Y37" s="57">
        <f t="shared" si="7"/>
        <v>51.768171171171169</v>
      </c>
      <c r="Z37" s="57">
        <f t="shared" si="8"/>
        <v>52.270774774774772</v>
      </c>
      <c r="AA37" s="57">
        <f t="shared" si="9"/>
        <v>52.773378378378375</v>
      </c>
      <c r="AB37" s="57">
        <f t="shared" si="10"/>
        <v>53.275981981981978</v>
      </c>
      <c r="AC37" s="59">
        <v>5.1469710868808294</v>
      </c>
      <c r="AD37" s="59">
        <v>5.1469710868808285</v>
      </c>
      <c r="AE37" s="59">
        <v>5.1469710868808285</v>
      </c>
      <c r="AF37" s="59">
        <v>5.1469710868808276</v>
      </c>
      <c r="AG37" s="59">
        <v>5.1469710868808276</v>
      </c>
      <c r="AH37" s="59">
        <v>5.1469710868808276</v>
      </c>
      <c r="AI37" s="59"/>
      <c r="AJ37" s="59"/>
      <c r="AK37" s="59"/>
      <c r="AL37" s="59"/>
      <c r="AM37" s="59"/>
      <c r="AN37" s="59"/>
      <c r="AO37" s="59"/>
      <c r="AV37" s="59"/>
      <c r="AW37" s="59"/>
      <c r="AX37" s="59"/>
      <c r="AY37" s="59"/>
      <c r="AZ37" s="59"/>
      <c r="BA37" s="59"/>
      <c r="BB37" s="5">
        <v>790.73</v>
      </c>
      <c r="BC37" s="5">
        <v>803.03120929563272</v>
      </c>
      <c r="BD37" s="5">
        <v>815.76589072626928</v>
      </c>
      <c r="BE37" s="5">
        <v>829.49379055236761</v>
      </c>
      <c r="BF37" s="5">
        <v>985.208275467607</v>
      </c>
      <c r="BG37" s="5">
        <v>996.69342407814622</v>
      </c>
      <c r="BH37" s="1">
        <v>208</v>
      </c>
      <c r="BI37" s="57">
        <v>728</v>
      </c>
      <c r="BJ37" s="57">
        <v>728</v>
      </c>
      <c r="BK37" s="57">
        <v>728</v>
      </c>
      <c r="BL37" s="57">
        <v>728</v>
      </c>
      <c r="BM37" s="57">
        <v>728</v>
      </c>
      <c r="BN37" s="57">
        <v>728</v>
      </c>
      <c r="BO37" s="57">
        <v>0</v>
      </c>
      <c r="BP37" s="57">
        <v>0</v>
      </c>
      <c r="BQ37" s="57">
        <v>0</v>
      </c>
      <c r="BR37" s="57">
        <v>0</v>
      </c>
      <c r="BS37" s="57">
        <v>0</v>
      </c>
      <c r="BT37" s="57">
        <v>0</v>
      </c>
      <c r="CA37" s="57">
        <v>0</v>
      </c>
      <c r="CB37" s="30">
        <v>351.41692026803338</v>
      </c>
      <c r="CC37" s="30">
        <v>232.08502609671083</v>
      </c>
      <c r="CD37" s="30">
        <v>70.283384053606682</v>
      </c>
      <c r="CE37" s="30">
        <v>175.70846013401669</v>
      </c>
      <c r="CF37" s="30">
        <v>0</v>
      </c>
      <c r="CG37" s="124">
        <v>0</v>
      </c>
      <c r="CH37" s="124">
        <v>422.25142313326432</v>
      </c>
      <c r="CI37" s="124">
        <v>278.86600475159685</v>
      </c>
      <c r="CJ37" s="124">
        <v>84.450284626652859</v>
      </c>
      <c r="CK37" s="124">
        <v>211.12571156663216</v>
      </c>
      <c r="CL37" s="124">
        <v>0</v>
      </c>
      <c r="CM37" s="4">
        <f>IF(ISNUMBER(VLOOKUP(A37,Sheet1!$D$5:$D$567,1,0)),1,0)</f>
        <v>1</v>
      </c>
    </row>
    <row r="38" spans="1:91" s="57" customFormat="1">
      <c r="A38" s="1">
        <v>209</v>
      </c>
      <c r="B38" s="1">
        <v>2</v>
      </c>
      <c r="C38" s="1">
        <v>0</v>
      </c>
      <c r="D38" s="3" t="s">
        <v>131</v>
      </c>
      <c r="E38" s="3"/>
      <c r="F38" s="4" t="s">
        <v>123</v>
      </c>
      <c r="G38" s="4" t="s">
        <v>91</v>
      </c>
      <c r="H38" s="4" t="s">
        <v>92</v>
      </c>
      <c r="I38" s="4" t="s">
        <v>91</v>
      </c>
      <c r="J38" s="4" t="s">
        <v>93</v>
      </c>
      <c r="K38" s="57">
        <v>21.30340355741362</v>
      </c>
      <c r="L38" s="57">
        <v>0.21092478769716458</v>
      </c>
      <c r="M38" s="57">
        <v>0.21092478769716458</v>
      </c>
      <c r="N38" s="57">
        <v>0.21092478769716458</v>
      </c>
      <c r="O38" s="57">
        <v>13.010924787697165</v>
      </c>
      <c r="P38" s="57">
        <v>0.21092478769716458</v>
      </c>
      <c r="Q38" s="57">
        <f t="shared" si="0"/>
        <v>13.854623938485824</v>
      </c>
      <c r="R38" s="58">
        <f t="shared" si="1"/>
        <v>21.514328345110783</v>
      </c>
      <c r="S38" s="58">
        <f t="shared" si="11"/>
        <v>21.725253132807946</v>
      </c>
      <c r="T38" s="58">
        <f t="shared" si="12"/>
        <v>21.936177920505109</v>
      </c>
      <c r="U38" s="58">
        <f t="shared" si="13"/>
        <v>34.947102708202273</v>
      </c>
      <c r="V38" s="61">
        <f t="shared" si="14"/>
        <v>35.158027495899439</v>
      </c>
      <c r="W38" s="57">
        <v>106.93693693693693</v>
      </c>
      <c r="X38" s="57">
        <f t="shared" si="6"/>
        <v>109.07567567567565</v>
      </c>
      <c r="Y38" s="57">
        <f t="shared" si="7"/>
        <v>110.14504504504504</v>
      </c>
      <c r="Z38" s="57">
        <f t="shared" si="8"/>
        <v>111.21441441441441</v>
      </c>
      <c r="AA38" s="57">
        <f t="shared" si="9"/>
        <v>177.17861230237583</v>
      </c>
      <c r="AB38" s="57">
        <f t="shared" si="10"/>
        <v>178.24798167174521</v>
      </c>
      <c r="AC38" s="59">
        <v>5.0699084780150034</v>
      </c>
      <c r="AD38" s="59">
        <v>5.0699084780150034</v>
      </c>
      <c r="AE38" s="59">
        <v>5.0699084780150043</v>
      </c>
      <c r="AF38" s="59">
        <v>5.0699084780150043</v>
      </c>
      <c r="AG38" s="59">
        <v>5.0699084780150043</v>
      </c>
      <c r="AH38" s="59">
        <v>5.0699084780150043</v>
      </c>
      <c r="AI38" s="59"/>
      <c r="AJ38" s="59"/>
      <c r="AK38" s="59"/>
      <c r="AL38" s="59"/>
      <c r="AM38" s="59"/>
      <c r="AN38" s="59"/>
      <c r="AO38" s="59"/>
      <c r="AV38" s="59"/>
      <c r="AW38" s="59"/>
      <c r="AX38" s="59"/>
      <c r="AY38" s="59"/>
      <c r="AZ38" s="59"/>
      <c r="BA38" s="59"/>
      <c r="BB38" s="5">
        <v>1318.24</v>
      </c>
      <c r="BC38" s="5">
        <v>1370.2763509262072</v>
      </c>
      <c r="BD38" s="5">
        <v>1624.7762270400972</v>
      </c>
      <c r="BE38" s="5">
        <v>1640.6568114919648</v>
      </c>
      <c r="BF38" s="5">
        <v>1657.1511891139969</v>
      </c>
      <c r="BG38" s="5">
        <v>1670.4397286220442</v>
      </c>
      <c r="BH38" s="1">
        <v>209</v>
      </c>
      <c r="BJ38" s="57">
        <v>0</v>
      </c>
      <c r="BK38" s="57">
        <v>0</v>
      </c>
      <c r="BL38" s="57">
        <v>0</v>
      </c>
      <c r="BM38" s="57">
        <v>0</v>
      </c>
      <c r="BN38" s="57">
        <v>0</v>
      </c>
      <c r="BO38" s="57">
        <v>0</v>
      </c>
      <c r="BP38" s="57">
        <v>0</v>
      </c>
      <c r="BQ38" s="57">
        <v>0</v>
      </c>
      <c r="BR38" s="57">
        <v>0</v>
      </c>
      <c r="BS38" s="57">
        <v>0</v>
      </c>
      <c r="BT38" s="57">
        <v>0</v>
      </c>
      <c r="CA38" s="57">
        <v>0</v>
      </c>
      <c r="CB38" s="30">
        <v>911.05448238711301</v>
      </c>
      <c r="CC38" s="30">
        <v>351.92571660744096</v>
      </c>
      <c r="CD38" s="30">
        <v>174.38203607495822</v>
      </c>
      <c r="CE38" s="30">
        <v>203.29457642245293</v>
      </c>
      <c r="CF38" s="30">
        <v>0</v>
      </c>
      <c r="CG38" s="124">
        <v>0</v>
      </c>
      <c r="CH38" s="124">
        <v>927.59289551523568</v>
      </c>
      <c r="CI38" s="124">
        <v>358.31424002089739</v>
      </c>
      <c r="CJ38" s="124">
        <v>177.54760104443656</v>
      </c>
      <c r="CK38" s="124">
        <v>206.98499204147475</v>
      </c>
      <c r="CL38" s="124">
        <v>0</v>
      </c>
      <c r="CM38" s="4">
        <f>IF(ISNUMBER(VLOOKUP(A38,Sheet1!$D$5:$D$567,1,0)),1,0)</f>
        <v>1</v>
      </c>
    </row>
    <row r="39" spans="1:91" s="57" customFormat="1">
      <c r="A39" s="1">
        <v>301</v>
      </c>
      <c r="B39" s="1">
        <v>3</v>
      </c>
      <c r="C39" s="1">
        <v>0</v>
      </c>
      <c r="D39" s="3" t="s">
        <v>132</v>
      </c>
      <c r="E39" s="3"/>
      <c r="F39" s="4" t="s">
        <v>123</v>
      </c>
      <c r="G39" s="4" t="s">
        <v>91</v>
      </c>
      <c r="H39" s="4" t="s">
        <v>92</v>
      </c>
      <c r="I39" s="4" t="s">
        <v>91</v>
      </c>
      <c r="J39" s="4" t="s">
        <v>93</v>
      </c>
      <c r="K39" s="57">
        <v>4676.6672727271234</v>
      </c>
      <c r="L39" s="57">
        <v>58.903636363634888</v>
      </c>
      <c r="M39" s="57">
        <v>63.303636363634887</v>
      </c>
      <c r="N39" s="57">
        <v>46.303636363634887</v>
      </c>
      <c r="O39" s="57">
        <v>46.303636363634887</v>
      </c>
      <c r="P39" s="57">
        <v>46.303636363634887</v>
      </c>
      <c r="Q39" s="57">
        <f t="shared" si="0"/>
        <v>261.11818181817443</v>
      </c>
      <c r="R39" s="58">
        <f t="shared" si="1"/>
        <v>4735.5709090907585</v>
      </c>
      <c r="S39" s="58">
        <f t="shared" si="11"/>
        <v>4798.8745454543932</v>
      </c>
      <c r="T39" s="58">
        <f t="shared" si="12"/>
        <v>4845.178181818028</v>
      </c>
      <c r="U39" s="58">
        <f t="shared" si="13"/>
        <v>4891.4818181816627</v>
      </c>
      <c r="V39" s="61">
        <f t="shared" si="14"/>
        <v>4937.7854545452974</v>
      </c>
      <c r="W39" s="57">
        <v>25721.67</v>
      </c>
      <c r="X39" s="57">
        <f t="shared" si="6"/>
        <v>26045.640000000003</v>
      </c>
      <c r="Y39" s="57">
        <f t="shared" si="7"/>
        <v>26393.810000000005</v>
      </c>
      <c r="Z39" s="57">
        <f t="shared" si="8"/>
        <v>26648.480000000007</v>
      </c>
      <c r="AA39" s="57">
        <f t="shared" si="9"/>
        <v>26903.150000000005</v>
      </c>
      <c r="AB39" s="57">
        <f t="shared" si="10"/>
        <v>27157.820000000007</v>
      </c>
      <c r="AC39" s="59">
        <v>5.500000000000175</v>
      </c>
      <c r="AD39" s="59">
        <v>5.5000000000001759</v>
      </c>
      <c r="AE39" s="59">
        <v>5.5000000000001759</v>
      </c>
      <c r="AF39" s="59">
        <v>5.5000000000001759</v>
      </c>
      <c r="AG39" s="59">
        <v>5.5000000000001759</v>
      </c>
      <c r="AH39" s="59">
        <v>5.5000000000001767</v>
      </c>
      <c r="AI39" s="59"/>
      <c r="AJ39" s="59"/>
      <c r="AK39" s="59"/>
      <c r="AL39" s="59"/>
      <c r="AM39" s="59"/>
      <c r="AN39" s="59"/>
      <c r="AO39" s="59"/>
      <c r="AV39" s="59"/>
      <c r="AW39" s="59"/>
      <c r="AX39" s="59"/>
      <c r="AY39" s="59"/>
      <c r="AZ39" s="59"/>
      <c r="BA39" s="59"/>
      <c r="BB39" s="5">
        <v>3617.67</v>
      </c>
      <c r="BC39" s="5">
        <v>3934.8105267908327</v>
      </c>
      <c r="BD39" s="5">
        <v>4001.6828118329363</v>
      </c>
      <c r="BE39" s="5">
        <v>4064.3345804681753</v>
      </c>
      <c r="BF39" s="5">
        <v>4138.1176180458515</v>
      </c>
      <c r="BG39" s="5">
        <v>4201.8038599720167</v>
      </c>
      <c r="BH39" s="1">
        <v>301</v>
      </c>
      <c r="BI39" s="57">
        <v>3670</v>
      </c>
      <c r="BJ39" s="57">
        <v>3950</v>
      </c>
      <c r="BK39" s="57">
        <v>4230</v>
      </c>
      <c r="BL39" s="57">
        <v>4510</v>
      </c>
      <c r="BM39" s="57">
        <v>4790</v>
      </c>
      <c r="BN39" s="57">
        <v>5070</v>
      </c>
      <c r="BO39" s="57">
        <v>268</v>
      </c>
      <c r="BP39" s="57">
        <v>268</v>
      </c>
      <c r="BQ39" s="57">
        <v>268</v>
      </c>
      <c r="BR39" s="57">
        <v>268</v>
      </c>
      <c r="BS39" s="57">
        <v>268</v>
      </c>
      <c r="BT39" s="57">
        <v>268</v>
      </c>
      <c r="CA39" s="57">
        <v>185.47057550396934</v>
      </c>
      <c r="CB39" s="30">
        <v>1359.8155853875219</v>
      </c>
      <c r="CC39" s="30">
        <v>370.94115100793869</v>
      </c>
      <c r="CD39" s="30">
        <v>820.5352234424405</v>
      </c>
      <c r="CE39" s="30">
        <v>1327.5720451263048</v>
      </c>
      <c r="CF39" s="30">
        <v>0</v>
      </c>
      <c r="CG39" s="124">
        <v>191.74380569181389</v>
      </c>
      <c r="CH39" s="124">
        <v>1405.8090598617084</v>
      </c>
      <c r="CI39" s="124">
        <v>383.48761138362778</v>
      </c>
      <c r="CJ39" s="124">
        <v>848.28844693841609</v>
      </c>
      <c r="CK39" s="124">
        <v>1372.4749360964502</v>
      </c>
      <c r="CL39" s="124">
        <v>0</v>
      </c>
      <c r="CM39" s="4">
        <f>IF(ISNUMBER(VLOOKUP(A39,Sheet1!$D$5:$D$567,1,0)),1,0)</f>
        <v>1</v>
      </c>
    </row>
    <row r="40" spans="1:91" s="57" customFormat="1">
      <c r="A40" s="1">
        <v>302</v>
      </c>
      <c r="B40" s="1">
        <v>3</v>
      </c>
      <c r="C40" s="1">
        <v>0</v>
      </c>
      <c r="D40" s="3" t="s">
        <v>133</v>
      </c>
      <c r="E40" s="3"/>
      <c r="F40" s="4" t="s">
        <v>90</v>
      </c>
      <c r="G40" s="4" t="s">
        <v>91</v>
      </c>
      <c r="H40" s="4" t="s">
        <v>92</v>
      </c>
      <c r="I40" s="4" t="s">
        <v>91</v>
      </c>
      <c r="J40" s="4" t="s">
        <v>93</v>
      </c>
      <c r="K40" s="57">
        <v>543.83333333333337</v>
      </c>
      <c r="L40" s="57">
        <v>3.8333333333333339</v>
      </c>
      <c r="M40" s="57">
        <v>3.8333333333333339</v>
      </c>
      <c r="N40" s="57">
        <v>3.8333333333333339</v>
      </c>
      <c r="O40" s="57">
        <v>3.8333333333333339</v>
      </c>
      <c r="P40" s="57">
        <v>18.833333333333336</v>
      </c>
      <c r="Q40" s="57">
        <f t="shared" si="0"/>
        <v>34.166666666666671</v>
      </c>
      <c r="R40" s="58">
        <f t="shared" si="1"/>
        <v>547.66666666666674</v>
      </c>
      <c r="S40" s="58">
        <f t="shared" si="11"/>
        <v>551.50000000000011</v>
      </c>
      <c r="T40" s="58">
        <f t="shared" si="12"/>
        <v>555.33333333333348</v>
      </c>
      <c r="U40" s="58">
        <f t="shared" si="13"/>
        <v>559.16666666666686</v>
      </c>
      <c r="V40" s="61">
        <f t="shared" si="14"/>
        <v>578.00000000000023</v>
      </c>
      <c r="W40" s="57">
        <v>3185</v>
      </c>
      <c r="X40" s="57">
        <f t="shared" si="6"/>
        <v>3154</v>
      </c>
      <c r="Y40" s="57">
        <f t="shared" si="7"/>
        <v>3192</v>
      </c>
      <c r="Z40" s="57">
        <f t="shared" si="8"/>
        <v>3265</v>
      </c>
      <c r="AA40" s="57">
        <f t="shared" si="9"/>
        <v>3403</v>
      </c>
      <c r="AB40" s="57">
        <f t="shared" si="10"/>
        <v>3640</v>
      </c>
      <c r="AC40" s="59">
        <v>5.8981481481481479</v>
      </c>
      <c r="AD40" s="59">
        <v>5.7589774802191105</v>
      </c>
      <c r="AE40" s="59">
        <v>5.787851314596554</v>
      </c>
      <c r="AF40" s="59">
        <v>5.8793517406962765</v>
      </c>
      <c r="AG40" s="59">
        <v>6.085842026825631</v>
      </c>
      <c r="AH40" s="59">
        <v>6.2975778546712782</v>
      </c>
      <c r="AI40" s="59"/>
      <c r="AJ40" s="59"/>
      <c r="AK40" s="59"/>
      <c r="AL40" s="59"/>
      <c r="AM40" s="59"/>
      <c r="AN40" s="59"/>
      <c r="AO40" s="59"/>
      <c r="AV40" s="59"/>
      <c r="AW40" s="59"/>
      <c r="AX40" s="59"/>
      <c r="AY40" s="59"/>
      <c r="AZ40" s="59"/>
      <c r="BA40" s="59"/>
      <c r="BB40" s="5">
        <v>3085.1417000000001</v>
      </c>
      <c r="BC40" s="5">
        <v>3148.5829978550287</v>
      </c>
      <c r="BD40" s="5">
        <v>3227.2795665988551</v>
      </c>
      <c r="BE40" s="5">
        <v>3293.3263325254961</v>
      </c>
      <c r="BF40" s="5">
        <v>3363.0668710943983</v>
      </c>
      <c r="BG40" s="5">
        <v>3436.5960793302265</v>
      </c>
      <c r="BH40" s="1">
        <v>302</v>
      </c>
      <c r="BI40" s="57">
        <v>1314</v>
      </c>
      <c r="BJ40" s="57">
        <v>1318.3503929237402</v>
      </c>
      <c r="BK40" s="57">
        <v>1320.6309796007999</v>
      </c>
      <c r="BL40" s="57">
        <v>1272.1170270959251</v>
      </c>
      <c r="BM40" s="57">
        <v>1296.556757427205</v>
      </c>
      <c r="BN40" s="57">
        <v>1377.4737874533998</v>
      </c>
      <c r="BO40" s="57">
        <v>590</v>
      </c>
      <c r="BP40" s="57">
        <v>590</v>
      </c>
      <c r="BQ40" s="57">
        <v>590</v>
      </c>
      <c r="BR40" s="57">
        <v>590</v>
      </c>
      <c r="BS40" s="57">
        <v>590</v>
      </c>
      <c r="BT40" s="57">
        <v>590</v>
      </c>
      <c r="CA40" s="57">
        <v>0</v>
      </c>
      <c r="CB40" s="30">
        <v>527.31604743826483</v>
      </c>
      <c r="CC40" s="30">
        <v>476.12049851636255</v>
      </c>
      <c r="CD40" s="30">
        <v>1663.2288418703331</v>
      </c>
      <c r="CE40" s="30">
        <v>626.66094470053588</v>
      </c>
      <c r="CF40" s="30">
        <v>0</v>
      </c>
      <c r="CG40" s="124">
        <v>0</v>
      </c>
      <c r="CH40" s="124">
        <v>550.25590488768341</v>
      </c>
      <c r="CI40" s="124">
        <v>496.83319333718566</v>
      </c>
      <c r="CJ40" s="124">
        <v>1735.5843727206129</v>
      </c>
      <c r="CK40" s="124">
        <v>653.92260838474476</v>
      </c>
      <c r="CL40" s="124">
        <v>0</v>
      </c>
      <c r="CM40" s="4">
        <f>IF(ISNUMBER(VLOOKUP(A40,Sheet1!$D$5:$D$567,1,0)),1,0)</f>
        <v>1</v>
      </c>
    </row>
    <row r="41" spans="1:91" s="57" customFormat="1">
      <c r="A41" s="1">
        <v>303</v>
      </c>
      <c r="B41" s="1">
        <v>3</v>
      </c>
      <c r="C41" s="1">
        <v>0</v>
      </c>
      <c r="D41" s="3" t="s">
        <v>134</v>
      </c>
      <c r="E41" s="3"/>
      <c r="F41" s="4" t="s">
        <v>123</v>
      </c>
      <c r="G41" s="4" t="s">
        <v>91</v>
      </c>
      <c r="H41" s="4" t="s">
        <v>92</v>
      </c>
      <c r="I41" s="4" t="s">
        <v>91</v>
      </c>
      <c r="J41" s="4" t="s">
        <v>93</v>
      </c>
      <c r="K41" s="57">
        <v>766.34411459307364</v>
      </c>
      <c r="L41" s="57">
        <v>7.5875654910205315</v>
      </c>
      <c r="M41" s="57">
        <v>7.5875654910205315</v>
      </c>
      <c r="N41" s="57">
        <v>7.5875654910205315</v>
      </c>
      <c r="O41" s="57">
        <v>7.5875654910205315</v>
      </c>
      <c r="P41" s="57">
        <v>7.5875654910205315</v>
      </c>
      <c r="Q41" s="57">
        <f t="shared" si="0"/>
        <v>37.937827455102656</v>
      </c>
      <c r="R41" s="58">
        <f t="shared" si="1"/>
        <v>773.93168008409418</v>
      </c>
      <c r="S41" s="58">
        <f t="shared" si="11"/>
        <v>781.51924557511472</v>
      </c>
      <c r="T41" s="58">
        <f t="shared" si="12"/>
        <v>789.10681106613526</v>
      </c>
      <c r="U41" s="58">
        <f t="shared" si="13"/>
        <v>796.69437655715581</v>
      </c>
      <c r="V41" s="61">
        <f t="shared" si="14"/>
        <v>804.28194204817635</v>
      </c>
      <c r="W41" s="57">
        <v>3167</v>
      </c>
      <c r="X41" s="57">
        <f t="shared" si="6"/>
        <v>3230.34</v>
      </c>
      <c r="Y41" s="57">
        <f t="shared" si="7"/>
        <v>3262.01</v>
      </c>
      <c r="Z41" s="57">
        <f t="shared" si="8"/>
        <v>3293.6800000000003</v>
      </c>
      <c r="AA41" s="57">
        <f t="shared" si="9"/>
        <v>3325.35</v>
      </c>
      <c r="AB41" s="57">
        <f t="shared" si="10"/>
        <v>3357.02</v>
      </c>
      <c r="AC41" s="59">
        <v>4.1739343189168796</v>
      </c>
      <c r="AD41" s="59">
        <v>4.1739343189168796</v>
      </c>
      <c r="AE41" s="59">
        <v>4.1739343189168796</v>
      </c>
      <c r="AF41" s="59">
        <v>4.1739343189168796</v>
      </c>
      <c r="AG41" s="59">
        <v>4.1739343189168796</v>
      </c>
      <c r="AH41" s="59">
        <v>4.1739343189168796</v>
      </c>
      <c r="AI41" s="59"/>
      <c r="AJ41" s="59"/>
      <c r="AK41" s="59"/>
      <c r="AL41" s="59"/>
      <c r="AM41" s="59"/>
      <c r="AN41" s="59"/>
      <c r="AO41" s="59"/>
      <c r="AV41" s="59"/>
      <c r="AW41" s="59"/>
      <c r="AX41" s="59"/>
      <c r="AY41" s="59"/>
      <c r="AZ41" s="59"/>
      <c r="BA41" s="59"/>
      <c r="BB41" s="5">
        <v>951.23</v>
      </c>
      <c r="BC41" s="5">
        <v>977.39199457050245</v>
      </c>
      <c r="BD41" s="5">
        <v>1007.893484764992</v>
      </c>
      <c r="BE41" s="5">
        <v>1049.089793841167</v>
      </c>
      <c r="BF41" s="5">
        <v>1088.8985713128038</v>
      </c>
      <c r="BG41" s="5">
        <v>1127.3969022690437</v>
      </c>
      <c r="BH41" s="1">
        <v>303</v>
      </c>
      <c r="BI41" s="57">
        <v>381</v>
      </c>
      <c r="BJ41" s="57">
        <v>419.1</v>
      </c>
      <c r="BK41" s="57">
        <v>461.01000000000005</v>
      </c>
      <c r="BL41" s="57">
        <v>507.1110000000001</v>
      </c>
      <c r="BM41" s="57">
        <v>557.82210000000021</v>
      </c>
      <c r="BN41" s="57">
        <v>613.60431000000028</v>
      </c>
      <c r="BO41" s="57">
        <v>274</v>
      </c>
      <c r="BP41" s="57">
        <v>274</v>
      </c>
      <c r="BQ41" s="57">
        <v>274</v>
      </c>
      <c r="BR41" s="57">
        <v>274</v>
      </c>
      <c r="BS41" s="57">
        <v>274</v>
      </c>
      <c r="BT41" s="57">
        <v>274</v>
      </c>
      <c r="CA41" s="57">
        <v>49.91497848114399</v>
      </c>
      <c r="CB41" s="30">
        <v>393.12971199834732</v>
      </c>
      <c r="CC41" s="30">
        <v>95.171226449508993</v>
      </c>
      <c r="CD41" s="30">
        <v>130.18897111413074</v>
      </c>
      <c r="CE41" s="30">
        <v>380.68490579803597</v>
      </c>
      <c r="CF41" s="30">
        <v>0</v>
      </c>
      <c r="CG41" s="124">
        <v>53.640777411840531</v>
      </c>
      <c r="CH41" s="124">
        <v>422.47405522273237</v>
      </c>
      <c r="CI41" s="124">
        <v>102.27508313798998</v>
      </c>
      <c r="CJ41" s="124">
        <v>139.90665394452097</v>
      </c>
      <c r="CK41" s="124">
        <v>409.10033255195992</v>
      </c>
      <c r="CL41" s="124">
        <v>0</v>
      </c>
      <c r="CM41" s="4">
        <f>IF(ISNUMBER(VLOOKUP(A41,Sheet1!$D$5:$D$567,1,0)),1,0)</f>
        <v>1</v>
      </c>
    </row>
    <row r="42" spans="1:91" s="57" customFormat="1">
      <c r="A42" s="1">
        <v>304</v>
      </c>
      <c r="B42" s="1">
        <v>3</v>
      </c>
      <c r="C42" s="1">
        <v>0</v>
      </c>
      <c r="D42" s="3" t="s">
        <v>135</v>
      </c>
      <c r="E42" s="3"/>
      <c r="F42" s="4" t="s">
        <v>123</v>
      </c>
      <c r="G42" s="4" t="s">
        <v>91</v>
      </c>
      <c r="H42" s="4" t="s">
        <v>92</v>
      </c>
      <c r="I42" s="4" t="s">
        <v>91</v>
      </c>
      <c r="J42" s="4" t="s">
        <v>93</v>
      </c>
      <c r="K42" s="57">
        <v>1148.3972972972972</v>
      </c>
      <c r="L42" s="57">
        <v>11.37027027027027</v>
      </c>
      <c r="M42" s="57">
        <v>11.37027027027027</v>
      </c>
      <c r="N42" s="57">
        <v>11.37027027027027</v>
      </c>
      <c r="O42" s="57">
        <v>11.37027027027027</v>
      </c>
      <c r="P42" s="57">
        <v>11.37027027027027</v>
      </c>
      <c r="Q42" s="57">
        <f t="shared" si="0"/>
        <v>56.851351351351347</v>
      </c>
      <c r="R42" s="58">
        <f t="shared" si="1"/>
        <v>1159.7675675675675</v>
      </c>
      <c r="S42" s="58">
        <f t="shared" si="11"/>
        <v>1171.1378378378379</v>
      </c>
      <c r="T42" s="58">
        <f t="shared" si="12"/>
        <v>1182.5081081081082</v>
      </c>
      <c r="U42" s="58">
        <f t="shared" si="13"/>
        <v>1193.8783783783786</v>
      </c>
      <c r="V42" s="61">
        <f t="shared" si="14"/>
        <v>1205.2486486486489</v>
      </c>
      <c r="W42" s="57">
        <v>4249.0700000000006</v>
      </c>
      <c r="X42" s="57">
        <f t="shared" si="6"/>
        <v>4291.1400000000003</v>
      </c>
      <c r="Y42" s="57">
        <f t="shared" si="7"/>
        <v>4333.21</v>
      </c>
      <c r="Z42" s="57">
        <f t="shared" si="8"/>
        <v>4375.28</v>
      </c>
      <c r="AA42" s="57">
        <f t="shared" si="9"/>
        <v>4417.3500000000004</v>
      </c>
      <c r="AB42" s="57">
        <f t="shared" si="10"/>
        <v>4459.42</v>
      </c>
      <c r="AC42" s="59">
        <v>3.7000000000000006</v>
      </c>
      <c r="AD42" s="59">
        <v>3.7</v>
      </c>
      <c r="AE42" s="59">
        <v>3.6999999999999997</v>
      </c>
      <c r="AF42" s="59">
        <v>3.6999999999999993</v>
      </c>
      <c r="AG42" s="59">
        <v>3.6999999999999997</v>
      </c>
      <c r="AH42" s="59">
        <v>3.6999999999999993</v>
      </c>
      <c r="AI42" s="59"/>
      <c r="AJ42" s="59"/>
      <c r="AK42" s="59"/>
      <c r="AL42" s="59"/>
      <c r="AM42" s="59"/>
      <c r="AN42" s="59"/>
      <c r="AO42" s="59"/>
      <c r="AV42" s="59"/>
      <c r="AW42" s="59"/>
      <c r="AX42" s="59"/>
      <c r="AY42" s="59"/>
      <c r="AZ42" s="59"/>
      <c r="BA42" s="59"/>
      <c r="BB42" s="5">
        <v>3270.9900000000002</v>
      </c>
      <c r="BC42" s="5">
        <v>3319.7049070224721</v>
      </c>
      <c r="BD42" s="5">
        <v>3373.9440584269664</v>
      </c>
      <c r="BE42" s="5">
        <v>3442.0315438202251</v>
      </c>
      <c r="BF42" s="5">
        <v>3506.8112865168541</v>
      </c>
      <c r="BG42" s="5">
        <v>3568.4670500000002</v>
      </c>
      <c r="BH42" s="1">
        <v>304</v>
      </c>
      <c r="BI42" s="57">
        <v>1466</v>
      </c>
      <c r="BJ42" s="57">
        <v>1539.3</v>
      </c>
      <c r="BK42" s="57">
        <v>1616.2650000000001</v>
      </c>
      <c r="BL42" s="57">
        <v>1697.0782500000003</v>
      </c>
      <c r="BM42" s="57">
        <v>1781.9321625000002</v>
      </c>
      <c r="BN42" s="57">
        <v>1871.0287706250003</v>
      </c>
      <c r="BO42" s="57">
        <v>350</v>
      </c>
      <c r="BP42" s="57">
        <v>350</v>
      </c>
      <c r="BQ42" s="57">
        <v>350</v>
      </c>
      <c r="BR42" s="57">
        <v>350</v>
      </c>
      <c r="BS42" s="57">
        <v>350</v>
      </c>
      <c r="BT42" s="57">
        <v>350</v>
      </c>
      <c r="CA42" s="57">
        <v>165.98259424907749</v>
      </c>
      <c r="CB42" s="30">
        <v>1243.0683042559142</v>
      </c>
      <c r="CC42" s="30">
        <v>331.96518849815499</v>
      </c>
      <c r="CD42" s="30">
        <v>705.1198913226134</v>
      </c>
      <c r="CE42" s="30">
        <v>995.89556549446502</v>
      </c>
      <c r="CF42" s="30">
        <v>0</v>
      </c>
      <c r="CG42" s="124">
        <v>172.07960209277158</v>
      </c>
      <c r="CH42" s="124">
        <v>1288.7297016788427</v>
      </c>
      <c r="CI42" s="124">
        <v>344.15920418554316</v>
      </c>
      <c r="CJ42" s="124">
        <v>731.02092948621339</v>
      </c>
      <c r="CK42" s="124">
        <v>1032.4776125566295</v>
      </c>
      <c r="CL42" s="124">
        <v>0</v>
      </c>
      <c r="CM42" s="4">
        <f>IF(ISNUMBER(VLOOKUP(A42,Sheet1!$D$5:$D$567,1,0)),1,0)</f>
        <v>1</v>
      </c>
    </row>
    <row r="43" spans="1:91" s="57" customFormat="1">
      <c r="A43" s="1">
        <v>401</v>
      </c>
      <c r="B43" s="1">
        <v>4</v>
      </c>
      <c r="C43" s="1">
        <v>0</v>
      </c>
      <c r="D43" s="3" t="s">
        <v>136</v>
      </c>
      <c r="E43" s="3"/>
      <c r="F43" s="4" t="s">
        <v>90</v>
      </c>
      <c r="G43" s="4" t="s">
        <v>91</v>
      </c>
      <c r="H43" s="4" t="s">
        <v>92</v>
      </c>
      <c r="I43" s="4" t="s">
        <v>91</v>
      </c>
      <c r="J43" s="4" t="s">
        <v>93</v>
      </c>
      <c r="K43" s="57">
        <v>0</v>
      </c>
      <c r="L43" s="57">
        <v>0</v>
      </c>
      <c r="M43" s="57">
        <v>0</v>
      </c>
      <c r="N43" s="57">
        <v>0</v>
      </c>
      <c r="O43" s="57">
        <v>0</v>
      </c>
      <c r="P43" s="57">
        <v>0</v>
      </c>
      <c r="Q43" s="57">
        <f t="shared" si="0"/>
        <v>0</v>
      </c>
      <c r="R43" s="58">
        <f t="shared" si="1"/>
        <v>0</v>
      </c>
      <c r="S43" s="58">
        <f t="shared" si="11"/>
        <v>0</v>
      </c>
      <c r="T43" s="58">
        <f t="shared" si="12"/>
        <v>0</v>
      </c>
      <c r="U43" s="58">
        <f t="shared" si="13"/>
        <v>0</v>
      </c>
      <c r="V43" s="61">
        <f t="shared" si="14"/>
        <v>0</v>
      </c>
      <c r="W43" s="57">
        <v>0</v>
      </c>
      <c r="X43" s="57">
        <f t="shared" si="6"/>
        <v>0</v>
      </c>
      <c r="Y43" s="57">
        <f t="shared" si="7"/>
        <v>0</v>
      </c>
      <c r="Z43" s="57">
        <f t="shared" si="8"/>
        <v>0</v>
      </c>
      <c r="AA43" s="57">
        <f t="shared" si="9"/>
        <v>0</v>
      </c>
      <c r="AB43" s="57">
        <f t="shared" si="10"/>
        <v>0</v>
      </c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V43" s="59"/>
      <c r="AW43" s="59"/>
      <c r="AX43" s="59"/>
      <c r="AY43" s="59"/>
      <c r="AZ43" s="59"/>
      <c r="BA43" s="59"/>
      <c r="BB43" s="5">
        <v>311.14530000000002</v>
      </c>
      <c r="BC43" s="5">
        <v>315.97385145461914</v>
      </c>
      <c r="BD43" s="5">
        <v>320.97890348460294</v>
      </c>
      <c r="BE43" s="5">
        <v>326.37477821717994</v>
      </c>
      <c r="BF43" s="5">
        <v>343.31679432739065</v>
      </c>
      <c r="BG43" s="5">
        <v>364.98016618314426</v>
      </c>
      <c r="BH43" s="1">
        <v>401</v>
      </c>
      <c r="BJ43" s="57">
        <v>0</v>
      </c>
      <c r="BK43" s="57">
        <v>0</v>
      </c>
      <c r="BL43" s="57">
        <v>0</v>
      </c>
      <c r="BM43" s="57">
        <v>0</v>
      </c>
      <c r="BN43" s="57">
        <v>0</v>
      </c>
      <c r="BO43" s="57">
        <v>156</v>
      </c>
      <c r="BP43" s="57">
        <v>156</v>
      </c>
      <c r="BQ43" s="57">
        <v>156</v>
      </c>
      <c r="BR43" s="57">
        <v>156</v>
      </c>
      <c r="BS43" s="57">
        <v>156</v>
      </c>
      <c r="BT43" s="57">
        <v>156</v>
      </c>
      <c r="CA43" s="57">
        <v>0</v>
      </c>
      <c r="CB43" s="30">
        <v>14.508281805164302</v>
      </c>
      <c r="CC43" s="30">
        <v>55.484609150229581</v>
      </c>
      <c r="CD43" s="30">
        <v>113.92140402620733</v>
      </c>
      <c r="CE43" s="30">
        <v>142.46048323557872</v>
      </c>
      <c r="CF43" s="30">
        <v>0</v>
      </c>
      <c r="CG43" s="124">
        <v>0</v>
      </c>
      <c r="CH43" s="124">
        <v>16.224400467480795</v>
      </c>
      <c r="CI43" s="124">
        <v>62.04763118914201</v>
      </c>
      <c r="CJ43" s="124">
        <v>127.39664872520962</v>
      </c>
      <c r="CK43" s="124">
        <v>159.31148580131182</v>
      </c>
      <c r="CL43" s="124">
        <v>0</v>
      </c>
      <c r="CM43" s="4">
        <f>IF(ISNUMBER(VLOOKUP(A43,Sheet1!$D$5:$D$567,1,0)),1,0)</f>
        <v>1</v>
      </c>
    </row>
    <row r="44" spans="1:91" s="57" customFormat="1">
      <c r="A44" s="1">
        <v>402</v>
      </c>
      <c r="B44" s="1">
        <v>4</v>
      </c>
      <c r="C44" s="1">
        <v>0</v>
      </c>
      <c r="D44" s="3" t="s">
        <v>137</v>
      </c>
      <c r="E44" s="3"/>
      <c r="F44" s="4" t="s">
        <v>90</v>
      </c>
      <c r="G44" s="4" t="s">
        <v>91</v>
      </c>
      <c r="H44" s="4" t="s">
        <v>92</v>
      </c>
      <c r="I44" s="4" t="s">
        <v>91</v>
      </c>
      <c r="J44" s="4" t="s">
        <v>93</v>
      </c>
      <c r="K44" s="57">
        <v>11.470334769638718</v>
      </c>
      <c r="L44" s="57">
        <v>0</v>
      </c>
      <c r="M44" s="57">
        <v>0</v>
      </c>
      <c r="N44" s="57">
        <v>0</v>
      </c>
      <c r="O44" s="57">
        <v>0</v>
      </c>
      <c r="P44" s="57">
        <v>0</v>
      </c>
      <c r="Q44" s="57">
        <f t="shared" si="0"/>
        <v>0</v>
      </c>
      <c r="R44" s="58">
        <f t="shared" si="1"/>
        <v>11.470334769638718</v>
      </c>
      <c r="S44" s="58">
        <f t="shared" si="11"/>
        <v>11.470334769638718</v>
      </c>
      <c r="T44" s="58">
        <f t="shared" si="12"/>
        <v>11.470334769638718</v>
      </c>
      <c r="U44" s="58">
        <f t="shared" si="13"/>
        <v>11.470334769638718</v>
      </c>
      <c r="V44" s="61">
        <f t="shared" si="14"/>
        <v>11.470334769638718</v>
      </c>
      <c r="W44" s="57">
        <v>28.059078484135178</v>
      </c>
      <c r="X44" s="57">
        <f t="shared" si="6"/>
        <v>28.033592605824897</v>
      </c>
      <c r="Y44" s="57">
        <f t="shared" si="7"/>
        <v>28.057128953396173</v>
      </c>
      <c r="Z44" s="57">
        <f t="shared" si="8"/>
        <v>27.951335990173202</v>
      </c>
      <c r="AA44" s="57">
        <f t="shared" si="9"/>
        <v>27.747896342514544</v>
      </c>
      <c r="AB44" s="57">
        <f t="shared" si="10"/>
        <v>27.417229784284963</v>
      </c>
      <c r="AC44" s="59">
        <v>2.4462301273373344</v>
      </c>
      <c r="AD44" s="59">
        <v>2.4440082324387009</v>
      </c>
      <c r="AE44" s="59">
        <v>2.4460601644915974</v>
      </c>
      <c r="AF44" s="59">
        <v>2.4368369844059563</v>
      </c>
      <c r="AG44" s="59">
        <v>2.4191008283351541</v>
      </c>
      <c r="AH44" s="59">
        <v>2.3902728503492949</v>
      </c>
      <c r="AI44" s="59"/>
      <c r="AJ44" s="59"/>
      <c r="AK44" s="59"/>
      <c r="AL44" s="59"/>
      <c r="AM44" s="59"/>
      <c r="AN44" s="59"/>
      <c r="AO44" s="59"/>
      <c r="AV44" s="59"/>
      <c r="AW44" s="59"/>
      <c r="AX44" s="59"/>
      <c r="AY44" s="59"/>
      <c r="AZ44" s="59"/>
      <c r="BA44" s="59"/>
      <c r="BB44" s="5">
        <v>648.6875</v>
      </c>
      <c r="BC44" s="5">
        <v>658.75348228345615</v>
      </c>
      <c r="BD44" s="5">
        <v>669.18891031472617</v>
      </c>
      <c r="BE44" s="5">
        <v>680.43526043182624</v>
      </c>
      <c r="BF44" s="5">
        <v>690.7324595114402</v>
      </c>
      <c r="BG44" s="5">
        <v>700.13218801550363</v>
      </c>
      <c r="BH44" s="1">
        <v>402</v>
      </c>
      <c r="BJ44" s="57">
        <v>0</v>
      </c>
      <c r="BK44" s="57">
        <v>0</v>
      </c>
      <c r="BL44" s="57">
        <v>0</v>
      </c>
      <c r="BM44" s="57">
        <v>0</v>
      </c>
      <c r="BN44" s="57">
        <v>0</v>
      </c>
      <c r="BO44" s="57">
        <v>0</v>
      </c>
      <c r="BP44" s="57">
        <v>0</v>
      </c>
      <c r="BQ44" s="57">
        <v>0</v>
      </c>
      <c r="BR44" s="57">
        <v>0</v>
      </c>
      <c r="BS44" s="57">
        <v>0</v>
      </c>
      <c r="BT44" s="57">
        <v>0</v>
      </c>
      <c r="CA44" s="57">
        <v>0</v>
      </c>
      <c r="CB44" s="30">
        <v>408.26115625909574</v>
      </c>
      <c r="CC44" s="30">
        <v>170.10881510795656</v>
      </c>
      <c r="CD44" s="30">
        <v>102.06528906477394</v>
      </c>
      <c r="CE44" s="30">
        <v>0</v>
      </c>
      <c r="CF44" s="30">
        <v>0</v>
      </c>
      <c r="CG44" s="124">
        <v>0</v>
      </c>
      <c r="CH44" s="124">
        <v>420.07931280930217</v>
      </c>
      <c r="CI44" s="124">
        <v>175.03304700387591</v>
      </c>
      <c r="CJ44" s="124">
        <v>105.01982820232554</v>
      </c>
      <c r="CK44" s="124">
        <v>0</v>
      </c>
      <c r="CL44" s="124">
        <v>0</v>
      </c>
      <c r="CM44" s="4">
        <f>IF(ISNUMBER(VLOOKUP(A44,Sheet1!$D$5:$D$567,1,0)),1,0)</f>
        <v>1</v>
      </c>
    </row>
    <row r="45" spans="1:91" s="57" customFormat="1">
      <c r="A45" s="1">
        <v>403</v>
      </c>
      <c r="B45" s="1">
        <v>4</v>
      </c>
      <c r="C45" s="1">
        <v>0</v>
      </c>
      <c r="D45" s="3" t="s">
        <v>138</v>
      </c>
      <c r="E45" s="3"/>
      <c r="F45" s="4" t="s">
        <v>90</v>
      </c>
      <c r="G45" s="4" t="s">
        <v>91</v>
      </c>
      <c r="H45" s="4" t="s">
        <v>92</v>
      </c>
      <c r="I45" s="4" t="s">
        <v>91</v>
      </c>
      <c r="J45" s="4" t="s">
        <v>93</v>
      </c>
      <c r="K45" s="57">
        <v>6.2565462379847556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f t="shared" si="0"/>
        <v>0</v>
      </c>
      <c r="R45" s="58">
        <f t="shared" si="1"/>
        <v>6.2565462379847556</v>
      </c>
      <c r="S45" s="58">
        <f t="shared" si="11"/>
        <v>6.2565462379847556</v>
      </c>
      <c r="T45" s="58">
        <f t="shared" si="12"/>
        <v>6.2565462379847556</v>
      </c>
      <c r="U45" s="58">
        <f t="shared" si="13"/>
        <v>6.2565462379847556</v>
      </c>
      <c r="V45" s="61">
        <f t="shared" si="14"/>
        <v>6.2565462379847556</v>
      </c>
      <c r="W45" s="57">
        <v>15.304951900437363</v>
      </c>
      <c r="X45" s="57">
        <f t="shared" si="6"/>
        <v>15.291050512268148</v>
      </c>
      <c r="Y45" s="57">
        <f t="shared" si="7"/>
        <v>15.30388852003424</v>
      </c>
      <c r="Z45" s="57">
        <f t="shared" si="8"/>
        <v>15.246183267367222</v>
      </c>
      <c r="AA45" s="57">
        <f t="shared" si="9"/>
        <v>15.135216186826112</v>
      </c>
      <c r="AB45" s="57">
        <f t="shared" si="10"/>
        <v>14.954852609610013</v>
      </c>
      <c r="AC45" s="59">
        <v>2.4462301273373335</v>
      </c>
      <c r="AD45" s="59">
        <v>2.4440082324387045</v>
      </c>
      <c r="AE45" s="59">
        <v>2.4460601644915916</v>
      </c>
      <c r="AF45" s="59">
        <v>2.4368369844059594</v>
      </c>
      <c r="AG45" s="59">
        <v>2.4191008283351536</v>
      </c>
      <c r="AH45" s="59">
        <v>2.3902728503493003</v>
      </c>
      <c r="AI45" s="59"/>
      <c r="AJ45" s="59"/>
      <c r="AK45" s="59"/>
      <c r="AL45" s="59"/>
      <c r="AM45" s="59"/>
      <c r="AN45" s="59"/>
      <c r="AO45" s="59"/>
      <c r="AV45" s="59"/>
      <c r="AW45" s="59"/>
      <c r="AX45" s="59"/>
      <c r="AY45" s="59"/>
      <c r="AZ45" s="59"/>
      <c r="BA45" s="59"/>
      <c r="BB45" s="5">
        <v>389.21250000000003</v>
      </c>
      <c r="BC45" s="5">
        <v>403.52213107423825</v>
      </c>
      <c r="BD45" s="5">
        <v>409.78334937897694</v>
      </c>
      <c r="BE45" s="5">
        <v>416.53133256499495</v>
      </c>
      <c r="BF45" s="5">
        <v>422.70998491400496</v>
      </c>
      <c r="BG45" s="5">
        <v>428.35036310717476</v>
      </c>
      <c r="BH45" s="1">
        <v>403</v>
      </c>
      <c r="BJ45" s="57">
        <v>0</v>
      </c>
      <c r="BK45" s="57">
        <v>0</v>
      </c>
      <c r="BL45" s="57">
        <v>0</v>
      </c>
      <c r="BM45" s="57">
        <v>0</v>
      </c>
      <c r="BN45" s="57">
        <v>0</v>
      </c>
      <c r="BO45" s="57">
        <v>0</v>
      </c>
      <c r="BP45" s="57">
        <v>0</v>
      </c>
      <c r="BQ45" s="57">
        <v>0</v>
      </c>
      <c r="BR45" s="57">
        <v>0</v>
      </c>
      <c r="BS45" s="57">
        <v>0</v>
      </c>
      <c r="BT45" s="57">
        <v>0</v>
      </c>
      <c r="CA45" s="57">
        <v>0</v>
      </c>
      <c r="CB45" s="30">
        <v>122.35950106680401</v>
      </c>
      <c r="CC45" s="30">
        <v>122.35950106680401</v>
      </c>
      <c r="CD45" s="30">
        <v>171.81233043138693</v>
      </c>
      <c r="CE45" s="30">
        <v>0</v>
      </c>
      <c r="CF45" s="30">
        <v>0</v>
      </c>
      <c r="CG45" s="124">
        <v>0</v>
      </c>
      <c r="CH45" s="124">
        <v>125.83143839101186</v>
      </c>
      <c r="CI45" s="124">
        <v>125.83143839101186</v>
      </c>
      <c r="CJ45" s="124">
        <v>176.68748632515104</v>
      </c>
      <c r="CK45" s="124">
        <v>0</v>
      </c>
      <c r="CL45" s="124">
        <v>0</v>
      </c>
      <c r="CM45" s="4">
        <f>IF(ISNUMBER(VLOOKUP(A45,Sheet1!$D$5:$D$567,1,0)),1,0)</f>
        <v>1</v>
      </c>
    </row>
    <row r="46" spans="1:91" s="57" customFormat="1">
      <c r="A46" s="1">
        <v>404</v>
      </c>
      <c r="B46" s="1">
        <v>4</v>
      </c>
      <c r="C46" s="1">
        <v>0</v>
      </c>
      <c r="D46" s="3" t="s">
        <v>139</v>
      </c>
      <c r="E46" s="3"/>
      <c r="F46" s="4" t="s">
        <v>90</v>
      </c>
      <c r="G46" s="4" t="s">
        <v>91</v>
      </c>
      <c r="H46" s="4" t="s">
        <v>92</v>
      </c>
      <c r="I46" s="4" t="s">
        <v>91</v>
      </c>
      <c r="J46" s="4" t="s">
        <v>93</v>
      </c>
      <c r="K46" s="57">
        <v>122.57142857142871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f t="shared" si="0"/>
        <v>0</v>
      </c>
      <c r="R46" s="58">
        <f t="shared" si="1"/>
        <v>122.57142857142871</v>
      </c>
      <c r="S46" s="58">
        <f t="shared" si="11"/>
        <v>122.57142857142871</v>
      </c>
      <c r="T46" s="58">
        <f t="shared" si="12"/>
        <v>122.57142857142871</v>
      </c>
      <c r="U46" s="58">
        <f t="shared" si="13"/>
        <v>122.57142857142871</v>
      </c>
      <c r="V46" s="61">
        <f t="shared" si="14"/>
        <v>122.57142857142871</v>
      </c>
      <c r="W46" s="57">
        <v>307.51970001610658</v>
      </c>
      <c r="X46" s="57">
        <f t="shared" si="6"/>
        <v>310.98834085546093</v>
      </c>
      <c r="Y46" s="57">
        <f t="shared" si="7"/>
        <v>313.81382474535911</v>
      </c>
      <c r="Z46" s="57">
        <f t="shared" si="8"/>
        <v>314.52985760647152</v>
      </c>
      <c r="AA46" s="57">
        <f t="shared" si="9"/>
        <v>313.58032558089172</v>
      </c>
      <c r="AB46" s="57">
        <f t="shared" si="10"/>
        <v>310.43860572461853</v>
      </c>
      <c r="AC46" s="59">
        <v>2.5089019814833842</v>
      </c>
      <c r="AD46" s="59">
        <v>2.5372009160701912</v>
      </c>
      <c r="AE46" s="59">
        <v>2.560252649437659</v>
      </c>
      <c r="AF46" s="59">
        <v>2.5660944093768046</v>
      </c>
      <c r="AG46" s="59">
        <v>2.5583476445993467</v>
      </c>
      <c r="AH46" s="59">
        <v>2.5327158975201947</v>
      </c>
      <c r="AI46" s="59"/>
      <c r="AJ46" s="59"/>
      <c r="AK46" s="59"/>
      <c r="AL46" s="59"/>
      <c r="AM46" s="59"/>
      <c r="AN46" s="59"/>
      <c r="AO46" s="59"/>
      <c r="AV46" s="59"/>
      <c r="AW46" s="59"/>
      <c r="AX46" s="59"/>
      <c r="AY46" s="59"/>
      <c r="AZ46" s="59"/>
      <c r="BA46" s="59"/>
      <c r="BB46" s="5">
        <v>302.12520000000001</v>
      </c>
      <c r="BC46" s="5">
        <v>306.91783100800075</v>
      </c>
      <c r="BD46" s="5">
        <v>311.86255113247728</v>
      </c>
      <c r="BE46" s="5">
        <v>317.12348048135766</v>
      </c>
      <c r="BF46" s="5">
        <v>321.89374161945574</v>
      </c>
      <c r="BG46" s="5">
        <v>326.18201926201709</v>
      </c>
      <c r="BH46" s="1">
        <v>404</v>
      </c>
      <c r="BJ46" s="57">
        <v>0</v>
      </c>
      <c r="BK46" s="57">
        <v>0</v>
      </c>
      <c r="BL46" s="57">
        <v>0</v>
      </c>
      <c r="BM46" s="57">
        <v>0</v>
      </c>
      <c r="BN46" s="57">
        <v>0</v>
      </c>
      <c r="BO46" s="57">
        <v>0</v>
      </c>
      <c r="BP46" s="57">
        <v>0</v>
      </c>
      <c r="BQ46" s="57">
        <v>0</v>
      </c>
      <c r="BR46" s="57">
        <v>0</v>
      </c>
      <c r="BS46" s="57">
        <v>0</v>
      </c>
      <c r="BT46" s="57">
        <v>0</v>
      </c>
      <c r="CA46" s="57">
        <v>26.426956601071979</v>
      </c>
      <c r="CB46" s="30">
        <v>103.06513115644124</v>
      </c>
      <c r="CC46" s="30">
        <v>88.530305073420166</v>
      </c>
      <c r="CD46" s="30">
        <v>6.6067390709871239</v>
      </c>
      <c r="CE46" s="30">
        <v>92.494348579437144</v>
      </c>
      <c r="CF46" s="30">
        <v>0</v>
      </c>
      <c r="CG46" s="124">
        <v>27.181834829774083</v>
      </c>
      <c r="CH46" s="124">
        <v>106.00915626015556</v>
      </c>
      <c r="CI46" s="124">
        <v>91.059147152707098</v>
      </c>
      <c r="CJ46" s="124">
        <v>6.7954586258980161</v>
      </c>
      <c r="CK46" s="124">
        <v>95.13642239348232</v>
      </c>
      <c r="CL46" s="124">
        <v>0</v>
      </c>
      <c r="CM46" s="4">
        <f>IF(ISNUMBER(VLOOKUP(A46,Sheet1!$D$5:$D$567,1,0)),1,0)</f>
        <v>1</v>
      </c>
    </row>
    <row r="47" spans="1:91" s="57" customFormat="1">
      <c r="A47" s="1">
        <v>405</v>
      </c>
      <c r="B47" s="1">
        <v>4</v>
      </c>
      <c r="C47" s="1">
        <v>0</v>
      </c>
      <c r="D47" s="3" t="s">
        <v>140</v>
      </c>
      <c r="E47" s="3"/>
      <c r="F47" s="4" t="s">
        <v>90</v>
      </c>
      <c r="G47" s="4" t="s">
        <v>91</v>
      </c>
      <c r="H47" s="4" t="s">
        <v>92</v>
      </c>
      <c r="I47" s="4" t="s">
        <v>91</v>
      </c>
      <c r="J47" s="4" t="s">
        <v>93</v>
      </c>
      <c r="K47" s="57">
        <v>54.545454545454511</v>
      </c>
      <c r="L47" s="57">
        <v>0</v>
      </c>
      <c r="M47" s="57">
        <v>0</v>
      </c>
      <c r="N47" s="57">
        <v>0</v>
      </c>
      <c r="O47" s="57">
        <v>0</v>
      </c>
      <c r="P47" s="57">
        <v>0</v>
      </c>
      <c r="Q47" s="57">
        <f t="shared" si="0"/>
        <v>0</v>
      </c>
      <c r="R47" s="58">
        <f t="shared" si="1"/>
        <v>54.545454545454511</v>
      </c>
      <c r="S47" s="58">
        <f t="shared" si="11"/>
        <v>54.545454545454511</v>
      </c>
      <c r="T47" s="58">
        <f t="shared" si="12"/>
        <v>54.545454545454511</v>
      </c>
      <c r="U47" s="58">
        <f t="shared" si="13"/>
        <v>54.545454545454511</v>
      </c>
      <c r="V47" s="61">
        <f t="shared" si="14"/>
        <v>54.545454545454511</v>
      </c>
      <c r="W47" s="57">
        <v>98.662947082897858</v>
      </c>
      <c r="X47" s="57">
        <f t="shared" si="6"/>
        <v>97.047576324034097</v>
      </c>
      <c r="Y47" s="57">
        <f t="shared" si="7"/>
        <v>95.133088624870453</v>
      </c>
      <c r="Z47" s="57">
        <f t="shared" si="8"/>
        <v>93.70038700764249</v>
      </c>
      <c r="AA47" s="57">
        <f t="shared" si="9"/>
        <v>90.987964709428681</v>
      </c>
      <c r="AB47" s="57">
        <f t="shared" si="10"/>
        <v>88.550195849792203</v>
      </c>
      <c r="AC47" s="59">
        <v>1.8088206965197953</v>
      </c>
      <c r="AD47" s="59">
        <v>1.7792055659406263</v>
      </c>
      <c r="AE47" s="59">
        <v>1.7441066247892927</v>
      </c>
      <c r="AF47" s="59">
        <v>1.7178404284734468</v>
      </c>
      <c r="AG47" s="59">
        <v>1.6681126863395268</v>
      </c>
      <c r="AH47" s="59">
        <v>1.6234202572461913</v>
      </c>
      <c r="AI47" s="59"/>
      <c r="AJ47" s="59"/>
      <c r="AK47" s="59"/>
      <c r="AL47" s="59"/>
      <c r="AM47" s="59"/>
      <c r="AN47" s="59"/>
      <c r="AO47" s="59"/>
      <c r="AV47" s="59"/>
      <c r="AW47" s="59"/>
      <c r="AX47" s="59"/>
      <c r="AY47" s="59"/>
      <c r="AZ47" s="59"/>
      <c r="BA47" s="59"/>
      <c r="BB47" s="5">
        <v>1174.5818000000002</v>
      </c>
      <c r="BC47" s="5">
        <v>1187.1699913884702</v>
      </c>
      <c r="BD47" s="5">
        <v>1200.2111234597426</v>
      </c>
      <c r="BE47" s="5">
        <v>1214.2895191078549</v>
      </c>
      <c r="BF47" s="5">
        <v>1227.141743787223</v>
      </c>
      <c r="BG47" s="5">
        <v>1238.8804164630069</v>
      </c>
      <c r="BH47" s="1">
        <v>405</v>
      </c>
      <c r="BI47" s="57">
        <v>41</v>
      </c>
      <c r="BJ47" s="57">
        <v>41</v>
      </c>
      <c r="BK47" s="57">
        <v>41</v>
      </c>
      <c r="BL47" s="57">
        <v>41</v>
      </c>
      <c r="BM47" s="57">
        <v>41</v>
      </c>
      <c r="BN47" s="57">
        <v>41</v>
      </c>
      <c r="BO47" s="57">
        <v>0</v>
      </c>
      <c r="BP47" s="57">
        <v>0</v>
      </c>
      <c r="BQ47" s="57">
        <v>0</v>
      </c>
      <c r="BR47" s="57">
        <v>0</v>
      </c>
      <c r="BS47" s="57">
        <v>0</v>
      </c>
      <c r="BT47" s="57">
        <v>0</v>
      </c>
      <c r="CA47" s="57">
        <v>0</v>
      </c>
      <c r="CB47" s="30">
        <v>607.14475955392743</v>
      </c>
      <c r="CC47" s="30">
        <v>182.14342786617823</v>
      </c>
      <c r="CD47" s="30">
        <v>182.14342786617823</v>
      </c>
      <c r="CE47" s="30">
        <v>242.85790382157097</v>
      </c>
      <c r="CF47" s="30">
        <v>0</v>
      </c>
      <c r="CG47" s="124">
        <v>0</v>
      </c>
      <c r="CH47" s="124">
        <v>619.44020823150345</v>
      </c>
      <c r="CI47" s="124">
        <v>185.83206246945102</v>
      </c>
      <c r="CJ47" s="124">
        <v>185.83206246945102</v>
      </c>
      <c r="CK47" s="124">
        <v>247.77608329260138</v>
      </c>
      <c r="CL47" s="124">
        <v>0</v>
      </c>
      <c r="CM47" s="4">
        <f>IF(ISNUMBER(VLOOKUP(A47,Sheet1!$D$5:$D$567,1,0)),1,0)</f>
        <v>1</v>
      </c>
    </row>
    <row r="48" spans="1:91" s="57" customFormat="1">
      <c r="A48" s="1">
        <v>406</v>
      </c>
      <c r="B48" s="1">
        <v>4</v>
      </c>
      <c r="C48" s="1">
        <v>0</v>
      </c>
      <c r="D48" s="3" t="s">
        <v>141</v>
      </c>
      <c r="E48" s="3"/>
      <c r="F48" s="4" t="s">
        <v>90</v>
      </c>
      <c r="G48" s="4" t="s">
        <v>91</v>
      </c>
      <c r="H48" s="4" t="s">
        <v>92</v>
      </c>
      <c r="I48" s="4" t="s">
        <v>91</v>
      </c>
      <c r="J48" s="4" t="s">
        <v>93</v>
      </c>
      <c r="K48" s="57">
        <v>330.62272727272614</v>
      </c>
      <c r="L48" s="57">
        <v>67.349999999999994</v>
      </c>
      <c r="M48" s="57">
        <v>3.35</v>
      </c>
      <c r="N48" s="57">
        <v>3.35</v>
      </c>
      <c r="O48" s="57">
        <v>3.35</v>
      </c>
      <c r="P48" s="57">
        <v>3.35</v>
      </c>
      <c r="Q48" s="57">
        <f t="shared" si="0"/>
        <v>80.749999999999972</v>
      </c>
      <c r="R48" s="58">
        <f t="shared" si="1"/>
        <v>397.97272727272616</v>
      </c>
      <c r="S48" s="58">
        <f t="shared" si="11"/>
        <v>401.32272727272618</v>
      </c>
      <c r="T48" s="58">
        <f t="shared" si="12"/>
        <v>404.67272727272621</v>
      </c>
      <c r="U48" s="58">
        <f t="shared" si="13"/>
        <v>408.02272727272623</v>
      </c>
      <c r="V48" s="61">
        <f t="shared" si="14"/>
        <v>411.37272727272625</v>
      </c>
      <c r="W48" s="57">
        <v>627.68524452801512</v>
      </c>
      <c r="X48" s="57">
        <f t="shared" si="6"/>
        <v>730.52411940212687</v>
      </c>
      <c r="Y48" s="57">
        <f t="shared" si="7"/>
        <v>728.86860338841836</v>
      </c>
      <c r="Z48" s="57">
        <f t="shared" si="8"/>
        <v>730.07172354851889</v>
      </c>
      <c r="AA48" s="57">
        <f t="shared" si="9"/>
        <v>720.7446680168714</v>
      </c>
      <c r="AB48" s="57">
        <f t="shared" si="10"/>
        <v>712.14672545775386</v>
      </c>
      <c r="AC48" s="59">
        <v>1.9179271360578307</v>
      </c>
      <c r="AD48" s="59">
        <v>1.8356135215806058</v>
      </c>
      <c r="AE48" s="59">
        <v>1.8161657784536642</v>
      </c>
      <c r="AF48" s="59">
        <v>1.8041040928772363</v>
      </c>
      <c r="AG48" s="59">
        <v>1.7664326515202151</v>
      </c>
      <c r="AH48" s="59">
        <v>1.7311471525569184</v>
      </c>
      <c r="AI48" s="59"/>
      <c r="AJ48" s="59"/>
      <c r="AK48" s="59"/>
      <c r="AL48" s="59"/>
      <c r="AM48" s="59"/>
      <c r="AN48" s="59"/>
      <c r="AO48" s="59"/>
      <c r="AV48" s="59"/>
      <c r="AW48" s="59"/>
      <c r="AX48" s="59"/>
      <c r="AY48" s="59"/>
      <c r="AZ48" s="59"/>
      <c r="BA48" s="59"/>
      <c r="BB48" s="5">
        <v>978.81460000000004</v>
      </c>
      <c r="BC48" s="5">
        <v>994.06087394371912</v>
      </c>
      <c r="BD48" s="5">
        <v>1009.7884105376845</v>
      </c>
      <c r="BE48" s="5">
        <v>1026.818986507157</v>
      </c>
      <c r="BF48" s="5">
        <v>1042.1481448426234</v>
      </c>
      <c r="BG48" s="5">
        <v>1056.1467917720404</v>
      </c>
      <c r="BH48" s="1">
        <v>406</v>
      </c>
      <c r="BJ48" s="57">
        <v>0</v>
      </c>
      <c r="BK48" s="57">
        <v>0</v>
      </c>
      <c r="BL48" s="57">
        <v>0</v>
      </c>
      <c r="BM48" s="57">
        <v>0</v>
      </c>
      <c r="BN48" s="57">
        <v>0</v>
      </c>
      <c r="BO48" s="57">
        <v>110</v>
      </c>
      <c r="BP48" s="57">
        <v>110</v>
      </c>
      <c r="BQ48" s="57">
        <v>110</v>
      </c>
      <c r="BR48" s="57">
        <v>110</v>
      </c>
      <c r="BS48" s="57">
        <v>110</v>
      </c>
      <c r="BT48" s="57">
        <v>110</v>
      </c>
      <c r="CA48" s="57">
        <v>0</v>
      </c>
      <c r="CB48" s="30">
        <v>718.77329055500991</v>
      </c>
      <c r="CC48" s="30">
        <v>205.36379730143142</v>
      </c>
      <c r="CD48" s="30">
        <v>102.68189865071571</v>
      </c>
      <c r="CE48" s="30">
        <v>0</v>
      </c>
      <c r="CF48" s="30">
        <v>0</v>
      </c>
      <c r="CG48" s="124">
        <v>0</v>
      </c>
      <c r="CH48" s="124">
        <v>739.30275424042838</v>
      </c>
      <c r="CI48" s="124">
        <v>211.22935835440808</v>
      </c>
      <c r="CJ48" s="124">
        <v>105.61467917720404</v>
      </c>
      <c r="CK48" s="124">
        <v>0</v>
      </c>
      <c r="CL48" s="124">
        <v>0</v>
      </c>
      <c r="CM48" s="4">
        <f>IF(ISNUMBER(VLOOKUP(A48,Sheet1!$D$5:$D$567,1,0)),1,0)</f>
        <v>1</v>
      </c>
    </row>
    <row r="49" spans="1:91" s="57" customFormat="1">
      <c r="A49" s="1">
        <v>407</v>
      </c>
      <c r="B49" s="1">
        <v>4</v>
      </c>
      <c r="C49" s="1">
        <v>0</v>
      </c>
      <c r="D49" s="3" t="s">
        <v>142</v>
      </c>
      <c r="E49" s="3"/>
      <c r="F49" s="4" t="s">
        <v>90</v>
      </c>
      <c r="G49" s="4" t="s">
        <v>91</v>
      </c>
      <c r="H49" s="4" t="s">
        <v>92</v>
      </c>
      <c r="I49" s="4" t="s">
        <v>91</v>
      </c>
      <c r="J49" s="4" t="s">
        <v>93</v>
      </c>
      <c r="K49" s="57">
        <v>275.11631238720571</v>
      </c>
      <c r="L49" s="57">
        <v>23.3</v>
      </c>
      <c r="M49" s="57">
        <v>5.3</v>
      </c>
      <c r="N49" s="57">
        <v>5.3</v>
      </c>
      <c r="O49" s="57">
        <v>5.3</v>
      </c>
      <c r="P49" s="57">
        <v>5.3</v>
      </c>
      <c r="Q49" s="57">
        <f t="shared" si="0"/>
        <v>44.499999999999993</v>
      </c>
      <c r="R49" s="58">
        <f t="shared" si="1"/>
        <v>298.41631238720572</v>
      </c>
      <c r="S49" s="58">
        <f t="shared" si="11"/>
        <v>303.71631238720573</v>
      </c>
      <c r="T49" s="58">
        <f t="shared" si="12"/>
        <v>309.01631238720574</v>
      </c>
      <c r="U49" s="58">
        <f t="shared" si="13"/>
        <v>314.31631238720576</v>
      </c>
      <c r="V49" s="61">
        <f t="shared" si="14"/>
        <v>319.61631238720577</v>
      </c>
      <c r="W49" s="57">
        <v>479.48309297603544</v>
      </c>
      <c r="X49" s="57">
        <f t="shared" si="6"/>
        <v>534.90808176410701</v>
      </c>
      <c r="Y49" s="57">
        <f t="shared" si="7"/>
        <v>539.79218233873212</v>
      </c>
      <c r="Z49" s="57">
        <f t="shared" si="8"/>
        <v>546.59891793815393</v>
      </c>
      <c r="AA49" s="57">
        <f t="shared" si="9"/>
        <v>547.04874137217485</v>
      </c>
      <c r="AB49" s="57">
        <f t="shared" si="10"/>
        <v>546.93576683276672</v>
      </c>
      <c r="AC49" s="59">
        <v>1.7770722931234155</v>
      </c>
      <c r="AD49" s="59">
        <v>1.7924894168320291</v>
      </c>
      <c r="AE49" s="59">
        <v>1.7772907161158831</v>
      </c>
      <c r="AF49" s="59">
        <v>1.7688351586218232</v>
      </c>
      <c r="AG49" s="59">
        <v>1.7404401865667933</v>
      </c>
      <c r="AH49" s="59">
        <v>1.7112260721229087</v>
      </c>
      <c r="AI49" s="59"/>
      <c r="AJ49" s="59"/>
      <c r="AK49" s="59"/>
      <c r="AL49" s="59"/>
      <c r="AM49" s="59"/>
      <c r="AN49" s="59"/>
      <c r="AO49" s="59"/>
      <c r="AV49" s="59"/>
      <c r="AW49" s="59"/>
      <c r="AX49" s="59"/>
      <c r="AY49" s="59"/>
      <c r="AZ49" s="59"/>
      <c r="BA49" s="59"/>
      <c r="BB49" s="5">
        <v>555.44770000000005</v>
      </c>
      <c r="BC49" s="5">
        <v>565.73024176655952</v>
      </c>
      <c r="BD49" s="5">
        <v>574.81164067115651</v>
      </c>
      <c r="BE49" s="5">
        <v>584.64840414918774</v>
      </c>
      <c r="BF49" s="5">
        <v>593.48424481655195</v>
      </c>
      <c r="BG49" s="5">
        <v>601.53799806821416</v>
      </c>
      <c r="BH49" s="1">
        <v>407</v>
      </c>
      <c r="BJ49" s="57">
        <v>0</v>
      </c>
      <c r="BK49" s="57">
        <v>0</v>
      </c>
      <c r="BL49" s="57">
        <v>0</v>
      </c>
      <c r="BM49" s="57">
        <v>0</v>
      </c>
      <c r="BN49" s="57">
        <v>0</v>
      </c>
      <c r="BO49" s="57">
        <v>0</v>
      </c>
      <c r="BP49" s="57">
        <v>0</v>
      </c>
      <c r="BQ49" s="57">
        <v>0</v>
      </c>
      <c r="BR49" s="57">
        <v>0</v>
      </c>
      <c r="BS49" s="57">
        <v>0</v>
      </c>
      <c r="BT49" s="57">
        <v>0</v>
      </c>
      <c r="CA49" s="57">
        <v>0</v>
      </c>
      <c r="CB49" s="30">
        <v>116.92968082983754</v>
      </c>
      <c r="CC49" s="30">
        <v>350.78904248951261</v>
      </c>
      <c r="CD49" s="30">
        <v>87.697260622378153</v>
      </c>
      <c r="CE49" s="30">
        <v>29.232420207459384</v>
      </c>
      <c r="CF49" s="30">
        <v>0</v>
      </c>
      <c r="CG49" s="124">
        <v>0</v>
      </c>
      <c r="CH49" s="124">
        <v>120.30759961364282</v>
      </c>
      <c r="CI49" s="124">
        <v>360.92279884092846</v>
      </c>
      <c r="CJ49" s="124">
        <v>90.230699710232116</v>
      </c>
      <c r="CK49" s="124">
        <v>30.076899903410705</v>
      </c>
      <c r="CL49" s="124">
        <v>0</v>
      </c>
      <c r="CM49" s="4">
        <f>IF(ISNUMBER(VLOOKUP(A49,Sheet1!$D$5:$D$567,1,0)),1,0)</f>
        <v>1</v>
      </c>
    </row>
    <row r="50" spans="1:91" s="57" customFormat="1">
      <c r="A50" s="1">
        <v>408</v>
      </c>
      <c r="B50" s="1">
        <v>4</v>
      </c>
      <c r="C50" s="1">
        <v>0</v>
      </c>
      <c r="D50" s="3" t="s">
        <v>143</v>
      </c>
      <c r="E50" s="3"/>
      <c r="F50" s="4" t="s">
        <v>90</v>
      </c>
      <c r="G50" s="4" t="s">
        <v>91</v>
      </c>
      <c r="H50" s="4" t="s">
        <v>92</v>
      </c>
      <c r="I50" s="4" t="s">
        <v>91</v>
      </c>
      <c r="J50" s="4" t="s">
        <v>93</v>
      </c>
      <c r="K50" s="57">
        <v>82.302460067795238</v>
      </c>
      <c r="L50" s="57">
        <v>0</v>
      </c>
      <c r="M50" s="57">
        <v>0</v>
      </c>
      <c r="N50" s="57">
        <v>0</v>
      </c>
      <c r="O50" s="57">
        <v>6.6</v>
      </c>
      <c r="P50" s="57">
        <v>0</v>
      </c>
      <c r="Q50" s="57">
        <f t="shared" si="0"/>
        <v>6.6</v>
      </c>
      <c r="R50" s="58">
        <f t="shared" si="1"/>
        <v>82.302460067795238</v>
      </c>
      <c r="S50" s="58">
        <f t="shared" si="11"/>
        <v>82.302460067795238</v>
      </c>
      <c r="T50" s="58">
        <f t="shared" si="12"/>
        <v>82.302460067795238</v>
      </c>
      <c r="U50" s="58">
        <f t="shared" si="13"/>
        <v>88.902460067795232</v>
      </c>
      <c r="V50" s="61">
        <f t="shared" si="14"/>
        <v>88.902460067795232</v>
      </c>
      <c r="W50" s="57">
        <v>140.73612661394111</v>
      </c>
      <c r="X50" s="57">
        <f t="shared" si="6"/>
        <v>137.89922889659294</v>
      </c>
      <c r="Y50" s="57">
        <f t="shared" si="7"/>
        <v>134.70272335233437</v>
      </c>
      <c r="Z50" s="57">
        <f t="shared" si="8"/>
        <v>132.27407806867507</v>
      </c>
      <c r="AA50" s="57">
        <f t="shared" si="9"/>
        <v>146.05231596893125</v>
      </c>
      <c r="AB50" s="57">
        <f t="shared" si="10"/>
        <v>141.89648688923114</v>
      </c>
      <c r="AC50" s="59">
        <v>1.7099868764313015</v>
      </c>
      <c r="AD50" s="59">
        <v>1.675517703638516</v>
      </c>
      <c r="AE50" s="59">
        <v>1.6366791860337506</v>
      </c>
      <c r="AF50" s="59">
        <v>1.6071704048665929</v>
      </c>
      <c r="AG50" s="59">
        <v>1.642837733146582</v>
      </c>
      <c r="AH50" s="59">
        <v>1.5960917929720249</v>
      </c>
      <c r="AI50" s="59"/>
      <c r="AJ50" s="59"/>
      <c r="AK50" s="59"/>
      <c r="AL50" s="59"/>
      <c r="AM50" s="59"/>
      <c r="AN50" s="59"/>
      <c r="AO50" s="59"/>
      <c r="AV50" s="59"/>
      <c r="AW50" s="59"/>
      <c r="AX50" s="59"/>
      <c r="AY50" s="59"/>
      <c r="AZ50" s="59"/>
      <c r="BA50" s="59"/>
      <c r="BB50" s="5">
        <v>1037.1510000000001</v>
      </c>
      <c r="BC50" s="5">
        <v>1053.1610645838766</v>
      </c>
      <c r="BD50" s="5">
        <v>1069.7486761841617</v>
      </c>
      <c r="BE50" s="5">
        <v>1087.6620659342418</v>
      </c>
      <c r="BF50" s="5">
        <v>1336.3488001052851</v>
      </c>
      <c r="BG50" s="5">
        <v>1351.2686980854064</v>
      </c>
      <c r="BH50" s="1">
        <v>408</v>
      </c>
      <c r="BJ50" s="57">
        <v>0</v>
      </c>
      <c r="BK50" s="57">
        <v>0</v>
      </c>
      <c r="BL50" s="57">
        <v>0</v>
      </c>
      <c r="BM50" s="57">
        <v>0</v>
      </c>
      <c r="BN50" s="57">
        <v>0</v>
      </c>
      <c r="BO50" s="57">
        <v>0</v>
      </c>
      <c r="BP50" s="57">
        <v>0</v>
      </c>
      <c r="BQ50" s="57">
        <v>0</v>
      </c>
      <c r="BR50" s="57">
        <v>0</v>
      </c>
      <c r="BS50" s="57">
        <v>0</v>
      </c>
      <c r="BT50" s="57">
        <v>0</v>
      </c>
      <c r="CA50" s="57">
        <v>0</v>
      </c>
      <c r="CB50" s="30">
        <v>420.44000664708818</v>
      </c>
      <c r="CC50" s="30">
        <v>533.87532651192066</v>
      </c>
      <c r="CD50" s="30">
        <v>133.34673277523302</v>
      </c>
      <c r="CE50" s="30">
        <v>0</v>
      </c>
      <c r="CF50" s="30">
        <v>0</v>
      </c>
      <c r="CG50" s="124">
        <v>0</v>
      </c>
      <c r="CH50" s="124">
        <v>522.33817671763734</v>
      </c>
      <c r="CI50" s="124">
        <v>663.26576975545584</v>
      </c>
      <c r="CJ50" s="124">
        <v>165.66475161231332</v>
      </c>
      <c r="CK50" s="124">
        <v>0</v>
      </c>
      <c r="CL50" s="124">
        <v>0</v>
      </c>
      <c r="CM50" s="4">
        <f>IF(ISNUMBER(VLOOKUP(A50,Sheet1!$D$5:$D$567,1,0)),1,0)</f>
        <v>1</v>
      </c>
    </row>
    <row r="51" spans="1:91" s="57" customFormat="1">
      <c r="A51" s="1">
        <v>409</v>
      </c>
      <c r="B51" s="1">
        <v>4</v>
      </c>
      <c r="C51" s="1">
        <v>0</v>
      </c>
      <c r="D51" s="3" t="s">
        <v>144</v>
      </c>
      <c r="E51" s="3"/>
      <c r="F51" s="4" t="s">
        <v>90</v>
      </c>
      <c r="G51" s="4" t="s">
        <v>91</v>
      </c>
      <c r="H51" s="4" t="s">
        <v>92</v>
      </c>
      <c r="I51" s="4" t="s">
        <v>91</v>
      </c>
      <c r="J51" s="4" t="s">
        <v>93</v>
      </c>
      <c r="K51" s="57">
        <v>131.57894736842073</v>
      </c>
      <c r="L51" s="57">
        <v>67</v>
      </c>
      <c r="M51" s="57">
        <v>0</v>
      </c>
      <c r="N51" s="57">
        <v>0</v>
      </c>
      <c r="O51" s="57">
        <v>0</v>
      </c>
      <c r="P51" s="57">
        <v>0</v>
      </c>
      <c r="Q51" s="57">
        <f t="shared" si="0"/>
        <v>67</v>
      </c>
      <c r="R51" s="58">
        <f t="shared" si="1"/>
        <v>198.57894736842073</v>
      </c>
      <c r="S51" s="58">
        <f t="shared" si="11"/>
        <v>198.57894736842073</v>
      </c>
      <c r="T51" s="58">
        <f t="shared" si="12"/>
        <v>198.57894736842073</v>
      </c>
      <c r="U51" s="58">
        <f t="shared" si="13"/>
        <v>198.57894736842073</v>
      </c>
      <c r="V51" s="61">
        <f t="shared" si="14"/>
        <v>198.57894736842073</v>
      </c>
      <c r="W51" s="57">
        <v>545</v>
      </c>
      <c r="X51" s="57">
        <f t="shared" si="6"/>
        <v>799.6000000000007</v>
      </c>
      <c r="Y51" s="57">
        <f t="shared" si="7"/>
        <v>823.58800000000076</v>
      </c>
      <c r="Z51" s="57">
        <f t="shared" si="8"/>
        <v>848.29564000000084</v>
      </c>
      <c r="AA51" s="57">
        <f t="shared" si="9"/>
        <v>873.74450920000083</v>
      </c>
      <c r="AB51" s="57">
        <f t="shared" si="10"/>
        <v>900</v>
      </c>
      <c r="AC51" s="59">
        <v>4.1420000000000101</v>
      </c>
      <c r="AD51" s="59">
        <v>4.0266101245693182</v>
      </c>
      <c r="AE51" s="59">
        <v>4.1474084283063979</v>
      </c>
      <c r="AF51" s="59">
        <v>4.2718306811555902</v>
      </c>
      <c r="AG51" s="59">
        <v>4.3999856015902576</v>
      </c>
      <c r="AH51" s="59">
        <v>4.5322024913861725</v>
      </c>
      <c r="AI51" s="59"/>
      <c r="AJ51" s="59"/>
      <c r="AK51" s="59"/>
      <c r="AL51" s="59"/>
      <c r="AM51" s="59"/>
      <c r="AN51" s="59"/>
      <c r="AO51" s="59"/>
      <c r="AV51" s="59"/>
      <c r="AW51" s="59"/>
      <c r="AX51" s="59"/>
      <c r="AY51" s="59"/>
      <c r="AZ51" s="59"/>
      <c r="BA51" s="59"/>
      <c r="BB51" s="5">
        <v>1957.9930000000002</v>
      </c>
      <c r="BC51" s="5">
        <v>1986.6959246910114</v>
      </c>
      <c r="BD51" s="5">
        <v>2009.2504866292136</v>
      </c>
      <c r="BE51" s="5">
        <v>2033.5316316719104</v>
      </c>
      <c r="BF51" s="5">
        <v>2055.8550206692585</v>
      </c>
      <c r="BG51" s="5">
        <v>2076.3326150000003</v>
      </c>
      <c r="BH51" s="1">
        <v>409</v>
      </c>
      <c r="BJ51" s="57">
        <v>0</v>
      </c>
      <c r="BK51" s="57">
        <v>0</v>
      </c>
      <c r="BL51" s="57">
        <v>0</v>
      </c>
      <c r="BM51" s="57">
        <v>0</v>
      </c>
      <c r="BN51" s="57">
        <v>0</v>
      </c>
      <c r="BO51" s="57">
        <v>0</v>
      </c>
      <c r="BP51" s="57">
        <v>0</v>
      </c>
      <c r="BQ51" s="57">
        <v>0</v>
      </c>
      <c r="BR51" s="57">
        <v>0</v>
      </c>
      <c r="BS51" s="57">
        <v>0</v>
      </c>
      <c r="BT51" s="57">
        <v>0</v>
      </c>
      <c r="CA51" s="57">
        <v>0</v>
      </c>
      <c r="CB51" s="30">
        <v>1524.7453523709632</v>
      </c>
      <c r="CC51" s="30">
        <v>406.59876063225676</v>
      </c>
      <c r="CD51" s="30">
        <v>102.1875186686905</v>
      </c>
      <c r="CE51" s="30">
        <v>0</v>
      </c>
      <c r="CF51" s="30">
        <v>0</v>
      </c>
      <c r="CG51" s="124">
        <v>0</v>
      </c>
      <c r="CH51" s="124">
        <v>1556.8375998629565</v>
      </c>
      <c r="CI51" s="124">
        <v>415.15669329678838</v>
      </c>
      <c r="CJ51" s="124">
        <v>104.3383218402554</v>
      </c>
      <c r="CK51" s="124">
        <v>0</v>
      </c>
      <c r="CL51" s="124">
        <v>0</v>
      </c>
      <c r="CM51" s="4">
        <f>IF(ISNUMBER(VLOOKUP(A51,Sheet1!$D$5:$D$567,1,0)),1,0)</f>
        <v>1</v>
      </c>
    </row>
    <row r="52" spans="1:91" s="57" customFormat="1">
      <c r="A52" s="1">
        <v>501</v>
      </c>
      <c r="B52" s="1">
        <v>5</v>
      </c>
      <c r="C52" s="1">
        <v>0</v>
      </c>
      <c r="D52" s="3" t="s">
        <v>145</v>
      </c>
      <c r="E52" s="3"/>
      <c r="F52" s="4" t="s">
        <v>90</v>
      </c>
      <c r="G52" s="4" t="s">
        <v>91</v>
      </c>
      <c r="H52" s="4" t="s">
        <v>92</v>
      </c>
      <c r="I52" s="4" t="s">
        <v>91</v>
      </c>
      <c r="J52" s="4" t="s">
        <v>93</v>
      </c>
      <c r="K52" s="57">
        <v>590.98134020117732</v>
      </c>
      <c r="L52" s="57">
        <v>6</v>
      </c>
      <c r="M52" s="57">
        <v>19.23</v>
      </c>
      <c r="N52" s="57">
        <v>19.23</v>
      </c>
      <c r="O52" s="57">
        <v>19.23</v>
      </c>
      <c r="P52" s="57">
        <v>19.23</v>
      </c>
      <c r="Q52" s="57">
        <f t="shared" si="0"/>
        <v>82.92</v>
      </c>
      <c r="R52" s="58">
        <f t="shared" si="1"/>
        <v>596.98134020117732</v>
      </c>
      <c r="S52" s="58">
        <f t="shared" si="11"/>
        <v>616.21134020117734</v>
      </c>
      <c r="T52" s="58">
        <f t="shared" si="12"/>
        <v>635.44134020117735</v>
      </c>
      <c r="U52" s="58">
        <f t="shared" si="13"/>
        <v>654.67134020117737</v>
      </c>
      <c r="V52" s="61">
        <f t="shared" si="14"/>
        <v>673.90134020117739</v>
      </c>
      <c r="W52" s="57">
        <v>997.0129617623229</v>
      </c>
      <c r="X52" s="57">
        <f t="shared" si="6"/>
        <v>982.85355296077023</v>
      </c>
      <c r="Y52" s="57">
        <f t="shared" si="7"/>
        <v>987.21131411415695</v>
      </c>
      <c r="Z52" s="57">
        <f t="shared" si="8"/>
        <v>995.10885358424832</v>
      </c>
      <c r="AA52" s="57">
        <f t="shared" si="9"/>
        <v>1001.1090763149714</v>
      </c>
      <c r="AB52" s="57">
        <f t="shared" si="10"/>
        <v>1006.3810677124947</v>
      </c>
      <c r="AC52" s="59">
        <v>1.6870464326723538</v>
      </c>
      <c r="AD52" s="59">
        <v>1.6463723181524526</v>
      </c>
      <c r="AE52" s="59">
        <v>1.6020661252223265</v>
      </c>
      <c r="AF52" s="59">
        <v>1.5660121408991146</v>
      </c>
      <c r="AG52" s="59">
        <v>1.5291781002775153</v>
      </c>
      <c r="AH52" s="59">
        <v>1.4933655828790358</v>
      </c>
      <c r="AI52" s="59"/>
      <c r="AJ52" s="59"/>
      <c r="AK52" s="59"/>
      <c r="AL52" s="59"/>
      <c r="AM52" s="59"/>
      <c r="AN52" s="59"/>
      <c r="AO52" s="59"/>
      <c r="AV52" s="59"/>
      <c r="AW52" s="59"/>
      <c r="AX52" s="59"/>
      <c r="AY52" s="59"/>
      <c r="AZ52" s="59"/>
      <c r="BA52" s="59"/>
      <c r="BB52" s="5">
        <v>401.60845</v>
      </c>
      <c r="BC52" s="5">
        <v>407.41608411966496</v>
      </c>
      <c r="BD52" s="5">
        <v>413.51537603101929</v>
      </c>
      <c r="BE52" s="5">
        <v>420.24744268409739</v>
      </c>
      <c r="BF52" s="5">
        <v>426.35962337359234</v>
      </c>
      <c r="BG52" s="5">
        <v>431.91804249577001</v>
      </c>
      <c r="BH52" s="1">
        <v>501</v>
      </c>
      <c r="BI52" s="57">
        <v>60</v>
      </c>
      <c r="BJ52" s="57">
        <v>60</v>
      </c>
      <c r="BK52" s="57">
        <v>61.012902476165728</v>
      </c>
      <c r="BL52" s="57">
        <v>61.996158126681408</v>
      </c>
      <c r="BM52" s="57">
        <v>62.951049785248898</v>
      </c>
      <c r="BN52" s="57">
        <v>63.878787326052418</v>
      </c>
      <c r="BO52" s="57">
        <v>0</v>
      </c>
      <c r="BP52" s="57">
        <v>0</v>
      </c>
      <c r="BQ52" s="57">
        <v>0</v>
      </c>
      <c r="BR52" s="57">
        <v>0</v>
      </c>
      <c r="BS52" s="57">
        <v>0</v>
      </c>
      <c r="BT52" s="57">
        <v>0</v>
      </c>
      <c r="CA52" s="57">
        <v>0</v>
      </c>
      <c r="CB52" s="30">
        <v>42.024744268409741</v>
      </c>
      <c r="CC52" s="30">
        <v>252.14846561045843</v>
      </c>
      <c r="CD52" s="30">
        <v>84.049488536819482</v>
      </c>
      <c r="CE52" s="30">
        <v>42.024744268409741</v>
      </c>
      <c r="CF52" s="30">
        <v>0</v>
      </c>
      <c r="CG52" s="124">
        <v>0</v>
      </c>
      <c r="CH52" s="124">
        <v>43.191804249577004</v>
      </c>
      <c r="CI52" s="124">
        <v>259.15082549746199</v>
      </c>
      <c r="CJ52" s="124">
        <v>86.383608499154008</v>
      </c>
      <c r="CK52" s="124">
        <v>43.191804249577004</v>
      </c>
      <c r="CL52" s="124">
        <v>0</v>
      </c>
      <c r="CM52" s="4">
        <f>IF(ISNUMBER(VLOOKUP(A52,Sheet1!$D$5:$D$567,1,0)),1,0)</f>
        <v>1</v>
      </c>
    </row>
    <row r="53" spans="1:91" s="57" customFormat="1">
      <c r="A53" s="1">
        <v>502</v>
      </c>
      <c r="B53" s="1">
        <v>5</v>
      </c>
      <c r="C53" s="1">
        <v>0</v>
      </c>
      <c r="D53" s="3" t="s">
        <v>146</v>
      </c>
      <c r="E53" s="3"/>
      <c r="F53" s="4" t="s">
        <v>90</v>
      </c>
      <c r="G53" s="4" t="s">
        <v>91</v>
      </c>
      <c r="H53" s="4" t="s">
        <v>92</v>
      </c>
      <c r="I53" s="4" t="s">
        <v>91</v>
      </c>
      <c r="J53" s="4" t="s">
        <v>93</v>
      </c>
      <c r="K53" s="57">
        <v>464.48552440607529</v>
      </c>
      <c r="L53" s="57">
        <v>36.9</v>
      </c>
      <c r="M53" s="57">
        <v>26.830000000000002</v>
      </c>
      <c r="N53" s="57">
        <v>10.23</v>
      </c>
      <c r="O53" s="57">
        <v>10.23</v>
      </c>
      <c r="P53" s="57">
        <v>10.23</v>
      </c>
      <c r="Q53" s="57">
        <f t="shared" si="0"/>
        <v>94.420000000000016</v>
      </c>
      <c r="R53" s="58">
        <f t="shared" si="1"/>
        <v>501.38552440607526</v>
      </c>
      <c r="S53" s="58">
        <f t="shared" si="11"/>
        <v>528.21552440607525</v>
      </c>
      <c r="T53" s="58">
        <f t="shared" si="12"/>
        <v>538.44552440607526</v>
      </c>
      <c r="U53" s="58">
        <f t="shared" si="13"/>
        <v>548.67552440607528</v>
      </c>
      <c r="V53" s="61">
        <f t="shared" si="14"/>
        <v>558.9055244060753</v>
      </c>
      <c r="W53" s="57">
        <v>933.20513604168252</v>
      </c>
      <c r="X53" s="57">
        <f t="shared" si="6"/>
        <v>986.72785157519115</v>
      </c>
      <c r="Y53" s="57">
        <f t="shared" si="7"/>
        <v>1008.8756098055189</v>
      </c>
      <c r="Z53" s="57">
        <f t="shared" si="8"/>
        <v>991.66626970150548</v>
      </c>
      <c r="AA53" s="57">
        <f t="shared" si="9"/>
        <v>977.39055893276043</v>
      </c>
      <c r="AB53" s="57">
        <f t="shared" si="10"/>
        <v>965.93550375043753</v>
      </c>
      <c r="AC53" s="59">
        <v>2.0091156494811027</v>
      </c>
      <c r="AD53" s="59">
        <v>1.9680022727900579</v>
      </c>
      <c r="AE53" s="59">
        <v>1.909969630180592</v>
      </c>
      <c r="AF53" s="59">
        <v>1.8417207029352671</v>
      </c>
      <c r="AG53" s="59">
        <v>1.7813635116870872</v>
      </c>
      <c r="AH53" s="59">
        <v>1.7282625802936826</v>
      </c>
      <c r="AI53" s="59"/>
      <c r="AJ53" s="59"/>
      <c r="AK53" s="59"/>
      <c r="AL53" s="59"/>
      <c r="AM53" s="59"/>
      <c r="AN53" s="59"/>
      <c r="AO53" s="59"/>
      <c r="AV53" s="59"/>
      <c r="AW53" s="59"/>
      <c r="AX53" s="59"/>
      <c r="AY53" s="59"/>
      <c r="AZ53" s="59"/>
      <c r="BA53" s="59"/>
      <c r="BB53" s="5">
        <v>921.91200000000003</v>
      </c>
      <c r="BC53" s="5">
        <v>937.8245005908027</v>
      </c>
      <c r="BD53" s="5">
        <v>964.08254745075465</v>
      </c>
      <c r="BE53" s="5">
        <v>979.00976574508832</v>
      </c>
      <c r="BF53" s="5">
        <v>992.7148519011979</v>
      </c>
      <c r="BG53" s="5">
        <v>1005.2626401340475</v>
      </c>
      <c r="BH53" s="1">
        <v>502</v>
      </c>
      <c r="BJ53" s="57">
        <v>0</v>
      </c>
      <c r="BK53" s="57">
        <v>0</v>
      </c>
      <c r="BL53" s="57">
        <v>0</v>
      </c>
      <c r="BM53" s="57">
        <v>0</v>
      </c>
      <c r="BN53" s="57">
        <v>0</v>
      </c>
      <c r="BO53" s="57">
        <v>0</v>
      </c>
      <c r="BP53" s="57">
        <v>0</v>
      </c>
      <c r="BQ53" s="57">
        <v>0</v>
      </c>
      <c r="BR53" s="57">
        <v>0</v>
      </c>
      <c r="BS53" s="57">
        <v>0</v>
      </c>
      <c r="BT53" s="57">
        <v>0</v>
      </c>
      <c r="CA53" s="57">
        <v>0</v>
      </c>
      <c r="CB53" s="30">
        <v>295.37611536310402</v>
      </c>
      <c r="CC53" s="30">
        <v>338.48618919998347</v>
      </c>
      <c r="CD53" s="30">
        <v>151.72678163915296</v>
      </c>
      <c r="CE53" s="30">
        <v>193.42067954284775</v>
      </c>
      <c r="CF53" s="30">
        <v>0</v>
      </c>
      <c r="CG53" s="124">
        <v>0</v>
      </c>
      <c r="CH53" s="124">
        <v>303.29684539609264</v>
      </c>
      <c r="CI53" s="124">
        <v>347.56294789881184</v>
      </c>
      <c r="CJ53" s="124">
        <v>155.79544803982182</v>
      </c>
      <c r="CK53" s="124">
        <v>198.60739879932109</v>
      </c>
      <c r="CL53" s="124">
        <v>0</v>
      </c>
      <c r="CM53" s="4">
        <f>IF(ISNUMBER(VLOOKUP(A53,Sheet1!$D$5:$D$567,1,0)),1,0)</f>
        <v>1</v>
      </c>
    </row>
    <row r="54" spans="1:91" s="57" customFormat="1">
      <c r="A54" s="1">
        <v>503</v>
      </c>
      <c r="B54" s="1">
        <v>5</v>
      </c>
      <c r="C54" s="1">
        <v>0</v>
      </c>
      <c r="D54" s="3" t="s">
        <v>147</v>
      </c>
      <c r="E54" s="3"/>
      <c r="F54" s="4" t="s">
        <v>90</v>
      </c>
      <c r="G54" s="4" t="s">
        <v>91</v>
      </c>
      <c r="H54" s="4" t="s">
        <v>92</v>
      </c>
      <c r="I54" s="4" t="s">
        <v>91</v>
      </c>
      <c r="J54" s="4" t="s">
        <v>93</v>
      </c>
      <c r="K54" s="57">
        <v>400.9473684210509</v>
      </c>
      <c r="L54" s="57">
        <v>0</v>
      </c>
      <c r="M54" s="57">
        <v>73.23</v>
      </c>
      <c r="N54" s="57">
        <v>27.029999999999998</v>
      </c>
      <c r="O54" s="57">
        <v>10.23</v>
      </c>
      <c r="P54" s="57">
        <v>10.23</v>
      </c>
      <c r="Q54" s="57">
        <f t="shared" si="0"/>
        <v>120.72000000000001</v>
      </c>
      <c r="R54" s="58">
        <f t="shared" si="1"/>
        <v>400.9473684210509</v>
      </c>
      <c r="S54" s="58">
        <f t="shared" si="11"/>
        <v>474.17736842105091</v>
      </c>
      <c r="T54" s="58">
        <f t="shared" si="12"/>
        <v>501.20736842105089</v>
      </c>
      <c r="U54" s="58">
        <f t="shared" si="13"/>
        <v>511.43736842105091</v>
      </c>
      <c r="V54" s="61">
        <f t="shared" si="14"/>
        <v>521.66736842105092</v>
      </c>
      <c r="W54" s="57">
        <v>767.52525068513489</v>
      </c>
      <c r="X54" s="57">
        <f t="shared" si="6"/>
        <v>691.71840892339549</v>
      </c>
      <c r="Y54" s="57">
        <f t="shared" si="7"/>
        <v>851.80620508999755</v>
      </c>
      <c r="Z54" s="57">
        <f t="shared" si="8"/>
        <v>888.90812541668072</v>
      </c>
      <c r="AA54" s="57">
        <f t="shared" si="9"/>
        <v>878.97078406447133</v>
      </c>
      <c r="AB54" s="57">
        <f t="shared" si="10"/>
        <v>872.87379962312218</v>
      </c>
      <c r="AC54" s="59">
        <v>1.9142793073008173</v>
      </c>
      <c r="AD54" s="59">
        <v>1.7252099986275362</v>
      </c>
      <c r="AE54" s="59">
        <v>1.7963873052954882</v>
      </c>
      <c r="AF54" s="59">
        <v>1.7735336338270526</v>
      </c>
      <c r="AG54" s="59">
        <v>1.7186283958446331</v>
      </c>
      <c r="AH54" s="59">
        <v>1.67323825959266</v>
      </c>
      <c r="AI54" s="59"/>
      <c r="AJ54" s="59"/>
      <c r="AK54" s="59"/>
      <c r="AL54" s="59"/>
      <c r="AM54" s="59"/>
      <c r="AN54" s="59"/>
      <c r="AO54" s="59"/>
      <c r="AV54" s="59"/>
      <c r="AW54" s="59"/>
      <c r="AX54" s="59"/>
      <c r="AY54" s="59"/>
      <c r="AZ54" s="59"/>
      <c r="BA54" s="59"/>
      <c r="BB54" s="5">
        <v>443.67014999999998</v>
      </c>
      <c r="BC54" s="5">
        <v>449.54452579377511</v>
      </c>
      <c r="BD54" s="5">
        <v>460.93268186494004</v>
      </c>
      <c r="BE54" s="5">
        <v>469.20257346852281</v>
      </c>
      <c r="BF54" s="5">
        <v>475.45765590623847</v>
      </c>
      <c r="BG54" s="5">
        <v>481.23875419203972</v>
      </c>
      <c r="BH54" s="1">
        <v>503</v>
      </c>
      <c r="BI54" s="57">
        <v>622</v>
      </c>
      <c r="BJ54" s="57">
        <v>622</v>
      </c>
      <c r="BK54" s="57">
        <v>635.71504707884299</v>
      </c>
      <c r="BL54" s="57">
        <v>648.47153335814858</v>
      </c>
      <c r="BM54" s="57">
        <v>661.70730003722281</v>
      </c>
      <c r="BN54" s="57">
        <v>674.94306671629715</v>
      </c>
      <c r="BO54" s="57">
        <v>56</v>
      </c>
      <c r="BP54" s="57">
        <v>56</v>
      </c>
      <c r="BQ54" s="57">
        <v>56</v>
      </c>
      <c r="BR54" s="57">
        <v>56</v>
      </c>
      <c r="BS54" s="57">
        <v>56</v>
      </c>
      <c r="BT54" s="57">
        <v>56</v>
      </c>
      <c r="CA54" s="57">
        <v>0</v>
      </c>
      <c r="CB54" s="30">
        <v>234.60128673426141</v>
      </c>
      <c r="CC54" s="30">
        <v>117.3006433671307</v>
      </c>
      <c r="CD54" s="30">
        <v>23.460128673426137</v>
      </c>
      <c r="CE54" s="30">
        <v>93.840514693704549</v>
      </c>
      <c r="CF54" s="30">
        <v>0</v>
      </c>
      <c r="CG54" s="124">
        <v>0</v>
      </c>
      <c r="CH54" s="124">
        <v>240.61937709601986</v>
      </c>
      <c r="CI54" s="124">
        <v>120.30968854800993</v>
      </c>
      <c r="CJ54" s="124">
        <v>24.061937709601985</v>
      </c>
      <c r="CK54" s="124">
        <v>96.247750838407939</v>
      </c>
      <c r="CL54" s="124">
        <v>0</v>
      </c>
      <c r="CM54" s="4">
        <f>IF(ISNUMBER(VLOOKUP(A54,Sheet1!$D$5:$D$567,1,0)),1,0)</f>
        <v>1</v>
      </c>
    </row>
    <row r="55" spans="1:91" s="57" customFormat="1">
      <c r="A55" s="1">
        <v>504</v>
      </c>
      <c r="B55" s="1">
        <v>5</v>
      </c>
      <c r="C55" s="1">
        <v>0</v>
      </c>
      <c r="D55" s="3" t="s">
        <v>148</v>
      </c>
      <c r="E55" s="3"/>
      <c r="F55" s="4" t="s">
        <v>90</v>
      </c>
      <c r="G55" s="4" t="s">
        <v>91</v>
      </c>
      <c r="H55" s="4" t="s">
        <v>92</v>
      </c>
      <c r="I55" s="4" t="s">
        <v>91</v>
      </c>
      <c r="J55" s="4" t="s">
        <v>93</v>
      </c>
      <c r="K55" s="57">
        <v>78.46039263616224</v>
      </c>
      <c r="L55" s="57">
        <v>0</v>
      </c>
      <c r="M55" s="57">
        <v>0</v>
      </c>
      <c r="N55" s="57">
        <v>0</v>
      </c>
      <c r="O55" s="57">
        <v>0</v>
      </c>
      <c r="P55" s="57">
        <v>0</v>
      </c>
      <c r="Q55" s="57">
        <f t="shared" si="0"/>
        <v>0</v>
      </c>
      <c r="R55" s="58">
        <f t="shared" si="1"/>
        <v>78.46039263616224</v>
      </c>
      <c r="S55" s="58">
        <f t="shared" si="11"/>
        <v>78.46039263616224</v>
      </c>
      <c r="T55" s="58">
        <f t="shared" si="12"/>
        <v>78.46039263616224</v>
      </c>
      <c r="U55" s="58">
        <f t="shared" si="13"/>
        <v>78.46039263616224</v>
      </c>
      <c r="V55" s="61">
        <f t="shared" si="14"/>
        <v>78.46039263616224</v>
      </c>
      <c r="W55" s="57">
        <v>180.20679277775361</v>
      </c>
      <c r="X55" s="57">
        <f t="shared" si="6"/>
        <v>171.33782995873878</v>
      </c>
      <c r="Y55" s="57">
        <f t="shared" si="7"/>
        <v>163.68629041555744</v>
      </c>
      <c r="Z55" s="57">
        <f t="shared" si="8"/>
        <v>157.4543690172444</v>
      </c>
      <c r="AA55" s="57">
        <f t="shared" si="9"/>
        <v>151.81034164486564</v>
      </c>
      <c r="AB55" s="57">
        <f t="shared" si="10"/>
        <v>147.1536090612594</v>
      </c>
      <c r="AC55" s="59">
        <v>2.2967867827709116</v>
      </c>
      <c r="AD55" s="59">
        <v>2.1837493313762684</v>
      </c>
      <c r="AE55" s="59">
        <v>2.0862282855836072</v>
      </c>
      <c r="AF55" s="59">
        <v>2.0068006764558808</v>
      </c>
      <c r="AG55" s="59">
        <v>1.9348659437487514</v>
      </c>
      <c r="AH55" s="59">
        <v>1.8755145636810973</v>
      </c>
      <c r="AI55" s="59"/>
      <c r="AJ55" s="59"/>
      <c r="AK55" s="59"/>
      <c r="AL55" s="59"/>
      <c r="AM55" s="59"/>
      <c r="AN55" s="59"/>
      <c r="AO55" s="59"/>
      <c r="AV55" s="59"/>
      <c r="AW55" s="59"/>
      <c r="AX55" s="59"/>
      <c r="AY55" s="59"/>
      <c r="AZ55" s="59"/>
      <c r="BA55" s="59"/>
      <c r="BB55" s="5">
        <v>913.56600000000003</v>
      </c>
      <c r="BC55" s="5">
        <v>927.47723168269056</v>
      </c>
      <c r="BD55" s="5">
        <v>1012.4432163715977</v>
      </c>
      <c r="BE55" s="5">
        <v>1028.0992995724359</v>
      </c>
      <c r="BF55" s="5">
        <v>1042.4404273736309</v>
      </c>
      <c r="BG55" s="5">
        <v>1055.5526146992022</v>
      </c>
      <c r="BH55" s="1">
        <v>504</v>
      </c>
      <c r="BJ55" s="57">
        <v>0</v>
      </c>
      <c r="BK55" s="57">
        <v>0</v>
      </c>
      <c r="BL55" s="57">
        <v>0</v>
      </c>
      <c r="BM55" s="57">
        <v>0</v>
      </c>
      <c r="BN55" s="57">
        <v>0</v>
      </c>
      <c r="BO55" s="57">
        <v>0</v>
      </c>
      <c r="BP55" s="57">
        <v>0</v>
      </c>
      <c r="BQ55" s="57">
        <v>0</v>
      </c>
      <c r="BR55" s="57">
        <v>0</v>
      </c>
      <c r="BS55" s="57">
        <v>0</v>
      </c>
      <c r="BT55" s="57">
        <v>0</v>
      </c>
      <c r="CA55" s="57">
        <v>0</v>
      </c>
      <c r="CB55" s="30">
        <v>143.16670295181299</v>
      </c>
      <c r="CC55" s="30">
        <v>286.33340590362599</v>
      </c>
      <c r="CD55" s="30">
        <v>598.5991907169971</v>
      </c>
      <c r="CE55" s="30">
        <v>0</v>
      </c>
      <c r="CF55" s="30">
        <v>0</v>
      </c>
      <c r="CG55" s="124">
        <v>0</v>
      </c>
      <c r="CH55" s="124">
        <v>146.98968057025007</v>
      </c>
      <c r="CI55" s="124">
        <v>293.97936114050015</v>
      </c>
      <c r="CJ55" s="124">
        <v>614.58357298845203</v>
      </c>
      <c r="CK55" s="124">
        <v>0</v>
      </c>
      <c r="CL55" s="124">
        <v>0</v>
      </c>
      <c r="CM55" s="4">
        <f>IF(ISNUMBER(VLOOKUP(A55,Sheet1!$D$5:$D$567,1,0)),1,0)</f>
        <v>1</v>
      </c>
    </row>
    <row r="56" spans="1:91" s="57" customFormat="1">
      <c r="A56" s="1">
        <v>505</v>
      </c>
      <c r="B56" s="1">
        <v>5</v>
      </c>
      <c r="C56" s="1">
        <v>0</v>
      </c>
      <c r="D56" s="3" t="s">
        <v>149</v>
      </c>
      <c r="E56" s="3"/>
      <c r="F56" s="4" t="s">
        <v>90</v>
      </c>
      <c r="G56" s="4" t="s">
        <v>91</v>
      </c>
      <c r="H56" s="4" t="s">
        <v>92</v>
      </c>
      <c r="I56" s="4" t="s">
        <v>91</v>
      </c>
      <c r="J56" s="4" t="s">
        <v>93</v>
      </c>
      <c r="K56" s="57">
        <v>932.67250595265841</v>
      </c>
      <c r="L56" s="57">
        <v>16</v>
      </c>
      <c r="M56" s="57">
        <v>41.5</v>
      </c>
      <c r="N56" s="57">
        <v>33.5</v>
      </c>
      <c r="O56" s="57">
        <v>39.5</v>
      </c>
      <c r="P56" s="57">
        <v>39.5</v>
      </c>
      <c r="Q56" s="57">
        <f t="shared" si="0"/>
        <v>170</v>
      </c>
      <c r="R56" s="58">
        <f t="shared" si="1"/>
        <v>948.67250595265841</v>
      </c>
      <c r="S56" s="58">
        <f t="shared" si="11"/>
        <v>990.17250595265841</v>
      </c>
      <c r="T56" s="58">
        <f t="shared" si="12"/>
        <v>1023.6725059526584</v>
      </c>
      <c r="U56" s="58">
        <f t="shared" si="13"/>
        <v>1063.1725059526584</v>
      </c>
      <c r="V56" s="61">
        <f t="shared" si="14"/>
        <v>1102.6725059526584</v>
      </c>
      <c r="W56" s="57">
        <v>1520.7753197413399</v>
      </c>
      <c r="X56" s="57">
        <f t="shared" si="6"/>
        <v>1517.3032810432273</v>
      </c>
      <c r="Y56" s="57">
        <f t="shared" si="7"/>
        <v>1558.3169314266813</v>
      </c>
      <c r="Z56" s="57">
        <f t="shared" si="8"/>
        <v>1591.8038092181291</v>
      </c>
      <c r="AA56" s="57">
        <f t="shared" si="9"/>
        <v>1639.6920337866425</v>
      </c>
      <c r="AB56" s="57">
        <f t="shared" si="10"/>
        <v>1685.3375967084403</v>
      </c>
      <c r="AC56" s="59">
        <v>1.6305566102090427</v>
      </c>
      <c r="AD56" s="59">
        <v>1.5993962843052452</v>
      </c>
      <c r="AE56" s="59">
        <v>1.5737832772153206</v>
      </c>
      <c r="AF56" s="59">
        <v>1.5549932228928545</v>
      </c>
      <c r="AG56" s="59">
        <v>1.5422633905655718</v>
      </c>
      <c r="AH56" s="59">
        <v>1.5284117338650662</v>
      </c>
      <c r="AI56" s="59"/>
      <c r="AJ56" s="59"/>
      <c r="AK56" s="59"/>
      <c r="AL56" s="59"/>
      <c r="AM56" s="59"/>
      <c r="AN56" s="59"/>
      <c r="AO56" s="59"/>
      <c r="AV56" s="59"/>
      <c r="AW56" s="59"/>
      <c r="AX56" s="59"/>
      <c r="AY56" s="59"/>
      <c r="AZ56" s="59"/>
      <c r="BA56" s="59"/>
      <c r="BB56" s="5">
        <v>323.11474800000002</v>
      </c>
      <c r="BC56" s="5">
        <v>328.024887831115</v>
      </c>
      <c r="BD56" s="5">
        <v>333.86271998141001</v>
      </c>
      <c r="BE56" s="5">
        <v>340.26789712863484</v>
      </c>
      <c r="BF56" s="5">
        <v>346.63496104173765</v>
      </c>
      <c r="BG56" s="5">
        <v>352.49392341364853</v>
      </c>
      <c r="BH56" s="1">
        <v>505</v>
      </c>
      <c r="BJ56" s="57">
        <v>0</v>
      </c>
      <c r="BK56" s="57">
        <v>0</v>
      </c>
      <c r="BL56" s="57">
        <v>0</v>
      </c>
      <c r="BM56" s="57">
        <v>0</v>
      </c>
      <c r="BN56" s="57">
        <v>0</v>
      </c>
      <c r="BO56" s="57">
        <v>0</v>
      </c>
      <c r="BP56" s="57">
        <v>0</v>
      </c>
      <c r="BQ56" s="57">
        <v>0</v>
      </c>
      <c r="BR56" s="57">
        <v>0</v>
      </c>
      <c r="BS56" s="57">
        <v>0</v>
      </c>
      <c r="BT56" s="57">
        <v>0</v>
      </c>
      <c r="CA56" s="57">
        <v>0</v>
      </c>
      <c r="CB56" s="30">
        <v>51.040184569295228</v>
      </c>
      <c r="CC56" s="30">
        <v>204.16073827718091</v>
      </c>
      <c r="CD56" s="30">
        <v>51.040184569295228</v>
      </c>
      <c r="CE56" s="30">
        <v>34.02678971286349</v>
      </c>
      <c r="CF56" s="30">
        <v>0</v>
      </c>
      <c r="CG56" s="124">
        <v>0</v>
      </c>
      <c r="CH56" s="124">
        <v>52.87408851204728</v>
      </c>
      <c r="CI56" s="124">
        <v>211.49635404818912</v>
      </c>
      <c r="CJ56" s="124">
        <v>52.87408851204728</v>
      </c>
      <c r="CK56" s="124">
        <v>35.24939234136486</v>
      </c>
      <c r="CL56" s="124">
        <v>0</v>
      </c>
      <c r="CM56" s="4">
        <f>IF(ISNUMBER(VLOOKUP(A56,Sheet1!$D$5:$D$567,1,0)),1,0)</f>
        <v>1</v>
      </c>
    </row>
    <row r="57" spans="1:91" s="57" customFormat="1">
      <c r="A57" s="1">
        <v>506</v>
      </c>
      <c r="B57" s="1">
        <v>5</v>
      </c>
      <c r="C57" s="1">
        <v>0</v>
      </c>
      <c r="D57" s="3" t="s">
        <v>150</v>
      </c>
      <c r="E57" s="3"/>
      <c r="F57" s="4" t="s">
        <v>90</v>
      </c>
      <c r="G57" s="4" t="s">
        <v>91</v>
      </c>
      <c r="H57" s="4" t="s">
        <v>92</v>
      </c>
      <c r="I57" s="4" t="s">
        <v>91</v>
      </c>
      <c r="J57" s="4" t="s">
        <v>93</v>
      </c>
      <c r="K57" s="57">
        <v>458.69259682954851</v>
      </c>
      <c r="L57" s="57">
        <v>18.600000000000001</v>
      </c>
      <c r="M57" s="57">
        <v>30.400000000000002</v>
      </c>
      <c r="N57" s="57">
        <v>24.6</v>
      </c>
      <c r="O57" s="57">
        <v>30.6</v>
      </c>
      <c r="P57" s="57">
        <v>30.6</v>
      </c>
      <c r="Q57" s="57">
        <f t="shared" si="0"/>
        <v>134.79999999999998</v>
      </c>
      <c r="R57" s="58">
        <f t="shared" si="1"/>
        <v>477.29259682954853</v>
      </c>
      <c r="S57" s="58">
        <f t="shared" si="11"/>
        <v>507.69259682954851</v>
      </c>
      <c r="T57" s="58">
        <f t="shared" si="12"/>
        <v>532.29259682954853</v>
      </c>
      <c r="U57" s="58">
        <f t="shared" si="13"/>
        <v>562.89259682954855</v>
      </c>
      <c r="V57" s="61">
        <f t="shared" si="14"/>
        <v>593.49259682954857</v>
      </c>
      <c r="W57" s="57">
        <v>922.73915259424041</v>
      </c>
      <c r="X57" s="57">
        <f t="shared" si="6"/>
        <v>922.34899147499107</v>
      </c>
      <c r="Y57" s="57">
        <f t="shared" si="7"/>
        <v>946.85392443424359</v>
      </c>
      <c r="Z57" s="57">
        <f t="shared" si="8"/>
        <v>969.94300836600144</v>
      </c>
      <c r="AA57" s="57">
        <f t="shared" si="9"/>
        <v>1008.0196510107199</v>
      </c>
      <c r="AB57" s="57">
        <f t="shared" si="10"/>
        <v>1048.5932239378531</v>
      </c>
      <c r="AC57" s="59">
        <v>2.0116722157108042</v>
      </c>
      <c r="AD57" s="59">
        <v>1.9324602929141634</v>
      </c>
      <c r="AE57" s="59">
        <v>1.8650142435544279</v>
      </c>
      <c r="AF57" s="59">
        <v>1.8221989449847598</v>
      </c>
      <c r="AG57" s="59">
        <v>1.7907850568444443</v>
      </c>
      <c r="AH57" s="59">
        <v>1.7668176983832027</v>
      </c>
      <c r="AI57" s="59"/>
      <c r="AJ57" s="59"/>
      <c r="AK57" s="59"/>
      <c r="AL57" s="59"/>
      <c r="AM57" s="59"/>
      <c r="AN57" s="59"/>
      <c r="AO57" s="59"/>
      <c r="AV57" s="59"/>
      <c r="AW57" s="59"/>
      <c r="AX57" s="59"/>
      <c r="AY57" s="59"/>
      <c r="AZ57" s="59"/>
      <c r="BA57" s="59"/>
      <c r="BB57" s="5">
        <v>532.0575</v>
      </c>
      <c r="BC57" s="5">
        <v>539.86200226258791</v>
      </c>
      <c r="BD57" s="5">
        <v>548.25356442334169</v>
      </c>
      <c r="BE57" s="5">
        <v>557.62453378414193</v>
      </c>
      <c r="BF57" s="5">
        <v>566.68080328413294</v>
      </c>
      <c r="BG57" s="5">
        <v>575.08651408631056</v>
      </c>
      <c r="BH57" s="1">
        <v>506</v>
      </c>
      <c r="BI57" s="57">
        <v>760</v>
      </c>
      <c r="BJ57" s="57">
        <v>772.29740481112196</v>
      </c>
      <c r="BK57" s="57">
        <v>797.70990112223649</v>
      </c>
      <c r="BL57" s="57">
        <v>812.83582710997393</v>
      </c>
      <c r="BM57" s="57">
        <v>826.35598077001384</v>
      </c>
      <c r="BN57" s="57">
        <v>838.87034385456423</v>
      </c>
      <c r="BO57" s="57">
        <v>0</v>
      </c>
      <c r="BP57" s="57">
        <v>0</v>
      </c>
      <c r="BQ57" s="57">
        <v>0</v>
      </c>
      <c r="BR57" s="57">
        <v>0</v>
      </c>
      <c r="BS57" s="57">
        <v>0</v>
      </c>
      <c r="BT57" s="57">
        <v>0</v>
      </c>
      <c r="CA57" s="57">
        <v>0</v>
      </c>
      <c r="CB57" s="30">
        <v>83.64368006762129</v>
      </c>
      <c r="CC57" s="30">
        <v>306.69349358127806</v>
      </c>
      <c r="CD57" s="30">
        <v>83.64368006762129</v>
      </c>
      <c r="CE57" s="30">
        <v>83.64368006762129</v>
      </c>
      <c r="CF57" s="30">
        <v>0</v>
      </c>
      <c r="CG57" s="124">
        <v>0</v>
      </c>
      <c r="CH57" s="124">
        <v>86.262977112946587</v>
      </c>
      <c r="CI57" s="124">
        <v>316.29758274747081</v>
      </c>
      <c r="CJ57" s="124">
        <v>86.262977112946587</v>
      </c>
      <c r="CK57" s="124">
        <v>86.262977112946587</v>
      </c>
      <c r="CL57" s="124">
        <v>0</v>
      </c>
      <c r="CM57" s="4">
        <f>IF(ISNUMBER(VLOOKUP(A57,Sheet1!$D$5:$D$567,1,0)),1,0)</f>
        <v>1</v>
      </c>
    </row>
    <row r="58" spans="1:91" s="57" customFormat="1">
      <c r="A58" s="1">
        <v>507</v>
      </c>
      <c r="B58" s="1">
        <v>5</v>
      </c>
      <c r="C58" s="1">
        <v>0</v>
      </c>
      <c r="D58" s="3" t="s">
        <v>151</v>
      </c>
      <c r="E58" s="3"/>
      <c r="F58" s="4" t="s">
        <v>90</v>
      </c>
      <c r="G58" s="4" t="s">
        <v>91</v>
      </c>
      <c r="H58" s="4" t="s">
        <v>92</v>
      </c>
      <c r="I58" s="4" t="s">
        <v>91</v>
      </c>
      <c r="J58" s="4" t="s">
        <v>93</v>
      </c>
      <c r="K58" s="57">
        <v>566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f t="shared" si="0"/>
        <v>0</v>
      </c>
      <c r="R58" s="58">
        <f t="shared" si="1"/>
        <v>566</v>
      </c>
      <c r="S58" s="58">
        <f t="shared" si="11"/>
        <v>566</v>
      </c>
      <c r="T58" s="58">
        <f t="shared" si="12"/>
        <v>566</v>
      </c>
      <c r="U58" s="58">
        <f t="shared" si="13"/>
        <v>566</v>
      </c>
      <c r="V58" s="61">
        <f t="shared" si="14"/>
        <v>566</v>
      </c>
      <c r="W58" s="57">
        <v>798.58046893026074</v>
      </c>
      <c r="X58" s="57">
        <f t="shared" si="6"/>
        <v>827.67996930656534</v>
      </c>
      <c r="Y58" s="57">
        <f t="shared" si="7"/>
        <v>870.49685985568067</v>
      </c>
      <c r="Z58" s="57">
        <f t="shared" si="8"/>
        <v>915.92970324070041</v>
      </c>
      <c r="AA58" s="57">
        <f t="shared" si="9"/>
        <v>955.97209244302212</v>
      </c>
      <c r="AB58" s="57">
        <f t="shared" si="10"/>
        <v>988.32265348058559</v>
      </c>
      <c r="AC58" s="59">
        <v>1.4109195564138883</v>
      </c>
      <c r="AD58" s="59">
        <v>1.4623321012483486</v>
      </c>
      <c r="AE58" s="59">
        <v>1.5379803177662204</v>
      </c>
      <c r="AF58" s="59">
        <v>1.6182503590825095</v>
      </c>
      <c r="AG58" s="59">
        <v>1.6889966297579897</v>
      </c>
      <c r="AH58" s="59">
        <v>1.7461530980222359</v>
      </c>
      <c r="AI58" s="59"/>
      <c r="AJ58" s="59"/>
      <c r="AK58" s="59"/>
      <c r="AL58" s="59"/>
      <c r="AM58" s="59"/>
      <c r="AN58" s="59"/>
      <c r="AO58" s="59"/>
      <c r="AV58" s="59"/>
      <c r="AW58" s="59"/>
      <c r="AX58" s="59"/>
      <c r="AY58" s="59"/>
      <c r="AZ58" s="59"/>
      <c r="BA58" s="59"/>
      <c r="BB58" s="5">
        <v>571.35817200000008</v>
      </c>
      <c r="BC58" s="5">
        <v>585.621406080052</v>
      </c>
      <c r="BD58" s="5">
        <v>628.13323718849529</v>
      </c>
      <c r="BE58" s="5">
        <v>638.79996546358996</v>
      </c>
      <c r="BF58" s="5">
        <v>649.32918524891238</v>
      </c>
      <c r="BG58" s="5">
        <v>658.46850817910945</v>
      </c>
      <c r="BH58" s="1">
        <v>507</v>
      </c>
      <c r="BI58" s="57">
        <v>70</v>
      </c>
      <c r="BJ58" s="57">
        <v>137.85322152009567</v>
      </c>
      <c r="BK58" s="57">
        <v>169.00093528213966</v>
      </c>
      <c r="BL58" s="57">
        <v>159.92987306844495</v>
      </c>
      <c r="BM58" s="57">
        <v>163.72324173479012</v>
      </c>
      <c r="BN58" s="57">
        <v>161.93631443477966</v>
      </c>
      <c r="BO58" s="57">
        <v>0</v>
      </c>
      <c r="BP58" s="57">
        <v>0</v>
      </c>
      <c r="BQ58" s="57">
        <v>0</v>
      </c>
      <c r="BR58" s="57">
        <v>0</v>
      </c>
      <c r="BS58" s="57">
        <v>0</v>
      </c>
      <c r="BT58" s="57">
        <v>0</v>
      </c>
      <c r="CA58" s="57">
        <v>0</v>
      </c>
      <c r="CB58" s="30">
        <v>180.25445407253795</v>
      </c>
      <c r="CC58" s="30">
        <v>301.88803274989993</v>
      </c>
      <c r="CD58" s="30">
        <v>60.08481802417932</v>
      </c>
      <c r="CE58" s="30">
        <v>96.57266061697274</v>
      </c>
      <c r="CF58" s="30">
        <v>0</v>
      </c>
      <c r="CG58" s="124">
        <v>0</v>
      </c>
      <c r="CH58" s="124">
        <v>185.80445817595933</v>
      </c>
      <c r="CI58" s="124">
        <v>311.18311413447145</v>
      </c>
      <c r="CJ58" s="124">
        <v>61.934819391986444</v>
      </c>
      <c r="CK58" s="124">
        <v>99.546116476692191</v>
      </c>
      <c r="CL58" s="124">
        <v>0</v>
      </c>
      <c r="CM58" s="4">
        <f>IF(ISNUMBER(VLOOKUP(A58,Sheet1!$D$5:$D$567,1,0)),1,0)</f>
        <v>1</v>
      </c>
    </row>
    <row r="59" spans="1:91" s="57" customFormat="1">
      <c r="A59" s="1">
        <v>508</v>
      </c>
      <c r="B59" s="1">
        <v>5</v>
      </c>
      <c r="C59" s="1">
        <v>0</v>
      </c>
      <c r="D59" s="3" t="s">
        <v>152</v>
      </c>
      <c r="E59" s="3"/>
      <c r="F59" s="4" t="s">
        <v>90</v>
      </c>
      <c r="G59" s="4" t="s">
        <v>91</v>
      </c>
      <c r="H59" s="4" t="s">
        <v>92</v>
      </c>
      <c r="I59" s="4" t="s">
        <v>91</v>
      </c>
      <c r="J59" s="4" t="s">
        <v>93</v>
      </c>
      <c r="K59" s="57">
        <v>586.78984615383717</v>
      </c>
      <c r="L59" s="57">
        <v>58</v>
      </c>
      <c r="M59" s="57">
        <v>44.800000000000004</v>
      </c>
      <c r="N59" s="57">
        <v>43.2</v>
      </c>
      <c r="O59" s="57">
        <v>39.200000000000003</v>
      </c>
      <c r="P59" s="57">
        <v>39.200000000000003</v>
      </c>
      <c r="Q59" s="57">
        <f t="shared" si="0"/>
        <v>224.39999999999998</v>
      </c>
      <c r="R59" s="58">
        <f t="shared" si="1"/>
        <v>644.78984615383717</v>
      </c>
      <c r="S59" s="58">
        <f t="shared" si="11"/>
        <v>689.58984615383713</v>
      </c>
      <c r="T59" s="58">
        <f t="shared" si="12"/>
        <v>732.78984615383717</v>
      </c>
      <c r="U59" s="58">
        <f t="shared" si="13"/>
        <v>771.98984615383722</v>
      </c>
      <c r="V59" s="61">
        <f t="shared" si="14"/>
        <v>811.18984615383727</v>
      </c>
      <c r="W59" s="57">
        <v>1453.8106156859578</v>
      </c>
      <c r="X59" s="57">
        <f t="shared" si="6"/>
        <v>1611.4184696106245</v>
      </c>
      <c r="Y59" s="57">
        <f t="shared" si="7"/>
        <v>1726.5801932012052</v>
      </c>
      <c r="Z59" s="57">
        <f t="shared" si="8"/>
        <v>1811.8439485299398</v>
      </c>
      <c r="AA59" s="57">
        <f t="shared" si="9"/>
        <v>1882.2408467507094</v>
      </c>
      <c r="AB59" s="57">
        <f t="shared" si="10"/>
        <v>1934.3312044507911</v>
      </c>
      <c r="AC59" s="59">
        <v>2.4775660744900074</v>
      </c>
      <c r="AD59" s="59">
        <v>2.4991374774629502</v>
      </c>
      <c r="AE59" s="59">
        <v>2.5037784457400947</v>
      </c>
      <c r="AF59" s="59">
        <v>2.4725287311767321</v>
      </c>
      <c r="AG59" s="59">
        <v>2.4381678802231659</v>
      </c>
      <c r="AH59" s="59">
        <v>2.384560425185545</v>
      </c>
      <c r="AI59" s="59"/>
      <c r="AJ59" s="59"/>
      <c r="AK59" s="59"/>
      <c r="AL59" s="59"/>
      <c r="AM59" s="59"/>
      <c r="AN59" s="59"/>
      <c r="AO59" s="59"/>
      <c r="AV59" s="59"/>
      <c r="AW59" s="59"/>
      <c r="AX59" s="59"/>
      <c r="AY59" s="59"/>
      <c r="AZ59" s="59"/>
      <c r="BA59" s="59"/>
      <c r="BB59" s="5">
        <v>726.66567600000008</v>
      </c>
      <c r="BC59" s="5">
        <v>741.53116691780622</v>
      </c>
      <c r="BD59" s="5">
        <v>754.20925539762743</v>
      </c>
      <c r="BE59" s="5">
        <v>767.84145903826209</v>
      </c>
      <c r="BF59" s="5">
        <v>780.01587786444031</v>
      </c>
      <c r="BG59" s="5">
        <v>790.74816597563131</v>
      </c>
      <c r="BH59" s="1">
        <v>508</v>
      </c>
      <c r="BI59" s="57">
        <v>183</v>
      </c>
      <c r="BJ59" s="57">
        <v>187.41811445497859</v>
      </c>
      <c r="BK59" s="57">
        <v>196.69098973847196</v>
      </c>
      <c r="BL59" s="57">
        <v>202.08347463933958</v>
      </c>
      <c r="BM59" s="57">
        <v>207.2714883347399</v>
      </c>
      <c r="BN59" s="57">
        <v>212.1925334712607</v>
      </c>
      <c r="BO59" s="57">
        <v>36</v>
      </c>
      <c r="BP59" s="57">
        <v>36</v>
      </c>
      <c r="BQ59" s="57">
        <v>36</v>
      </c>
      <c r="BR59" s="57">
        <v>36</v>
      </c>
      <c r="BS59" s="57">
        <v>36</v>
      </c>
      <c r="BT59" s="57">
        <v>36</v>
      </c>
      <c r="CA59" s="57">
        <v>0</v>
      </c>
      <c r="CB59" s="30">
        <v>153.56829180765243</v>
      </c>
      <c r="CC59" s="30">
        <v>499.09694837487035</v>
      </c>
      <c r="CD59" s="30">
        <v>38.392072951913107</v>
      </c>
      <c r="CE59" s="30">
        <v>76.784145903826214</v>
      </c>
      <c r="CF59" s="30">
        <v>0</v>
      </c>
      <c r="CG59" s="124">
        <v>0</v>
      </c>
      <c r="CH59" s="124">
        <v>158.14963319512628</v>
      </c>
      <c r="CI59" s="124">
        <v>513.9863078841604</v>
      </c>
      <c r="CJ59" s="124">
        <v>39.537408298781571</v>
      </c>
      <c r="CK59" s="124">
        <v>79.074816597563142</v>
      </c>
      <c r="CL59" s="124">
        <v>0</v>
      </c>
      <c r="CM59" s="4">
        <f>IF(ISNUMBER(VLOOKUP(A59,Sheet1!$D$5:$D$567,1,0)),1,0)</f>
        <v>1</v>
      </c>
    </row>
    <row r="60" spans="1:91" s="57" customFormat="1">
      <c r="A60" s="1">
        <v>509</v>
      </c>
      <c r="B60" s="1">
        <v>5</v>
      </c>
      <c r="C60" s="1">
        <v>0</v>
      </c>
      <c r="D60" s="3" t="s">
        <v>153</v>
      </c>
      <c r="E60" s="3"/>
      <c r="F60" s="4" t="s">
        <v>90</v>
      </c>
      <c r="G60" s="4" t="s">
        <v>91</v>
      </c>
      <c r="H60" s="4" t="s">
        <v>92</v>
      </c>
      <c r="I60" s="4" t="s">
        <v>91</v>
      </c>
      <c r="J60" s="4" t="s">
        <v>93</v>
      </c>
      <c r="K60" s="57">
        <v>186.6666666666664</v>
      </c>
      <c r="L60" s="57">
        <v>5</v>
      </c>
      <c r="M60" s="57">
        <v>5</v>
      </c>
      <c r="N60" s="57">
        <v>5</v>
      </c>
      <c r="O60" s="57">
        <v>8</v>
      </c>
      <c r="P60" s="57">
        <v>5</v>
      </c>
      <c r="Q60" s="57">
        <f t="shared" si="0"/>
        <v>28</v>
      </c>
      <c r="R60" s="58">
        <f t="shared" si="1"/>
        <v>191.6666666666664</v>
      </c>
      <c r="S60" s="58">
        <f t="shared" si="11"/>
        <v>196.6666666666664</v>
      </c>
      <c r="T60" s="58">
        <f t="shared" si="12"/>
        <v>201.6666666666664</v>
      </c>
      <c r="U60" s="58">
        <f t="shared" si="13"/>
        <v>209.6666666666664</v>
      </c>
      <c r="V60" s="61">
        <f t="shared" si="14"/>
        <v>214.6666666666664</v>
      </c>
      <c r="W60" s="57">
        <v>362.60686399289642</v>
      </c>
      <c r="X60" s="57">
        <f t="shared" si="6"/>
        <v>353.48776546152169</v>
      </c>
      <c r="Y60" s="57">
        <f t="shared" si="7"/>
        <v>346.17180281693425</v>
      </c>
      <c r="Z60" s="57">
        <f t="shared" si="8"/>
        <v>343.26261613358048</v>
      </c>
      <c r="AA60" s="57">
        <f t="shared" si="9"/>
        <v>342.15280188567613</v>
      </c>
      <c r="AB60" s="57">
        <f t="shared" si="10"/>
        <v>342.52856882538612</v>
      </c>
      <c r="AC60" s="59">
        <v>1.9425367713905193</v>
      </c>
      <c r="AD60" s="59">
        <v>1.8442839937122897</v>
      </c>
      <c r="AE60" s="59">
        <v>1.7601956075437357</v>
      </c>
      <c r="AF60" s="59">
        <v>1.7021286750425502</v>
      </c>
      <c r="AG60" s="59">
        <v>1.631889357165389</v>
      </c>
      <c r="AH60" s="59">
        <v>1.5956299790002479</v>
      </c>
      <c r="AI60" s="59"/>
      <c r="AJ60" s="59"/>
      <c r="AK60" s="59"/>
      <c r="AL60" s="59"/>
      <c r="AM60" s="59"/>
      <c r="AN60" s="59"/>
      <c r="AO60" s="59"/>
      <c r="AV60" s="59"/>
      <c r="AW60" s="59"/>
      <c r="AX60" s="59"/>
      <c r="AY60" s="59"/>
      <c r="AZ60" s="59"/>
      <c r="BA60" s="59"/>
      <c r="BB60" s="5">
        <v>843.40610000000004</v>
      </c>
      <c r="BC60" s="5">
        <v>856.22104148084975</v>
      </c>
      <c r="BD60" s="5">
        <v>869.56850837541811</v>
      </c>
      <c r="BE60" s="5">
        <v>884.10756222386397</v>
      </c>
      <c r="BF60" s="5">
        <v>897.47034523564889</v>
      </c>
      <c r="BG60" s="5">
        <v>909.71579100721135</v>
      </c>
      <c r="BH60" s="1">
        <v>509</v>
      </c>
      <c r="BI60" s="57">
        <v>1389</v>
      </c>
      <c r="BJ60" s="57">
        <v>1389</v>
      </c>
      <c r="BK60" s="57">
        <v>1389</v>
      </c>
      <c r="BL60" s="57">
        <v>1389</v>
      </c>
      <c r="BM60" s="57">
        <v>1389</v>
      </c>
      <c r="BN60" s="57">
        <v>1389</v>
      </c>
      <c r="BO60" s="57">
        <v>0</v>
      </c>
      <c r="BP60" s="57">
        <v>0</v>
      </c>
      <c r="BQ60" s="57">
        <v>0</v>
      </c>
      <c r="BR60" s="57">
        <v>0</v>
      </c>
      <c r="BS60" s="57">
        <v>0</v>
      </c>
      <c r="BT60" s="57">
        <v>0</v>
      </c>
      <c r="CA60" s="57">
        <v>0</v>
      </c>
      <c r="CB60" s="30">
        <v>2.8427894336592057</v>
      </c>
      <c r="CC60" s="30">
        <v>463.3747027598547</v>
      </c>
      <c r="CD60" s="30">
        <v>352.50590947427344</v>
      </c>
      <c r="CE60" s="30">
        <v>65.384160556076623</v>
      </c>
      <c r="CF60" s="30">
        <v>0</v>
      </c>
      <c r="CG60" s="124">
        <v>0</v>
      </c>
      <c r="CH60" s="124">
        <v>2.9251310008062066</v>
      </c>
      <c r="CI60" s="124">
        <v>476.79637893106849</v>
      </c>
      <c r="CJ60" s="124">
        <v>362.71626437112866</v>
      </c>
      <c r="CK60" s="124">
        <v>67.278016704208014</v>
      </c>
      <c r="CL60" s="124">
        <v>0</v>
      </c>
      <c r="CM60" s="4">
        <f>IF(ISNUMBER(VLOOKUP(A60,Sheet1!$D$5:$D$567,1,0)),1,0)</f>
        <v>1</v>
      </c>
    </row>
    <row r="61" spans="1:91" s="57" customFormat="1">
      <c r="A61" s="1">
        <v>510</v>
      </c>
      <c r="B61" s="1">
        <v>5</v>
      </c>
      <c r="C61" s="1">
        <v>0</v>
      </c>
      <c r="D61" s="3" t="s">
        <v>154</v>
      </c>
      <c r="E61" s="3"/>
      <c r="F61" s="4" t="s">
        <v>90</v>
      </c>
      <c r="G61" s="4" t="s">
        <v>91</v>
      </c>
      <c r="H61" s="4" t="s">
        <v>92</v>
      </c>
      <c r="I61" s="4" t="s">
        <v>91</v>
      </c>
      <c r="J61" s="4" t="s">
        <v>93</v>
      </c>
      <c r="K61" s="57">
        <v>61.754385964912196</v>
      </c>
      <c r="L61" s="57">
        <v>3</v>
      </c>
      <c r="M61" s="57">
        <v>3</v>
      </c>
      <c r="N61" s="57">
        <v>3</v>
      </c>
      <c r="O61" s="57">
        <v>3</v>
      </c>
      <c r="P61" s="57">
        <v>0</v>
      </c>
      <c r="Q61" s="57">
        <f t="shared" si="0"/>
        <v>12</v>
      </c>
      <c r="R61" s="58">
        <f t="shared" si="1"/>
        <v>64.754385964912188</v>
      </c>
      <c r="S61" s="58">
        <f t="shared" si="11"/>
        <v>67.754385964912188</v>
      </c>
      <c r="T61" s="58">
        <f t="shared" si="12"/>
        <v>70.754385964912188</v>
      </c>
      <c r="U61" s="58">
        <f t="shared" si="13"/>
        <v>73.754385964912188</v>
      </c>
      <c r="V61" s="61">
        <f t="shared" si="14"/>
        <v>73.754385964912188</v>
      </c>
      <c r="W61" s="57">
        <v>121.69964563809593</v>
      </c>
      <c r="X61" s="57">
        <f t="shared" si="6"/>
        <v>122.13415298453492</v>
      </c>
      <c r="Y61" s="57">
        <f t="shared" si="7"/>
        <v>122.96281990678611</v>
      </c>
      <c r="Z61" s="57">
        <f t="shared" si="8"/>
        <v>125.19204963308079</v>
      </c>
      <c r="AA61" s="57">
        <f t="shared" si="9"/>
        <v>128.0793326405124</v>
      </c>
      <c r="AB61" s="57">
        <f t="shared" si="10"/>
        <v>123.25370279994956</v>
      </c>
      <c r="AC61" s="59">
        <v>1.9707044890259879</v>
      </c>
      <c r="AD61" s="59">
        <v>1.8861139854019238</v>
      </c>
      <c r="AE61" s="59">
        <v>1.814831883657902</v>
      </c>
      <c r="AF61" s="59">
        <v>1.7693892459919698</v>
      </c>
      <c r="AG61" s="59">
        <v>1.7365656423666072</v>
      </c>
      <c r="AH61" s="59">
        <v>1.6711372644141613</v>
      </c>
      <c r="AI61" s="59"/>
      <c r="AJ61" s="59"/>
      <c r="AK61" s="59"/>
      <c r="AL61" s="59"/>
      <c r="AM61" s="59"/>
      <c r="AN61" s="59"/>
      <c r="AO61" s="59"/>
      <c r="AV61" s="59"/>
      <c r="AW61" s="59"/>
      <c r="AX61" s="59"/>
      <c r="AY61" s="59"/>
      <c r="AZ61" s="59"/>
      <c r="BA61" s="59"/>
      <c r="BB61" s="5">
        <v>1084.3701000000001</v>
      </c>
      <c r="BC61" s="5">
        <v>1096.0492517456742</v>
      </c>
      <c r="BD61" s="5">
        <v>1108.166665958398</v>
      </c>
      <c r="BE61" s="5">
        <v>1121.2703519176025</v>
      </c>
      <c r="BF61" s="5">
        <v>1133.2972254415333</v>
      </c>
      <c r="BG61" s="5">
        <v>1144.0570772148558</v>
      </c>
      <c r="BH61" s="1">
        <v>510</v>
      </c>
      <c r="BJ61" s="57">
        <v>0</v>
      </c>
      <c r="BK61" s="57">
        <v>0</v>
      </c>
      <c r="BL61" s="57">
        <v>0</v>
      </c>
      <c r="BM61" s="57">
        <v>0</v>
      </c>
      <c r="BN61" s="57">
        <v>0</v>
      </c>
      <c r="BO61" s="57">
        <v>0</v>
      </c>
      <c r="BP61" s="57">
        <v>0</v>
      </c>
      <c r="BQ61" s="57">
        <v>0</v>
      </c>
      <c r="BR61" s="57">
        <v>0</v>
      </c>
      <c r="BS61" s="57">
        <v>0</v>
      </c>
      <c r="BT61" s="57">
        <v>0</v>
      </c>
      <c r="BU61" s="57">
        <v>104</v>
      </c>
      <c r="BV61" s="57">
        <v>135.20000000000002</v>
      </c>
      <c r="BW61" s="57">
        <v>175.76000000000002</v>
      </c>
      <c r="BX61" s="57">
        <v>228.48800000000003</v>
      </c>
      <c r="BY61" s="57">
        <v>297.03440000000006</v>
      </c>
      <c r="BZ61" s="57">
        <v>386.14472000000012</v>
      </c>
      <c r="CA61" s="57">
        <v>0</v>
      </c>
      <c r="CB61" s="30">
        <v>168.19055278764037</v>
      </c>
      <c r="CC61" s="30">
        <v>784.88924634232171</v>
      </c>
      <c r="CD61" s="30">
        <v>168.19055278764037</v>
      </c>
      <c r="CE61" s="30">
        <v>0</v>
      </c>
      <c r="CF61" s="30">
        <v>0</v>
      </c>
      <c r="CG61" s="124">
        <v>0</v>
      </c>
      <c r="CH61" s="124">
        <v>171.60856158222836</v>
      </c>
      <c r="CI61" s="124">
        <v>800.839954050399</v>
      </c>
      <c r="CJ61" s="124">
        <v>171.60856158222836</v>
      </c>
      <c r="CK61" s="124">
        <v>0</v>
      </c>
      <c r="CL61" s="124">
        <v>0</v>
      </c>
      <c r="CM61" s="4">
        <f>IF(ISNUMBER(VLOOKUP(A61,Sheet1!$D$5:$D$567,1,0)),1,0)</f>
        <v>1</v>
      </c>
    </row>
    <row r="62" spans="1:91" s="57" customFormat="1">
      <c r="A62" s="1">
        <v>511</v>
      </c>
      <c r="B62" s="1">
        <v>5</v>
      </c>
      <c r="C62" s="1">
        <v>0</v>
      </c>
      <c r="D62" s="3" t="s">
        <v>155</v>
      </c>
      <c r="E62" s="3"/>
      <c r="F62" s="4" t="s">
        <v>90</v>
      </c>
      <c r="G62" s="4" t="s">
        <v>91</v>
      </c>
      <c r="H62" s="4" t="s">
        <v>92</v>
      </c>
      <c r="I62" s="4" t="s">
        <v>91</v>
      </c>
      <c r="J62" s="4" t="s">
        <v>93</v>
      </c>
      <c r="K62" s="57">
        <v>1080.6177479980418</v>
      </c>
      <c r="L62" s="57">
        <v>37.200000000000003</v>
      </c>
      <c r="M62" s="57">
        <v>50.800000000000004</v>
      </c>
      <c r="N62" s="57">
        <v>51.2</v>
      </c>
      <c r="O62" s="57">
        <v>51.2</v>
      </c>
      <c r="P62" s="57">
        <v>51.2</v>
      </c>
      <c r="Q62" s="57">
        <f t="shared" si="0"/>
        <v>241.59999999999997</v>
      </c>
      <c r="R62" s="58">
        <f t="shared" si="1"/>
        <v>1117.8177479980418</v>
      </c>
      <c r="S62" s="58">
        <f t="shared" si="11"/>
        <v>1168.6177479980418</v>
      </c>
      <c r="T62" s="58">
        <f t="shared" si="12"/>
        <v>1219.8177479980418</v>
      </c>
      <c r="U62" s="58">
        <f t="shared" si="13"/>
        <v>1271.0177479980418</v>
      </c>
      <c r="V62" s="61">
        <f t="shared" si="14"/>
        <v>1322.2177479980419</v>
      </c>
      <c r="W62" s="57">
        <v>2213.1037762580645</v>
      </c>
      <c r="X62" s="57">
        <f t="shared" si="6"/>
        <v>2169.2215246812339</v>
      </c>
      <c r="Y62" s="57">
        <f t="shared" si="7"/>
        <v>2178.3365832294103</v>
      </c>
      <c r="Z62" s="57">
        <f t="shared" si="8"/>
        <v>2222.210414026827</v>
      </c>
      <c r="AA62" s="57">
        <f t="shared" si="9"/>
        <v>2259.5800872984582</v>
      </c>
      <c r="AB62" s="57">
        <f t="shared" si="10"/>
        <v>2304.572086493597</v>
      </c>
      <c r="AC62" s="59">
        <v>2.0479987306872132</v>
      </c>
      <c r="AD62" s="59">
        <v>1.9405860468454772</v>
      </c>
      <c r="AE62" s="59">
        <v>1.8640283248830656</v>
      </c>
      <c r="AF62" s="59">
        <v>1.8217560923948732</v>
      </c>
      <c r="AG62" s="59">
        <v>1.7777722544452932</v>
      </c>
      <c r="AH62" s="59">
        <v>1.7429595768041453</v>
      </c>
      <c r="AI62" s="59"/>
      <c r="AJ62" s="59"/>
      <c r="AK62" s="59"/>
      <c r="AL62" s="59"/>
      <c r="AM62" s="59"/>
      <c r="AN62" s="59"/>
      <c r="AO62" s="59"/>
      <c r="AV62" s="59"/>
      <c r="AW62" s="59"/>
      <c r="AX62" s="59"/>
      <c r="AY62" s="59"/>
      <c r="AZ62" s="59"/>
      <c r="BA62" s="59"/>
      <c r="BB62" s="5">
        <v>1241.4675</v>
      </c>
      <c r="BC62" s="5">
        <v>1252.6223626451088</v>
      </c>
      <c r="BD62" s="5">
        <v>1264.9409758370391</v>
      </c>
      <c r="BE62" s="5">
        <v>1280.0849340470488</v>
      </c>
      <c r="BF62" s="5">
        <v>1293.8367631119877</v>
      </c>
      <c r="BG62" s="5">
        <v>1306.6568331439257</v>
      </c>
      <c r="BH62" s="1">
        <v>511</v>
      </c>
      <c r="BJ62" s="57">
        <v>0</v>
      </c>
      <c r="BK62" s="57">
        <v>0</v>
      </c>
      <c r="BL62" s="57">
        <v>0</v>
      </c>
      <c r="BM62" s="57">
        <v>0</v>
      </c>
      <c r="BN62" s="57">
        <v>0</v>
      </c>
      <c r="BO62" s="57">
        <v>85</v>
      </c>
      <c r="BP62" s="57">
        <v>85</v>
      </c>
      <c r="BQ62" s="57">
        <v>85</v>
      </c>
      <c r="BR62" s="57">
        <v>85</v>
      </c>
      <c r="BS62" s="57">
        <v>85</v>
      </c>
      <c r="BT62" s="57">
        <v>85</v>
      </c>
      <c r="CA62" s="57">
        <v>0</v>
      </c>
      <c r="CB62" s="30">
        <v>191.98356321305442</v>
      </c>
      <c r="CC62" s="30">
        <v>1023.9123371362904</v>
      </c>
      <c r="CD62" s="30">
        <v>64.18903369770392</v>
      </c>
      <c r="CE62" s="30">
        <v>0</v>
      </c>
      <c r="CF62" s="30">
        <v>0</v>
      </c>
      <c r="CG62" s="124">
        <v>0</v>
      </c>
      <c r="CH62" s="124">
        <v>195.96874242598989</v>
      </c>
      <c r="CI62" s="124">
        <v>1045.1666262719461</v>
      </c>
      <c r="CJ62" s="124">
        <v>65.521464445989508</v>
      </c>
      <c r="CK62" s="124">
        <v>0</v>
      </c>
      <c r="CL62" s="124">
        <v>0</v>
      </c>
      <c r="CM62" s="4">
        <f>IF(ISNUMBER(VLOOKUP(A62,Sheet1!$D$5:$D$567,1,0)),1,0)</f>
        <v>1</v>
      </c>
    </row>
    <row r="63" spans="1:91" s="57" customFormat="1">
      <c r="A63" s="1">
        <v>601</v>
      </c>
      <c r="B63" s="1">
        <v>6</v>
      </c>
      <c r="C63" s="1">
        <v>0</v>
      </c>
      <c r="D63" s="3" t="s">
        <v>156</v>
      </c>
      <c r="E63" s="3"/>
      <c r="F63" s="4" t="s">
        <v>90</v>
      </c>
      <c r="G63" s="4" t="s">
        <v>91</v>
      </c>
      <c r="H63" s="4" t="s">
        <v>92</v>
      </c>
      <c r="I63" s="4" t="s">
        <v>91</v>
      </c>
      <c r="J63" s="4" t="s">
        <v>93</v>
      </c>
      <c r="K63" s="57">
        <v>0</v>
      </c>
      <c r="L63" s="57">
        <v>0</v>
      </c>
      <c r="M63" s="57">
        <v>0</v>
      </c>
      <c r="N63" s="57">
        <v>0</v>
      </c>
      <c r="O63" s="57">
        <v>0</v>
      </c>
      <c r="P63" s="57">
        <v>0</v>
      </c>
      <c r="Q63" s="57">
        <f t="shared" si="0"/>
        <v>0</v>
      </c>
      <c r="R63" s="58">
        <f t="shared" si="1"/>
        <v>0</v>
      </c>
      <c r="S63" s="58">
        <f t="shared" si="11"/>
        <v>0</v>
      </c>
      <c r="T63" s="58">
        <f t="shared" si="12"/>
        <v>0</v>
      </c>
      <c r="U63" s="58">
        <f t="shared" si="13"/>
        <v>0</v>
      </c>
      <c r="V63" s="61">
        <f t="shared" si="14"/>
        <v>0</v>
      </c>
      <c r="W63" s="57">
        <v>0</v>
      </c>
      <c r="X63" s="57">
        <f t="shared" si="6"/>
        <v>0</v>
      </c>
      <c r="Y63" s="57">
        <f t="shared" si="7"/>
        <v>0</v>
      </c>
      <c r="Z63" s="57">
        <f t="shared" si="8"/>
        <v>0</v>
      </c>
      <c r="AA63" s="57">
        <f t="shared" si="9"/>
        <v>0</v>
      </c>
      <c r="AB63" s="57">
        <f t="shared" si="10"/>
        <v>0</v>
      </c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V63" s="59"/>
      <c r="AW63" s="59"/>
      <c r="AX63" s="59"/>
      <c r="AY63" s="59"/>
      <c r="AZ63" s="59"/>
      <c r="BA63" s="59"/>
      <c r="BB63" s="5">
        <v>69.1648</v>
      </c>
      <c r="BC63" s="5">
        <v>70.238143533225283</v>
      </c>
      <c r="BD63" s="5">
        <v>359.35072155591575</v>
      </c>
      <c r="BE63" s="5">
        <v>360.55017594813614</v>
      </c>
      <c r="BF63" s="5">
        <v>361.64874165316047</v>
      </c>
      <c r="BG63" s="5">
        <v>362.65202359805511</v>
      </c>
      <c r="BH63" s="1">
        <v>601</v>
      </c>
      <c r="BJ63" s="57">
        <v>0</v>
      </c>
      <c r="BK63" s="57">
        <v>0</v>
      </c>
      <c r="BL63" s="57">
        <v>0</v>
      </c>
      <c r="BM63" s="57">
        <v>0</v>
      </c>
      <c r="BN63" s="57">
        <v>0</v>
      </c>
      <c r="BO63" s="57">
        <v>0</v>
      </c>
      <c r="BP63" s="57">
        <v>0</v>
      </c>
      <c r="BQ63" s="57">
        <v>0</v>
      </c>
      <c r="BR63" s="57">
        <v>0</v>
      </c>
      <c r="BS63" s="57">
        <v>0</v>
      </c>
      <c r="BT63" s="57">
        <v>0</v>
      </c>
      <c r="CA63" s="57">
        <v>0</v>
      </c>
      <c r="CB63" s="30">
        <v>0</v>
      </c>
      <c r="CC63" s="30">
        <v>360.55017594813614</v>
      </c>
      <c r="CD63" s="30">
        <v>0</v>
      </c>
      <c r="CE63" s="30">
        <v>0</v>
      </c>
      <c r="CF63" s="30">
        <v>0</v>
      </c>
      <c r="CG63" s="124">
        <v>0</v>
      </c>
      <c r="CH63" s="124">
        <v>0</v>
      </c>
      <c r="CI63" s="124">
        <v>362.65202359805511</v>
      </c>
      <c r="CJ63" s="124">
        <v>0</v>
      </c>
      <c r="CK63" s="124">
        <v>0</v>
      </c>
      <c r="CL63" s="124">
        <v>0</v>
      </c>
      <c r="CM63" s="4">
        <f>IF(ISNUMBER(VLOOKUP(A63,Sheet1!$D$5:$D$567,1,0)),1,0)</f>
        <v>1</v>
      </c>
    </row>
    <row r="64" spans="1:91" s="168" customFormat="1">
      <c r="A64" s="1">
        <v>602</v>
      </c>
      <c r="B64" s="1">
        <v>6</v>
      </c>
      <c r="C64" s="1">
        <v>0</v>
      </c>
      <c r="D64" s="3" t="s">
        <v>157</v>
      </c>
      <c r="E64" s="3"/>
      <c r="F64" s="4" t="s">
        <v>90</v>
      </c>
      <c r="G64" s="4" t="s">
        <v>91</v>
      </c>
      <c r="H64" s="4" t="s">
        <v>92</v>
      </c>
      <c r="I64" s="4" t="s">
        <v>91</v>
      </c>
      <c r="J64" s="4" t="s">
        <v>93</v>
      </c>
      <c r="K64" s="57">
        <v>0</v>
      </c>
      <c r="L64" s="57">
        <v>0</v>
      </c>
      <c r="M64" s="57">
        <v>0</v>
      </c>
      <c r="N64" s="57">
        <v>0</v>
      </c>
      <c r="O64" s="57">
        <v>0</v>
      </c>
      <c r="P64" s="57">
        <v>0</v>
      </c>
      <c r="Q64" s="57">
        <f t="shared" si="0"/>
        <v>0</v>
      </c>
      <c r="R64" s="58">
        <f t="shared" si="1"/>
        <v>0</v>
      </c>
      <c r="S64" s="58">
        <f t="shared" si="11"/>
        <v>0</v>
      </c>
      <c r="T64" s="58">
        <f t="shared" si="12"/>
        <v>0</v>
      </c>
      <c r="U64" s="58">
        <f t="shared" si="13"/>
        <v>0</v>
      </c>
      <c r="V64" s="61">
        <f t="shared" si="14"/>
        <v>0</v>
      </c>
      <c r="W64" s="57">
        <v>0</v>
      </c>
      <c r="X64" s="57">
        <f t="shared" si="6"/>
        <v>0</v>
      </c>
      <c r="Y64" s="57">
        <f t="shared" si="7"/>
        <v>0</v>
      </c>
      <c r="Z64" s="57">
        <f t="shared" si="8"/>
        <v>0</v>
      </c>
      <c r="AA64" s="57">
        <f t="shared" si="9"/>
        <v>0</v>
      </c>
      <c r="AB64" s="57">
        <f t="shared" si="10"/>
        <v>0</v>
      </c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7"/>
      <c r="AQ64" s="57"/>
      <c r="AR64" s="57"/>
      <c r="AS64" s="57"/>
      <c r="AT64" s="57"/>
      <c r="AU64" s="57"/>
      <c r="AV64" s="59"/>
      <c r="AW64" s="59"/>
      <c r="AX64" s="59"/>
      <c r="AY64" s="59"/>
      <c r="AZ64" s="59"/>
      <c r="BA64" s="59"/>
      <c r="BB64" s="5">
        <v>3111.4530000000004</v>
      </c>
      <c r="BC64" s="5">
        <v>3144.927339859551</v>
      </c>
      <c r="BD64" s="5">
        <v>3179.6252848314612</v>
      </c>
      <c r="BE64" s="5">
        <v>3269.012641123596</v>
      </c>
      <c r="BF64" s="5">
        <v>4087.2735842696634</v>
      </c>
      <c r="BG64" s="5">
        <v>4902.5629150000004</v>
      </c>
      <c r="BH64" s="1">
        <v>602</v>
      </c>
      <c r="BI64" s="57"/>
      <c r="BJ64" s="57">
        <v>0</v>
      </c>
      <c r="BK64" s="57">
        <v>0</v>
      </c>
      <c r="BL64" s="57">
        <v>0</v>
      </c>
      <c r="BM64" s="57">
        <v>0</v>
      </c>
      <c r="BN64" s="57">
        <v>0</v>
      </c>
      <c r="BO64" s="57">
        <v>0</v>
      </c>
      <c r="BP64" s="57">
        <v>0</v>
      </c>
      <c r="BQ64" s="57">
        <v>0</v>
      </c>
      <c r="BR64" s="57">
        <v>0</v>
      </c>
      <c r="BS64" s="57">
        <v>0</v>
      </c>
      <c r="BT64" s="57">
        <v>0</v>
      </c>
      <c r="BU64" s="57"/>
      <c r="BV64" s="57"/>
      <c r="BW64" s="57"/>
      <c r="BX64" s="57"/>
      <c r="BY64" s="57"/>
      <c r="BZ64" s="57"/>
      <c r="CA64" s="57">
        <v>0</v>
      </c>
      <c r="CB64" s="57">
        <v>0</v>
      </c>
      <c r="CC64" s="57">
        <v>1934.7632260820812</v>
      </c>
      <c r="CD64" s="57">
        <v>1334.2494150415146</v>
      </c>
      <c r="CE64" s="57">
        <v>0</v>
      </c>
      <c r="CF64" s="57">
        <v>0</v>
      </c>
      <c r="CG64" s="57">
        <v>0</v>
      </c>
      <c r="CH64" s="57">
        <v>0</v>
      </c>
      <c r="CI64" s="57">
        <v>2901.5790034496686</v>
      </c>
      <c r="CJ64" s="57">
        <v>2000.9839115503314</v>
      </c>
      <c r="CK64" s="57">
        <v>0</v>
      </c>
      <c r="CL64" s="57">
        <v>0</v>
      </c>
      <c r="CM64" s="4">
        <f>IF(ISNUMBER(VLOOKUP(A64,Sheet1!$D$5:$D$567,1,0)),1,0)</f>
        <v>1</v>
      </c>
    </row>
    <row r="65" spans="1:91" s="57" customFormat="1">
      <c r="A65" s="1">
        <v>603</v>
      </c>
      <c r="B65" s="1">
        <v>6</v>
      </c>
      <c r="C65" s="1">
        <v>0</v>
      </c>
      <c r="D65" s="3" t="s">
        <v>158</v>
      </c>
      <c r="E65" s="3"/>
      <c r="F65" s="4" t="s">
        <v>90</v>
      </c>
      <c r="G65" s="4" t="s">
        <v>91</v>
      </c>
      <c r="H65" s="4" t="s">
        <v>92</v>
      </c>
      <c r="I65" s="4" t="s">
        <v>91</v>
      </c>
      <c r="J65" s="4" t="s">
        <v>93</v>
      </c>
      <c r="K65" s="57">
        <v>0</v>
      </c>
      <c r="L65" s="57">
        <v>0</v>
      </c>
      <c r="M65" s="57">
        <v>0</v>
      </c>
      <c r="N65" s="57">
        <v>0</v>
      </c>
      <c r="O65" s="57">
        <v>0</v>
      </c>
      <c r="P65" s="57">
        <v>0</v>
      </c>
      <c r="Q65" s="57">
        <f t="shared" si="0"/>
        <v>0</v>
      </c>
      <c r="R65" s="58">
        <f t="shared" si="1"/>
        <v>0</v>
      </c>
      <c r="S65" s="58">
        <f t="shared" si="11"/>
        <v>0</v>
      </c>
      <c r="T65" s="58">
        <f t="shared" si="12"/>
        <v>0</v>
      </c>
      <c r="U65" s="58">
        <f t="shared" si="13"/>
        <v>0</v>
      </c>
      <c r="V65" s="61">
        <f t="shared" si="14"/>
        <v>0</v>
      </c>
      <c r="W65" s="57">
        <v>0</v>
      </c>
      <c r="X65" s="57">
        <f t="shared" si="6"/>
        <v>0</v>
      </c>
      <c r="Y65" s="57">
        <f t="shared" si="7"/>
        <v>0</v>
      </c>
      <c r="Z65" s="57">
        <f t="shared" si="8"/>
        <v>0</v>
      </c>
      <c r="AA65" s="57">
        <f t="shared" si="9"/>
        <v>0</v>
      </c>
      <c r="AB65" s="57">
        <f t="shared" si="10"/>
        <v>0</v>
      </c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V65" s="59"/>
      <c r="AW65" s="59"/>
      <c r="AX65" s="59"/>
      <c r="AY65" s="59"/>
      <c r="AZ65" s="59"/>
      <c r="BA65" s="59"/>
      <c r="BB65" s="5">
        <v>1761.8726999999999</v>
      </c>
      <c r="BC65" s="5">
        <v>1780.8276787668538</v>
      </c>
      <c r="BD65" s="5">
        <v>1800.4755288202246</v>
      </c>
      <c r="BE65" s="5">
        <v>3261.6575938651686</v>
      </c>
      <c r="BF65" s="5">
        <v>3281.0579898876404</v>
      </c>
      <c r="BG65" s="5">
        <v>3298.7756984999996</v>
      </c>
      <c r="BH65" s="1">
        <v>603</v>
      </c>
      <c r="BJ65" s="57">
        <v>0</v>
      </c>
      <c r="BK65" s="57">
        <v>0</v>
      </c>
      <c r="BL65" s="57">
        <v>0</v>
      </c>
      <c r="BM65" s="57">
        <v>0</v>
      </c>
      <c r="BN65" s="57">
        <v>0</v>
      </c>
      <c r="BO65" s="57">
        <v>0</v>
      </c>
      <c r="BP65" s="57">
        <v>0</v>
      </c>
      <c r="BQ65" s="57">
        <v>0</v>
      </c>
      <c r="BR65" s="57">
        <v>0</v>
      </c>
      <c r="BS65" s="57">
        <v>0</v>
      </c>
      <c r="BT65" s="57">
        <v>0</v>
      </c>
      <c r="CA65" s="57">
        <v>0</v>
      </c>
      <c r="CB65" s="30">
        <v>0</v>
      </c>
      <c r="CC65" s="30">
        <v>2364.2725305272775</v>
      </c>
      <c r="CD65" s="30">
        <v>897.38506333789098</v>
      </c>
      <c r="CE65" s="30">
        <v>0</v>
      </c>
      <c r="CF65" s="30">
        <v>0</v>
      </c>
      <c r="CG65" s="124">
        <v>0</v>
      </c>
      <c r="CH65" s="124">
        <v>0</v>
      </c>
      <c r="CI65" s="124">
        <v>2391.1782717486831</v>
      </c>
      <c r="CJ65" s="124">
        <v>907.59742675131645</v>
      </c>
      <c r="CK65" s="124">
        <v>0</v>
      </c>
      <c r="CL65" s="124">
        <v>0</v>
      </c>
      <c r="CM65" s="4">
        <f>IF(ISNUMBER(VLOOKUP(A65,Sheet1!$D$5:$D$567,1,0)),1,0)</f>
        <v>1</v>
      </c>
    </row>
    <row r="66" spans="1:91" s="57" customFormat="1">
      <c r="A66" s="1">
        <v>604</v>
      </c>
      <c r="B66" s="1">
        <v>6</v>
      </c>
      <c r="C66" s="1">
        <v>0</v>
      </c>
      <c r="D66" s="3" t="s">
        <v>159</v>
      </c>
      <c r="E66" s="3"/>
      <c r="F66" s="4" t="s">
        <v>90</v>
      </c>
      <c r="G66" s="4" t="s">
        <v>91</v>
      </c>
      <c r="H66" s="4" t="s">
        <v>92</v>
      </c>
      <c r="I66" s="4" t="s">
        <v>91</v>
      </c>
      <c r="J66" s="4" t="s">
        <v>93</v>
      </c>
      <c r="K66" s="57">
        <v>0</v>
      </c>
      <c r="L66" s="57">
        <v>0</v>
      </c>
      <c r="M66" s="57">
        <v>0</v>
      </c>
      <c r="N66" s="57">
        <v>0</v>
      </c>
      <c r="O66" s="57">
        <v>0</v>
      </c>
      <c r="P66" s="57">
        <v>0</v>
      </c>
      <c r="Q66" s="57">
        <f t="shared" ref="Q66:Q129" si="15">SUM(L66:P66)</f>
        <v>0</v>
      </c>
      <c r="R66" s="58">
        <f t="shared" ref="R66:R129" si="16">K66+L66</f>
        <v>0</v>
      </c>
      <c r="S66" s="58">
        <f t="shared" ref="S66:S80" si="17">R66+M66</f>
        <v>0</v>
      </c>
      <c r="T66" s="58">
        <f t="shared" ref="T66:T80" si="18">S66+N66</f>
        <v>0</v>
      </c>
      <c r="U66" s="58">
        <f t="shared" ref="U66:U80" si="19">T66+O66</f>
        <v>0</v>
      </c>
      <c r="V66" s="61">
        <f t="shared" ref="V66:V80" si="20">U66+P66</f>
        <v>0</v>
      </c>
      <c r="W66" s="57">
        <v>0</v>
      </c>
      <c r="X66" s="57">
        <f t="shared" ref="X66:X129" si="21">R66*AD66</f>
        <v>0</v>
      </c>
      <c r="Y66" s="57">
        <f t="shared" ref="Y66:Y129" si="22">S66*AE66</f>
        <v>0</v>
      </c>
      <c r="Z66" s="57">
        <f t="shared" ref="Z66:Z129" si="23">T66*AF66</f>
        <v>0</v>
      </c>
      <c r="AA66" s="57">
        <f t="shared" ref="AA66:AA129" si="24">U66*AG66</f>
        <v>0</v>
      </c>
      <c r="AB66" s="57">
        <f t="shared" ref="AB66:AB129" si="25">V66*AH66</f>
        <v>0</v>
      </c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V66" s="59"/>
      <c r="AW66" s="59"/>
      <c r="AX66" s="59"/>
      <c r="AY66" s="59"/>
      <c r="AZ66" s="59"/>
      <c r="BA66" s="59"/>
      <c r="BB66" s="5">
        <v>760.86630000000002</v>
      </c>
      <c r="BC66" s="5">
        <v>1321.0739091126418</v>
      </c>
      <c r="BD66" s="5">
        <v>1333.3131279578606</v>
      </c>
      <c r="BE66" s="5">
        <v>1346.5080540680715</v>
      </c>
      <c r="BF66" s="5">
        <v>1358.5931265802269</v>
      </c>
      <c r="BG66" s="5">
        <v>1369.6300040275528</v>
      </c>
      <c r="BH66" s="1">
        <v>604</v>
      </c>
      <c r="BJ66" s="57">
        <v>0</v>
      </c>
      <c r="BK66" s="57">
        <v>0</v>
      </c>
      <c r="BL66" s="57">
        <v>0</v>
      </c>
      <c r="BM66" s="57">
        <v>0</v>
      </c>
      <c r="BN66" s="57">
        <v>0</v>
      </c>
      <c r="BO66" s="57">
        <v>0</v>
      </c>
      <c r="BP66" s="57">
        <v>0</v>
      </c>
      <c r="BQ66" s="57">
        <v>0</v>
      </c>
      <c r="BR66" s="57">
        <v>0</v>
      </c>
      <c r="BS66" s="57">
        <v>0</v>
      </c>
      <c r="BT66" s="57">
        <v>0</v>
      </c>
      <c r="CA66" s="57">
        <v>0</v>
      </c>
      <c r="CB66" s="30">
        <v>50.18810385520645</v>
      </c>
      <c r="CC66" s="30">
        <v>294.54717094144655</v>
      </c>
      <c r="CD66" s="30">
        <v>999.92068700195568</v>
      </c>
      <c r="CE66" s="30">
        <v>1.8520922694628068</v>
      </c>
      <c r="CF66" s="30">
        <v>0</v>
      </c>
      <c r="CG66" s="124">
        <v>0</v>
      </c>
      <c r="CH66" s="124">
        <v>51.049923301733628</v>
      </c>
      <c r="CI66" s="124">
        <v>299.6050723232014</v>
      </c>
      <c r="CJ66" s="124">
        <v>1017.091112398565</v>
      </c>
      <c r="CK66" s="124">
        <v>1.8838960040527941</v>
      </c>
      <c r="CL66" s="124">
        <v>0</v>
      </c>
      <c r="CM66" s="4">
        <f>IF(ISNUMBER(VLOOKUP(A66,Sheet1!$D$5:$D$567,1,0)),1,0)</f>
        <v>1</v>
      </c>
    </row>
    <row r="67" spans="1:91" s="57" customFormat="1">
      <c r="A67" s="1">
        <v>605</v>
      </c>
      <c r="B67" s="1">
        <v>6</v>
      </c>
      <c r="C67" s="1">
        <v>0</v>
      </c>
      <c r="D67" s="3" t="s">
        <v>160</v>
      </c>
      <c r="E67" s="3"/>
      <c r="F67" s="4" t="s">
        <v>90</v>
      </c>
      <c r="G67" s="4" t="s">
        <v>91</v>
      </c>
      <c r="H67" s="4" t="s">
        <v>92</v>
      </c>
      <c r="I67" s="4" t="s">
        <v>91</v>
      </c>
      <c r="J67" s="4" t="s">
        <v>93</v>
      </c>
      <c r="K67" s="57">
        <v>519.6153846153793</v>
      </c>
      <c r="L67" s="57">
        <v>148</v>
      </c>
      <c r="M67" s="57">
        <v>9.6</v>
      </c>
      <c r="N67" s="57">
        <v>0</v>
      </c>
      <c r="O67" s="57">
        <v>24.2</v>
      </c>
      <c r="P67" s="57">
        <v>0</v>
      </c>
      <c r="Q67" s="57">
        <f t="shared" si="15"/>
        <v>181.79999999999998</v>
      </c>
      <c r="R67" s="58">
        <f t="shared" si="16"/>
        <v>667.6153846153793</v>
      </c>
      <c r="S67" s="58">
        <f t="shared" si="17"/>
        <v>677.21538461537932</v>
      </c>
      <c r="T67" s="58">
        <f t="shared" si="18"/>
        <v>677.21538461537932</v>
      </c>
      <c r="U67" s="58">
        <f t="shared" si="19"/>
        <v>701.41538461537937</v>
      </c>
      <c r="V67" s="61">
        <f t="shared" si="20"/>
        <v>701.41538461537937</v>
      </c>
      <c r="W67" s="57">
        <v>1154.4289733927408</v>
      </c>
      <c r="X67" s="57">
        <f t="shared" si="21"/>
        <v>1550.4007942962382</v>
      </c>
      <c r="Y67" s="57">
        <f t="shared" si="22"/>
        <v>1579.670150397355</v>
      </c>
      <c r="Z67" s="57">
        <f t="shared" si="23"/>
        <v>1573.201412687632</v>
      </c>
      <c r="AA67" s="57">
        <f t="shared" si="24"/>
        <v>1614.7140828013682</v>
      </c>
      <c r="AB67" s="57">
        <f t="shared" si="25"/>
        <v>1580.3465739759458</v>
      </c>
      <c r="AC67" s="59">
        <v>2.2216989865441574</v>
      </c>
      <c r="AD67" s="59">
        <v>2.322296385050266</v>
      </c>
      <c r="AE67" s="59">
        <v>2.3325963737438125</v>
      </c>
      <c r="AF67" s="59">
        <v>2.3230444086575543</v>
      </c>
      <c r="AG67" s="59">
        <v>2.3020796495457474</v>
      </c>
      <c r="AH67" s="59">
        <v>2.2530822799709873</v>
      </c>
      <c r="AI67" s="59"/>
      <c r="AJ67" s="59"/>
      <c r="AK67" s="59"/>
      <c r="AL67" s="59"/>
      <c r="AM67" s="59"/>
      <c r="AN67" s="59"/>
      <c r="AO67" s="59"/>
      <c r="AV67" s="59"/>
      <c r="AW67" s="59"/>
      <c r="AX67" s="59"/>
      <c r="AY67" s="59"/>
      <c r="AZ67" s="59"/>
      <c r="BA67" s="59"/>
      <c r="BB67" s="5">
        <v>570.43305000000009</v>
      </c>
      <c r="BC67" s="5">
        <v>594.35743935326832</v>
      </c>
      <c r="BD67" s="5">
        <v>622.1512833481645</v>
      </c>
      <c r="BE67" s="5">
        <v>784.81647824513516</v>
      </c>
      <c r="BF67" s="5">
        <v>880.02284390897171</v>
      </c>
      <c r="BG67" s="5">
        <v>886.59119220724187</v>
      </c>
      <c r="BH67" s="1">
        <v>605</v>
      </c>
      <c r="BI67" s="57">
        <v>69</v>
      </c>
      <c r="BJ67" s="57">
        <v>116.89335589042302</v>
      </c>
      <c r="BK67" s="57">
        <v>121.54087474380873</v>
      </c>
      <c r="BL67" s="57">
        <v>113.54317502187676</v>
      </c>
      <c r="BM67" s="57">
        <v>112.05251539745116</v>
      </c>
      <c r="BN67" s="57">
        <v>101.92539280971727</v>
      </c>
      <c r="BO67" s="57">
        <v>24</v>
      </c>
      <c r="BP67" s="57">
        <v>24</v>
      </c>
      <c r="BQ67" s="57">
        <v>24</v>
      </c>
      <c r="BR67" s="57">
        <v>24</v>
      </c>
      <c r="BS67" s="57">
        <v>24</v>
      </c>
      <c r="BT67" s="57">
        <v>24</v>
      </c>
      <c r="BU67" s="57">
        <v>380</v>
      </c>
      <c r="BV67" s="57">
        <v>408.5</v>
      </c>
      <c r="BW67" s="57">
        <v>439.13749999999999</v>
      </c>
      <c r="BX67" s="57">
        <v>472.07281249999994</v>
      </c>
      <c r="BY67" s="57">
        <v>507.47827343749992</v>
      </c>
      <c r="BZ67" s="57">
        <v>545.53914394531239</v>
      </c>
      <c r="CA67" s="57">
        <v>0</v>
      </c>
      <c r="CB67" s="30">
        <v>292.89223186672052</v>
      </c>
      <c r="CC67" s="30">
        <v>142.16317247666518</v>
      </c>
      <c r="CD67" s="30">
        <v>239.61822837298428</v>
      </c>
      <c r="CE67" s="30">
        <v>110.14284552876516</v>
      </c>
      <c r="CF67" s="30">
        <v>0</v>
      </c>
      <c r="CG67" s="124">
        <v>0</v>
      </c>
      <c r="CH67" s="124">
        <v>330.87438941087925</v>
      </c>
      <c r="CI67" s="124">
        <v>160.59884070716711</v>
      </c>
      <c r="CJ67" s="124">
        <v>270.69183262158163</v>
      </c>
      <c r="CK67" s="124">
        <v>124.42612946761392</v>
      </c>
      <c r="CL67" s="124">
        <v>0</v>
      </c>
      <c r="CM67" s="4">
        <f>IF(ISNUMBER(VLOOKUP(A67,Sheet1!$D$5:$D$567,1,0)),1,0)</f>
        <v>1</v>
      </c>
    </row>
    <row r="68" spans="1:91" s="57" customFormat="1">
      <c r="A68" s="1">
        <v>606</v>
      </c>
      <c r="B68" s="1">
        <v>6</v>
      </c>
      <c r="C68" s="1">
        <v>0</v>
      </c>
      <c r="D68" s="3" t="s">
        <v>161</v>
      </c>
      <c r="E68" s="3"/>
      <c r="F68" s="4" t="s">
        <v>90</v>
      </c>
      <c r="G68" s="4" t="s">
        <v>91</v>
      </c>
      <c r="H68" s="4" t="s">
        <v>92</v>
      </c>
      <c r="I68" s="4" t="s">
        <v>91</v>
      </c>
      <c r="J68" s="4" t="s">
        <v>93</v>
      </c>
      <c r="K68" s="57">
        <v>0</v>
      </c>
      <c r="L68" s="57">
        <v>0</v>
      </c>
      <c r="M68" s="57">
        <v>0</v>
      </c>
      <c r="N68" s="57">
        <v>0</v>
      </c>
      <c r="O68" s="57">
        <v>0</v>
      </c>
      <c r="P68" s="57">
        <v>0</v>
      </c>
      <c r="Q68" s="57">
        <f t="shared" si="15"/>
        <v>0</v>
      </c>
      <c r="R68" s="58">
        <f t="shared" si="16"/>
        <v>0</v>
      </c>
      <c r="S68" s="58">
        <f t="shared" si="17"/>
        <v>0</v>
      </c>
      <c r="T68" s="58">
        <f t="shared" si="18"/>
        <v>0</v>
      </c>
      <c r="U68" s="58">
        <f t="shared" si="19"/>
        <v>0</v>
      </c>
      <c r="V68" s="61">
        <f t="shared" si="20"/>
        <v>0</v>
      </c>
      <c r="W68" s="57">
        <v>0</v>
      </c>
      <c r="X68" s="57">
        <f t="shared" si="21"/>
        <v>0</v>
      </c>
      <c r="Y68" s="57">
        <f t="shared" si="22"/>
        <v>0</v>
      </c>
      <c r="Z68" s="57">
        <f t="shared" si="23"/>
        <v>0</v>
      </c>
      <c r="AA68" s="57">
        <f t="shared" si="24"/>
        <v>0</v>
      </c>
      <c r="AB68" s="57">
        <f t="shared" si="25"/>
        <v>0</v>
      </c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V68" s="59"/>
      <c r="AW68" s="59"/>
      <c r="AX68" s="59"/>
      <c r="AY68" s="59"/>
      <c r="AZ68" s="59"/>
      <c r="BA68" s="59"/>
      <c r="BB68" s="5">
        <v>856.98440000000005</v>
      </c>
      <c r="BC68" s="5">
        <v>866.20420407865174</v>
      </c>
      <c r="BD68" s="5">
        <v>875.76102449438213</v>
      </c>
      <c r="BE68" s="5">
        <v>886.06409537078662</v>
      </c>
      <c r="BF68" s="5">
        <v>895.5005528089888</v>
      </c>
      <c r="BG68" s="5">
        <v>904.11854200000005</v>
      </c>
      <c r="BH68" s="1">
        <v>606</v>
      </c>
      <c r="BJ68" s="57">
        <v>0</v>
      </c>
      <c r="BK68" s="57">
        <v>0</v>
      </c>
      <c r="BL68" s="57">
        <v>0</v>
      </c>
      <c r="BM68" s="57">
        <v>0</v>
      </c>
      <c r="BN68" s="57">
        <v>0</v>
      </c>
      <c r="BO68" s="57">
        <v>0</v>
      </c>
      <c r="BP68" s="57">
        <v>0</v>
      </c>
      <c r="BQ68" s="57">
        <v>0</v>
      </c>
      <c r="BR68" s="57">
        <v>0</v>
      </c>
      <c r="BS68" s="57">
        <v>0</v>
      </c>
      <c r="BT68" s="57">
        <v>0</v>
      </c>
      <c r="CA68" s="57">
        <v>0</v>
      </c>
      <c r="CB68" s="30">
        <v>44.303204768539331</v>
      </c>
      <c r="CC68" s="30">
        <v>354.42563814831465</v>
      </c>
      <c r="CD68" s="30">
        <v>132.90961430561799</v>
      </c>
      <c r="CE68" s="30">
        <v>354.42563814831465</v>
      </c>
      <c r="CF68" s="30">
        <v>0</v>
      </c>
      <c r="CG68" s="124">
        <v>0</v>
      </c>
      <c r="CH68" s="124">
        <v>45.205927100000004</v>
      </c>
      <c r="CI68" s="124">
        <v>361.64741680000003</v>
      </c>
      <c r="CJ68" s="124">
        <v>135.61778129999999</v>
      </c>
      <c r="CK68" s="124">
        <v>361.64741680000003</v>
      </c>
      <c r="CL68" s="124">
        <v>0</v>
      </c>
      <c r="CM68" s="4">
        <f>IF(ISNUMBER(VLOOKUP(A68,Sheet1!$D$5:$D$567,1,0)),1,0)</f>
        <v>1</v>
      </c>
    </row>
    <row r="69" spans="1:91" s="57" customFormat="1">
      <c r="A69" s="1">
        <v>607</v>
      </c>
      <c r="B69" s="1">
        <v>6</v>
      </c>
      <c r="C69" s="1">
        <v>0</v>
      </c>
      <c r="D69" s="3" t="s">
        <v>162</v>
      </c>
      <c r="E69" s="3"/>
      <c r="F69" s="4" t="s">
        <v>90</v>
      </c>
      <c r="G69" s="4" t="s">
        <v>91</v>
      </c>
      <c r="H69" s="4" t="s">
        <v>92</v>
      </c>
      <c r="I69" s="4" t="s">
        <v>91</v>
      </c>
      <c r="J69" s="4" t="s">
        <v>93</v>
      </c>
      <c r="K69" s="57">
        <v>0</v>
      </c>
      <c r="L69" s="57">
        <v>0</v>
      </c>
      <c r="M69" s="57">
        <v>0</v>
      </c>
      <c r="N69" s="57">
        <v>0</v>
      </c>
      <c r="O69" s="57">
        <v>0</v>
      </c>
      <c r="P69" s="57">
        <v>0</v>
      </c>
      <c r="Q69" s="57">
        <f t="shared" si="15"/>
        <v>0</v>
      </c>
      <c r="R69" s="58">
        <f t="shared" si="16"/>
        <v>0</v>
      </c>
      <c r="S69" s="58">
        <f t="shared" si="17"/>
        <v>0</v>
      </c>
      <c r="T69" s="58">
        <f t="shared" si="18"/>
        <v>0</v>
      </c>
      <c r="U69" s="58">
        <f t="shared" si="19"/>
        <v>0</v>
      </c>
      <c r="V69" s="61">
        <f t="shared" si="20"/>
        <v>0</v>
      </c>
      <c r="W69" s="57">
        <v>0</v>
      </c>
      <c r="X69" s="57">
        <f t="shared" si="21"/>
        <v>0</v>
      </c>
      <c r="Y69" s="57">
        <f t="shared" si="22"/>
        <v>0</v>
      </c>
      <c r="Z69" s="57">
        <f t="shared" si="23"/>
        <v>0</v>
      </c>
      <c r="AA69" s="57">
        <f t="shared" si="24"/>
        <v>0</v>
      </c>
      <c r="AB69" s="57">
        <f t="shared" si="25"/>
        <v>0</v>
      </c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V69" s="59"/>
      <c r="AW69" s="59"/>
      <c r="AX69" s="59"/>
      <c r="AY69" s="59"/>
      <c r="AZ69" s="59"/>
      <c r="BA69" s="59"/>
      <c r="BB69" s="5">
        <v>0</v>
      </c>
      <c r="BC69" s="5">
        <v>0</v>
      </c>
      <c r="BD69" s="5">
        <v>1250</v>
      </c>
      <c r="BE69" s="5">
        <v>2500</v>
      </c>
      <c r="BF69" s="5">
        <v>2500</v>
      </c>
      <c r="BG69" s="5">
        <v>2500</v>
      </c>
      <c r="BH69" s="1">
        <v>607</v>
      </c>
      <c r="BJ69" s="57">
        <v>0</v>
      </c>
      <c r="BK69" s="57">
        <v>0</v>
      </c>
      <c r="BL69" s="57">
        <v>0</v>
      </c>
      <c r="BM69" s="57">
        <v>0</v>
      </c>
      <c r="BN69" s="57">
        <v>0</v>
      </c>
      <c r="BO69" s="57">
        <v>0</v>
      </c>
      <c r="BP69" s="57">
        <v>0</v>
      </c>
      <c r="BQ69" s="57">
        <v>0</v>
      </c>
      <c r="BR69" s="57">
        <v>0</v>
      </c>
      <c r="BS69" s="57">
        <v>0</v>
      </c>
      <c r="BT69" s="57">
        <v>0</v>
      </c>
      <c r="CA69" s="57">
        <v>0</v>
      </c>
      <c r="CB69" s="30">
        <v>0</v>
      </c>
      <c r="CC69" s="30">
        <v>2500</v>
      </c>
      <c r="CD69" s="30">
        <v>0</v>
      </c>
      <c r="CE69" s="30">
        <v>0</v>
      </c>
      <c r="CF69" s="30">
        <v>0</v>
      </c>
      <c r="CG69" s="124">
        <v>0</v>
      </c>
      <c r="CH69" s="124">
        <v>0</v>
      </c>
      <c r="CI69" s="124">
        <v>2500</v>
      </c>
      <c r="CJ69" s="124">
        <v>0</v>
      </c>
      <c r="CK69" s="124">
        <v>0</v>
      </c>
      <c r="CL69" s="124">
        <v>0</v>
      </c>
      <c r="CM69" s="4">
        <f>IF(ISNUMBER(VLOOKUP(A69,Sheet1!$D$5:$D$567,1,0)),1,0)</f>
        <v>1</v>
      </c>
    </row>
    <row r="70" spans="1:91" s="57" customFormat="1">
      <c r="A70" s="1">
        <v>608</v>
      </c>
      <c r="B70" s="1">
        <v>6</v>
      </c>
      <c r="C70" s="1">
        <v>0</v>
      </c>
      <c r="D70" s="3" t="s">
        <v>163</v>
      </c>
      <c r="E70" s="3"/>
      <c r="F70" s="4" t="s">
        <v>90</v>
      </c>
      <c r="G70" s="4" t="s">
        <v>91</v>
      </c>
      <c r="H70" s="4" t="s">
        <v>92</v>
      </c>
      <c r="I70" s="4" t="s">
        <v>91</v>
      </c>
      <c r="J70" s="4" t="s">
        <v>93</v>
      </c>
      <c r="K70" s="57">
        <v>0</v>
      </c>
      <c r="L70" s="57">
        <v>0</v>
      </c>
      <c r="M70" s="57">
        <v>0</v>
      </c>
      <c r="N70" s="57">
        <v>0</v>
      </c>
      <c r="O70" s="57">
        <v>0</v>
      </c>
      <c r="P70" s="57">
        <v>0</v>
      </c>
      <c r="Q70" s="57">
        <f t="shared" si="15"/>
        <v>0</v>
      </c>
      <c r="R70" s="58">
        <f t="shared" si="16"/>
        <v>0</v>
      </c>
      <c r="S70" s="58">
        <f t="shared" si="17"/>
        <v>0</v>
      </c>
      <c r="T70" s="58">
        <f t="shared" si="18"/>
        <v>0</v>
      </c>
      <c r="U70" s="58">
        <f t="shared" si="19"/>
        <v>0</v>
      </c>
      <c r="V70" s="61">
        <f t="shared" si="20"/>
        <v>0</v>
      </c>
      <c r="W70" s="57">
        <v>0</v>
      </c>
      <c r="X70" s="57">
        <f t="shared" si="21"/>
        <v>0</v>
      </c>
      <c r="Y70" s="57">
        <f t="shared" si="22"/>
        <v>0</v>
      </c>
      <c r="Z70" s="57">
        <f t="shared" si="23"/>
        <v>0</v>
      </c>
      <c r="AA70" s="57">
        <f t="shared" si="24"/>
        <v>0</v>
      </c>
      <c r="AB70" s="57">
        <f t="shared" si="25"/>
        <v>0</v>
      </c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V70" s="59"/>
      <c r="AW70" s="59"/>
      <c r="AX70" s="59"/>
      <c r="AY70" s="59"/>
      <c r="AZ70" s="59"/>
      <c r="BA70" s="59"/>
      <c r="BB70" s="5">
        <v>2472.1815000000001</v>
      </c>
      <c r="BC70" s="5">
        <v>2818.7782841151688</v>
      </c>
      <c r="BD70" s="5">
        <v>3200</v>
      </c>
      <c r="BE70" s="5">
        <v>3400</v>
      </c>
      <c r="BF70" s="5">
        <v>3600</v>
      </c>
      <c r="BG70" s="5">
        <v>3800</v>
      </c>
      <c r="BH70" s="1">
        <v>608</v>
      </c>
      <c r="BI70" s="57">
        <v>2167</v>
      </c>
      <c r="BJ70" s="57">
        <v>2167</v>
      </c>
      <c r="BK70" s="57">
        <v>2167</v>
      </c>
      <c r="BL70" s="57">
        <v>2167</v>
      </c>
      <c r="BM70" s="57">
        <v>2167</v>
      </c>
      <c r="BN70" s="57">
        <v>2167</v>
      </c>
      <c r="BO70" s="57">
        <v>0</v>
      </c>
      <c r="BP70" s="57">
        <v>0</v>
      </c>
      <c r="BQ70" s="57">
        <v>0</v>
      </c>
      <c r="BR70" s="57">
        <v>0</v>
      </c>
      <c r="BS70" s="57">
        <v>0</v>
      </c>
      <c r="BT70" s="57">
        <v>0</v>
      </c>
      <c r="BU70" s="57">
        <v>5458</v>
      </c>
      <c r="BV70" s="57">
        <v>5846.7</v>
      </c>
      <c r="BW70" s="57">
        <v>6263.5199999999995</v>
      </c>
      <c r="BX70" s="57">
        <v>6710.5173749999994</v>
      </c>
      <c r="BY70" s="57">
        <v>7189.9012218749986</v>
      </c>
      <c r="BZ70" s="57">
        <v>7704.0436094531233</v>
      </c>
      <c r="CA70" s="57">
        <v>0</v>
      </c>
      <c r="CB70" s="30">
        <v>57.443493882819403</v>
      </c>
      <c r="CC70" s="30">
        <v>2085</v>
      </c>
      <c r="CD70" s="30">
        <v>491.18128881385326</v>
      </c>
      <c r="CE70" s="30">
        <v>765.91325177092551</v>
      </c>
      <c r="CF70" s="30">
        <v>0</v>
      </c>
      <c r="CG70" s="124">
        <v>0</v>
      </c>
      <c r="CH70" s="124">
        <v>63.32116607946427</v>
      </c>
      <c r="CI70" s="124">
        <v>2351</v>
      </c>
      <c r="CJ70" s="124">
        <v>541.43941918911651</v>
      </c>
      <c r="CK70" s="124">
        <v>844.28221439285699</v>
      </c>
      <c r="CL70" s="124">
        <v>0</v>
      </c>
      <c r="CM70" s="4">
        <f>IF(ISNUMBER(VLOOKUP(A70,Sheet1!$D$5:$D$567,1,0)),1,0)</f>
        <v>1</v>
      </c>
    </row>
    <row r="71" spans="1:91" s="168" customFormat="1">
      <c r="A71" s="1">
        <v>609</v>
      </c>
      <c r="B71" s="1">
        <v>6</v>
      </c>
      <c r="C71" s="1">
        <v>0</v>
      </c>
      <c r="D71" s="3" t="s">
        <v>164</v>
      </c>
      <c r="E71" s="3"/>
      <c r="F71" s="4" t="s">
        <v>90</v>
      </c>
      <c r="G71" s="4" t="s">
        <v>91</v>
      </c>
      <c r="H71" s="4" t="s">
        <v>92</v>
      </c>
      <c r="I71" s="4" t="s">
        <v>91</v>
      </c>
      <c r="J71" s="4" t="s">
        <v>93</v>
      </c>
      <c r="K71" s="57">
        <v>0</v>
      </c>
      <c r="L71" s="57">
        <v>0</v>
      </c>
      <c r="M71" s="57">
        <v>0</v>
      </c>
      <c r="N71" s="57">
        <v>0</v>
      </c>
      <c r="O71" s="57">
        <v>0</v>
      </c>
      <c r="P71" s="57">
        <v>0</v>
      </c>
      <c r="Q71" s="57">
        <f t="shared" si="15"/>
        <v>0</v>
      </c>
      <c r="R71" s="58">
        <f t="shared" si="16"/>
        <v>0</v>
      </c>
      <c r="S71" s="58">
        <f t="shared" si="17"/>
        <v>0</v>
      </c>
      <c r="T71" s="58">
        <f t="shared" si="18"/>
        <v>0</v>
      </c>
      <c r="U71" s="58">
        <f t="shared" si="19"/>
        <v>0</v>
      </c>
      <c r="V71" s="61">
        <f t="shared" si="20"/>
        <v>0</v>
      </c>
      <c r="W71" s="57">
        <v>0</v>
      </c>
      <c r="X71" s="57">
        <f t="shared" si="21"/>
        <v>0</v>
      </c>
      <c r="Y71" s="57">
        <f t="shared" si="22"/>
        <v>0</v>
      </c>
      <c r="Z71" s="57">
        <f t="shared" si="23"/>
        <v>0</v>
      </c>
      <c r="AA71" s="57">
        <f t="shared" si="24"/>
        <v>0</v>
      </c>
      <c r="AB71" s="57">
        <f t="shared" si="25"/>
        <v>0</v>
      </c>
      <c r="AC71" s="59"/>
      <c r="AD71" s="59"/>
      <c r="AE71" s="59"/>
      <c r="AF71" s="59"/>
      <c r="AG71" s="59"/>
      <c r="AH71" s="59">
        <v>2.6691571667992009</v>
      </c>
      <c r="AI71" s="59"/>
      <c r="AJ71" s="59"/>
      <c r="AK71" s="59"/>
      <c r="AL71" s="59"/>
      <c r="AM71" s="59"/>
      <c r="AN71" s="59"/>
      <c r="AO71" s="59"/>
      <c r="AP71" s="57"/>
      <c r="AQ71" s="57"/>
      <c r="AR71" s="57"/>
      <c r="AS71" s="57"/>
      <c r="AT71" s="57"/>
      <c r="AU71" s="57"/>
      <c r="AV71" s="59"/>
      <c r="AW71" s="59"/>
      <c r="AX71" s="59"/>
      <c r="AY71" s="59"/>
      <c r="AZ71" s="59"/>
      <c r="BA71" s="59"/>
      <c r="BB71" s="5">
        <v>3341.9310000000005</v>
      </c>
      <c r="BC71" s="5">
        <v>3721.3849205898882</v>
      </c>
      <c r="BD71" s="5">
        <v>4102.1530837078653</v>
      </c>
      <c r="BE71" s="5">
        <v>4142.3313552808995</v>
      </c>
      <c r="BF71" s="5">
        <v>4206.1301460674167</v>
      </c>
      <c r="BG71" s="5">
        <v>4291.2400677912174</v>
      </c>
      <c r="BH71" s="1">
        <v>609</v>
      </c>
      <c r="BI71" s="57"/>
      <c r="BJ71" s="57">
        <v>0</v>
      </c>
      <c r="BK71" s="57">
        <v>0</v>
      </c>
      <c r="BL71" s="57">
        <v>0</v>
      </c>
      <c r="BM71" s="57">
        <v>0</v>
      </c>
      <c r="BN71" s="57">
        <v>0</v>
      </c>
      <c r="BO71" s="57">
        <v>0</v>
      </c>
      <c r="BP71" s="57">
        <v>0</v>
      </c>
      <c r="BQ71" s="57">
        <v>0</v>
      </c>
      <c r="BR71" s="57">
        <v>0</v>
      </c>
      <c r="BS71" s="57">
        <v>0</v>
      </c>
      <c r="BT71" s="57">
        <v>0</v>
      </c>
      <c r="BU71" s="57"/>
      <c r="BV71" s="57"/>
      <c r="BW71" s="57"/>
      <c r="BX71" s="57"/>
      <c r="BY71" s="57"/>
      <c r="BZ71" s="57"/>
      <c r="CA71" s="57">
        <v>0</v>
      </c>
      <c r="CB71" s="57">
        <v>22.320066103536838</v>
      </c>
      <c r="CC71" s="57">
        <v>2881.9683049290975</v>
      </c>
      <c r="CD71" s="57">
        <v>1238.0429842482654</v>
      </c>
      <c r="CE71" s="57">
        <v>0</v>
      </c>
      <c r="CF71" s="57">
        <v>0</v>
      </c>
      <c r="CG71" s="57">
        <v>0</v>
      </c>
      <c r="CH71" s="57">
        <v>23.122428836393944</v>
      </c>
      <c r="CI71" s="57">
        <v>2985.5694302315019</v>
      </c>
      <c r="CJ71" s="57">
        <v>1282.5482087233217</v>
      </c>
      <c r="CK71" s="57">
        <v>0</v>
      </c>
      <c r="CL71" s="57">
        <v>0</v>
      </c>
      <c r="CM71" s="4">
        <f>IF(ISNUMBER(VLOOKUP(A71,Sheet1!$D$5:$D$567,1,0)),1,0)</f>
        <v>1</v>
      </c>
    </row>
    <row r="72" spans="1:91" s="168" customFormat="1">
      <c r="A72" s="1">
        <v>610</v>
      </c>
      <c r="B72" s="1">
        <v>6</v>
      </c>
      <c r="C72" s="1">
        <v>0</v>
      </c>
      <c r="D72" s="3" t="s">
        <v>165</v>
      </c>
      <c r="E72" s="3"/>
      <c r="F72" s="4" t="s">
        <v>90</v>
      </c>
      <c r="G72" s="4" t="s">
        <v>91</v>
      </c>
      <c r="H72" s="4" t="s">
        <v>92</v>
      </c>
      <c r="I72" s="4" t="s">
        <v>91</v>
      </c>
      <c r="J72" s="4" t="s">
        <v>93</v>
      </c>
      <c r="K72" s="57">
        <v>0</v>
      </c>
      <c r="L72" s="57">
        <v>0</v>
      </c>
      <c r="M72" s="57">
        <v>0</v>
      </c>
      <c r="N72" s="57">
        <v>0</v>
      </c>
      <c r="O72" s="57">
        <v>0</v>
      </c>
      <c r="P72" s="57">
        <v>0</v>
      </c>
      <c r="Q72" s="57">
        <f t="shared" si="15"/>
        <v>0</v>
      </c>
      <c r="R72" s="58">
        <f t="shared" si="16"/>
        <v>0</v>
      </c>
      <c r="S72" s="58">
        <f t="shared" si="17"/>
        <v>0</v>
      </c>
      <c r="T72" s="58">
        <f t="shared" si="18"/>
        <v>0</v>
      </c>
      <c r="U72" s="58">
        <f t="shared" si="19"/>
        <v>0</v>
      </c>
      <c r="V72" s="61">
        <f t="shared" si="20"/>
        <v>0</v>
      </c>
      <c r="W72" s="57">
        <v>0</v>
      </c>
      <c r="X72" s="57">
        <f t="shared" si="21"/>
        <v>0</v>
      </c>
      <c r="Y72" s="57">
        <f t="shared" si="22"/>
        <v>0</v>
      </c>
      <c r="Z72" s="57">
        <f t="shared" si="23"/>
        <v>0</v>
      </c>
      <c r="AA72" s="57">
        <f t="shared" si="24"/>
        <v>0</v>
      </c>
      <c r="AB72" s="57">
        <f t="shared" si="25"/>
        <v>0</v>
      </c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7"/>
      <c r="AQ72" s="57"/>
      <c r="AR72" s="57"/>
      <c r="AS72" s="57"/>
      <c r="AT72" s="57"/>
      <c r="AU72" s="57"/>
      <c r="AV72" s="59"/>
      <c r="AW72" s="59"/>
      <c r="AX72" s="59"/>
      <c r="AY72" s="59"/>
      <c r="AZ72" s="59"/>
      <c r="BA72" s="59"/>
      <c r="BB72" s="5">
        <v>668.2043000000001</v>
      </c>
      <c r="BC72" s="5">
        <v>678.57392102512165</v>
      </c>
      <c r="BD72" s="5">
        <v>689.3225882495949</v>
      </c>
      <c r="BE72" s="5">
        <v>2550</v>
      </c>
      <c r="BF72" s="5">
        <v>2600</v>
      </c>
      <c r="BG72" s="5">
        <v>2650</v>
      </c>
      <c r="BH72" s="1">
        <v>610</v>
      </c>
      <c r="BI72" s="57"/>
      <c r="BJ72" s="57">
        <v>0</v>
      </c>
      <c r="BK72" s="57">
        <v>0</v>
      </c>
      <c r="BL72" s="57">
        <v>0</v>
      </c>
      <c r="BM72" s="57">
        <v>0</v>
      </c>
      <c r="BN72" s="57">
        <v>0</v>
      </c>
      <c r="BO72" s="57">
        <v>0</v>
      </c>
      <c r="BP72" s="57">
        <v>0</v>
      </c>
      <c r="BQ72" s="57">
        <v>0</v>
      </c>
      <c r="BR72" s="57">
        <v>0</v>
      </c>
      <c r="BS72" s="57">
        <v>0</v>
      </c>
      <c r="BT72" s="57">
        <v>0</v>
      </c>
      <c r="BU72" s="57"/>
      <c r="BV72" s="57"/>
      <c r="BW72" s="57"/>
      <c r="BX72" s="57"/>
      <c r="BY72" s="57"/>
      <c r="BZ72" s="57"/>
      <c r="CA72" s="57">
        <v>0</v>
      </c>
      <c r="CB72" s="57">
        <v>0</v>
      </c>
      <c r="CC72" s="57">
        <v>2153.0914020583223</v>
      </c>
      <c r="CD72" s="57">
        <v>67.819170000024556</v>
      </c>
      <c r="CE72" s="57">
        <v>0</v>
      </c>
      <c r="CF72" s="57">
        <v>0</v>
      </c>
      <c r="CG72" s="57">
        <v>0</v>
      </c>
      <c r="CH72" s="57">
        <v>0</v>
      </c>
      <c r="CI72" s="57">
        <v>2172.7773698097644</v>
      </c>
      <c r="CJ72" s="57">
        <v>68.439248642423905</v>
      </c>
      <c r="CK72" s="57">
        <v>0</v>
      </c>
      <c r="CL72" s="57">
        <v>0</v>
      </c>
      <c r="CM72" s="4">
        <f>IF(ISNUMBER(VLOOKUP(A72,Sheet1!$D$5:$D$567,1,0)),1,0)</f>
        <v>1</v>
      </c>
    </row>
    <row r="73" spans="1:91" s="168" customFormat="1" ht="17.25" customHeight="1">
      <c r="A73" s="1">
        <v>611</v>
      </c>
      <c r="B73" s="1">
        <v>6</v>
      </c>
      <c r="C73" s="1">
        <v>0</v>
      </c>
      <c r="D73" s="3" t="s">
        <v>166</v>
      </c>
      <c r="E73" s="3"/>
      <c r="F73" s="4" t="s">
        <v>90</v>
      </c>
      <c r="G73" s="4" t="s">
        <v>91</v>
      </c>
      <c r="H73" s="4" t="s">
        <v>92</v>
      </c>
      <c r="I73" s="4" t="s">
        <v>91</v>
      </c>
      <c r="J73" s="4" t="s">
        <v>93</v>
      </c>
      <c r="K73" s="57">
        <v>0</v>
      </c>
      <c r="L73" s="57">
        <v>0</v>
      </c>
      <c r="M73" s="57">
        <v>0</v>
      </c>
      <c r="N73" s="57">
        <v>0</v>
      </c>
      <c r="O73" s="57">
        <v>0</v>
      </c>
      <c r="P73" s="57">
        <v>0</v>
      </c>
      <c r="Q73" s="57">
        <f t="shared" si="15"/>
        <v>0</v>
      </c>
      <c r="R73" s="58">
        <f t="shared" si="16"/>
        <v>0</v>
      </c>
      <c r="S73" s="58">
        <f t="shared" si="17"/>
        <v>0</v>
      </c>
      <c r="T73" s="58">
        <f t="shared" si="18"/>
        <v>0</v>
      </c>
      <c r="U73" s="58">
        <f t="shared" si="19"/>
        <v>0</v>
      </c>
      <c r="V73" s="61">
        <f t="shared" si="20"/>
        <v>0</v>
      </c>
      <c r="W73" s="57">
        <v>0</v>
      </c>
      <c r="X73" s="57">
        <f t="shared" si="21"/>
        <v>0</v>
      </c>
      <c r="Y73" s="57">
        <f t="shared" si="22"/>
        <v>0</v>
      </c>
      <c r="Z73" s="57">
        <f t="shared" si="23"/>
        <v>0</v>
      </c>
      <c r="AA73" s="57">
        <f t="shared" si="24"/>
        <v>0</v>
      </c>
      <c r="AB73" s="57">
        <f t="shared" si="25"/>
        <v>0</v>
      </c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7"/>
      <c r="AQ73" s="57"/>
      <c r="AR73" s="57"/>
      <c r="AS73" s="57"/>
      <c r="AT73" s="57"/>
      <c r="AU73" s="57"/>
      <c r="AV73" s="59"/>
      <c r="AW73" s="59"/>
      <c r="AX73" s="59"/>
      <c r="AY73" s="59"/>
      <c r="AZ73" s="59"/>
      <c r="BA73" s="59"/>
      <c r="BB73" s="5">
        <v>460.95600000000002</v>
      </c>
      <c r="BC73" s="5">
        <v>465.9151614606742</v>
      </c>
      <c r="BD73" s="5">
        <v>1060</v>
      </c>
      <c r="BE73" s="5">
        <v>1065</v>
      </c>
      <c r="BF73" s="5">
        <v>1070</v>
      </c>
      <c r="BG73" s="5">
        <v>1075</v>
      </c>
      <c r="BH73" s="1">
        <v>611</v>
      </c>
      <c r="BI73" s="57"/>
      <c r="BJ73" s="57">
        <v>0</v>
      </c>
      <c r="BK73" s="57">
        <v>0</v>
      </c>
      <c r="BL73" s="57">
        <v>0</v>
      </c>
      <c r="BM73" s="57">
        <v>0</v>
      </c>
      <c r="BN73" s="57">
        <v>0</v>
      </c>
      <c r="BO73" s="57">
        <v>0</v>
      </c>
      <c r="BP73" s="57">
        <v>0</v>
      </c>
      <c r="BQ73" s="57">
        <v>0</v>
      </c>
      <c r="BR73" s="57">
        <v>0</v>
      </c>
      <c r="BS73" s="57">
        <v>0</v>
      </c>
      <c r="BT73" s="57">
        <v>0</v>
      </c>
      <c r="BU73" s="57"/>
      <c r="BV73" s="57"/>
      <c r="BW73" s="57"/>
      <c r="BX73" s="57"/>
      <c r="BY73" s="57"/>
      <c r="BZ73" s="57"/>
      <c r="CA73" s="57">
        <v>0</v>
      </c>
      <c r="CB73" s="57">
        <v>381.27794265168541</v>
      </c>
      <c r="CC73" s="57">
        <v>95.319485662921352</v>
      </c>
      <c r="CD73" s="57">
        <v>0</v>
      </c>
      <c r="CE73" s="57">
        <v>0</v>
      </c>
      <c r="CF73" s="57">
        <v>0</v>
      </c>
      <c r="CG73" s="57">
        <v>0</v>
      </c>
      <c r="CH73" s="57">
        <v>389.04686400000003</v>
      </c>
      <c r="CI73" s="57">
        <v>97.261716000000007</v>
      </c>
      <c r="CJ73" s="57">
        <v>0</v>
      </c>
      <c r="CK73" s="57">
        <v>0</v>
      </c>
      <c r="CL73" s="57">
        <v>0</v>
      </c>
      <c r="CM73" s="4">
        <f>IF(ISNUMBER(VLOOKUP(A73,Sheet1!$D$5:$D$567,1,0)),1,0)</f>
        <v>1</v>
      </c>
    </row>
    <row r="74" spans="1:91" s="168" customFormat="1">
      <c r="A74" s="1">
        <v>701</v>
      </c>
      <c r="B74" s="1">
        <v>7</v>
      </c>
      <c r="C74" s="1">
        <v>0</v>
      </c>
      <c r="D74" s="3" t="s">
        <v>167</v>
      </c>
      <c r="E74" s="3"/>
      <c r="F74" s="4" t="s">
        <v>90</v>
      </c>
      <c r="G74" s="4" t="s">
        <v>91</v>
      </c>
      <c r="H74" s="4" t="s">
        <v>92</v>
      </c>
      <c r="I74" s="4" t="s">
        <v>91</v>
      </c>
      <c r="J74" s="4" t="s">
        <v>93</v>
      </c>
      <c r="K74" s="57">
        <v>5.482640625000001</v>
      </c>
      <c r="L74" s="57">
        <v>0</v>
      </c>
      <c r="M74" s="57">
        <v>60</v>
      </c>
      <c r="N74" s="57">
        <v>90</v>
      </c>
      <c r="O74" s="57">
        <v>60</v>
      </c>
      <c r="P74" s="57">
        <v>60</v>
      </c>
      <c r="Q74" s="57">
        <f t="shared" si="15"/>
        <v>270</v>
      </c>
      <c r="R74" s="58">
        <f t="shared" si="16"/>
        <v>5.482640625000001</v>
      </c>
      <c r="S74" s="58">
        <f t="shared" si="17"/>
        <v>65.482640625000002</v>
      </c>
      <c r="T74" s="58">
        <f t="shared" si="18"/>
        <v>155.48264062499999</v>
      </c>
      <c r="U74" s="58">
        <f t="shared" si="19"/>
        <v>215.48264062499999</v>
      </c>
      <c r="V74" s="61">
        <f t="shared" si="20"/>
        <v>275.48264062499999</v>
      </c>
      <c r="W74" s="57">
        <v>12.484199155918045</v>
      </c>
      <c r="X74" s="57">
        <f t="shared" si="21"/>
        <v>12.141133119342822</v>
      </c>
      <c r="Y74" s="57">
        <f t="shared" si="22"/>
        <v>141.12083016711992</v>
      </c>
      <c r="Z74" s="57">
        <f t="shared" si="23"/>
        <v>405.46717906804764</v>
      </c>
      <c r="AA74" s="57">
        <f t="shared" si="24"/>
        <v>557.55691891525248</v>
      </c>
      <c r="AB74" s="57">
        <f t="shared" si="25"/>
        <v>697.43369979174258</v>
      </c>
      <c r="AC74" s="59">
        <v>2.2770413035995847</v>
      </c>
      <c r="AD74" s="59">
        <v>2.2144681641144079</v>
      </c>
      <c r="AE74" s="59">
        <v>2.1550876510200281</v>
      </c>
      <c r="AF74" s="59">
        <v>2.6077970983652867</v>
      </c>
      <c r="AG74" s="59">
        <v>2.5874795171345486</v>
      </c>
      <c r="AH74" s="59">
        <v>2.5316793036738834</v>
      </c>
      <c r="AI74" s="59"/>
      <c r="AJ74" s="59"/>
      <c r="AK74" s="59"/>
      <c r="AL74" s="59"/>
      <c r="AM74" s="59"/>
      <c r="AN74" s="59"/>
      <c r="AO74" s="59"/>
      <c r="AP74" s="57"/>
      <c r="AQ74" s="57"/>
      <c r="AR74" s="57"/>
      <c r="AS74" s="57"/>
      <c r="AT74" s="57"/>
      <c r="AU74" s="57"/>
      <c r="AV74" s="59"/>
      <c r="AW74" s="59"/>
      <c r="AX74" s="59"/>
      <c r="AY74" s="59"/>
      <c r="AZ74" s="59"/>
      <c r="BA74" s="59"/>
      <c r="BB74" s="5">
        <v>397.781274</v>
      </c>
      <c r="BC74" s="5">
        <v>403.94400584151214</v>
      </c>
      <c r="BD74" s="5">
        <v>410.33290858313535</v>
      </c>
      <c r="BE74" s="5">
        <v>4099</v>
      </c>
      <c r="BF74" s="5">
        <v>4120</v>
      </c>
      <c r="BG74" s="5">
        <v>4130</v>
      </c>
      <c r="BH74" s="1">
        <v>701</v>
      </c>
      <c r="BI74" s="57"/>
      <c r="BJ74" s="57">
        <v>0</v>
      </c>
      <c r="BK74" s="57">
        <v>0</v>
      </c>
      <c r="BL74" s="57">
        <v>0</v>
      </c>
      <c r="BM74" s="57">
        <v>0</v>
      </c>
      <c r="BN74" s="57">
        <v>0</v>
      </c>
      <c r="BO74" s="57">
        <v>0</v>
      </c>
      <c r="BP74" s="57">
        <v>0</v>
      </c>
      <c r="BQ74" s="57">
        <v>0</v>
      </c>
      <c r="BR74" s="57">
        <v>0</v>
      </c>
      <c r="BS74" s="57">
        <v>0</v>
      </c>
      <c r="BT74" s="57">
        <v>0</v>
      </c>
      <c r="BU74" s="57"/>
      <c r="BV74" s="57"/>
      <c r="BW74" s="57"/>
      <c r="BX74" s="57"/>
      <c r="BY74" s="57"/>
      <c r="BZ74" s="57"/>
      <c r="CA74" s="57">
        <v>0</v>
      </c>
      <c r="CB74" s="57">
        <v>261.35297795644192</v>
      </c>
      <c r="CC74" s="57">
        <v>4237.8650214004665</v>
      </c>
      <c r="CD74" s="57">
        <v>0</v>
      </c>
      <c r="CE74" s="57">
        <v>0</v>
      </c>
      <c r="CF74" s="57">
        <v>0</v>
      </c>
      <c r="CG74" s="57">
        <v>0</v>
      </c>
      <c r="CH74" s="57">
        <v>262.05085311340707</v>
      </c>
      <c r="CI74" s="57">
        <v>4249.1811377888553</v>
      </c>
      <c r="CJ74" s="57">
        <v>0</v>
      </c>
      <c r="CK74" s="57">
        <v>0</v>
      </c>
      <c r="CL74" s="57">
        <v>0</v>
      </c>
      <c r="CM74" s="4">
        <f>IF(ISNUMBER(VLOOKUP(A74,Sheet1!$D$5:$D$567,1,0)),1,0)</f>
        <v>1</v>
      </c>
    </row>
    <row r="75" spans="1:91" s="168" customFormat="1">
      <c r="A75" s="1">
        <v>702</v>
      </c>
      <c r="B75" s="1">
        <v>7</v>
      </c>
      <c r="C75" s="1">
        <v>0</v>
      </c>
      <c r="D75" s="3" t="s">
        <v>168</v>
      </c>
      <c r="E75" s="3"/>
      <c r="F75" s="4" t="s">
        <v>90</v>
      </c>
      <c r="G75" s="4" t="s">
        <v>91</v>
      </c>
      <c r="H75" s="4" t="s">
        <v>92</v>
      </c>
      <c r="I75" s="4" t="s">
        <v>91</v>
      </c>
      <c r="J75" s="4" t="s">
        <v>93</v>
      </c>
      <c r="K75" s="57">
        <v>750</v>
      </c>
      <c r="L75" s="57">
        <v>20</v>
      </c>
      <c r="M75" s="57">
        <v>30</v>
      </c>
      <c r="N75" s="57">
        <v>50</v>
      </c>
      <c r="O75" s="57">
        <v>50</v>
      </c>
      <c r="P75" s="57">
        <v>50</v>
      </c>
      <c r="Q75" s="57">
        <f t="shared" si="15"/>
        <v>200</v>
      </c>
      <c r="R75" s="58">
        <f t="shared" si="16"/>
        <v>770</v>
      </c>
      <c r="S75" s="58">
        <f t="shared" si="17"/>
        <v>800</v>
      </c>
      <c r="T75" s="58">
        <f t="shared" si="18"/>
        <v>850</v>
      </c>
      <c r="U75" s="58">
        <f t="shared" si="19"/>
        <v>900</v>
      </c>
      <c r="V75" s="61">
        <f t="shared" si="20"/>
        <v>950</v>
      </c>
      <c r="W75" s="57">
        <v>1911.7112100956967</v>
      </c>
      <c r="X75" s="57">
        <f t="shared" si="21"/>
        <v>2081.6506147898599</v>
      </c>
      <c r="Y75" s="57">
        <f t="shared" si="22"/>
        <v>2248.0428051834265</v>
      </c>
      <c r="Z75" s="57">
        <f t="shared" si="23"/>
        <v>2435.3119166656888</v>
      </c>
      <c r="AA75" s="57">
        <f t="shared" si="24"/>
        <v>2583.0007393544088</v>
      </c>
      <c r="AB75" s="57">
        <f t="shared" si="25"/>
        <v>2684.9383200759644</v>
      </c>
      <c r="AC75" s="59">
        <v>2.5489482801275956</v>
      </c>
      <c r="AD75" s="59">
        <v>2.7034423568699482</v>
      </c>
      <c r="AE75" s="59">
        <v>2.8100535064792833</v>
      </c>
      <c r="AF75" s="59">
        <v>2.8650728431361046</v>
      </c>
      <c r="AG75" s="59">
        <v>2.8700008215048989</v>
      </c>
      <c r="AH75" s="59">
        <v>2.8262508632378571</v>
      </c>
      <c r="AI75" s="59"/>
      <c r="AJ75" s="59"/>
      <c r="AK75" s="59"/>
      <c r="AL75" s="59"/>
      <c r="AM75" s="59"/>
      <c r="AN75" s="59"/>
      <c r="AO75" s="59"/>
      <c r="AP75" s="57"/>
      <c r="AQ75" s="57"/>
      <c r="AR75" s="57"/>
      <c r="AS75" s="57"/>
      <c r="AT75" s="57"/>
      <c r="AU75" s="57"/>
      <c r="AV75" s="59"/>
      <c r="AW75" s="59"/>
      <c r="AX75" s="59"/>
      <c r="AY75" s="59"/>
      <c r="AZ75" s="59"/>
      <c r="BA75" s="59"/>
      <c r="BB75" s="5">
        <v>172.85850000000002</v>
      </c>
      <c r="BC75" s="5">
        <v>205.78110225394221</v>
      </c>
      <c r="BD75" s="5">
        <v>210.96043758125438</v>
      </c>
      <c r="BE75" s="5">
        <v>342.69608084079783</v>
      </c>
      <c r="BF75" s="5">
        <v>680</v>
      </c>
      <c r="BG75" s="5">
        <v>680</v>
      </c>
      <c r="BH75" s="1">
        <v>702</v>
      </c>
      <c r="BI75" s="57"/>
      <c r="BJ75" s="57">
        <v>0</v>
      </c>
      <c r="BK75" s="57">
        <v>0</v>
      </c>
      <c r="BL75" s="57">
        <v>0</v>
      </c>
      <c r="BM75" s="57">
        <v>0</v>
      </c>
      <c r="BN75" s="57">
        <v>0</v>
      </c>
      <c r="BO75" s="57">
        <v>0</v>
      </c>
      <c r="BP75" s="57">
        <v>0</v>
      </c>
      <c r="BQ75" s="57">
        <v>0</v>
      </c>
      <c r="BR75" s="57">
        <v>0</v>
      </c>
      <c r="BS75" s="57">
        <v>0</v>
      </c>
      <c r="BT75" s="57">
        <v>0</v>
      </c>
      <c r="BU75" s="57"/>
      <c r="BV75" s="57"/>
      <c r="BW75" s="57"/>
      <c r="BX75" s="57"/>
      <c r="BY75" s="57"/>
      <c r="BZ75" s="57"/>
      <c r="CA75" s="57">
        <v>0</v>
      </c>
      <c r="CB75" s="57">
        <v>0</v>
      </c>
      <c r="CC75" s="57">
        <v>0</v>
      </c>
      <c r="CD75" s="57">
        <v>342.69608084079783</v>
      </c>
      <c r="CE75" s="57">
        <v>0</v>
      </c>
      <c r="CF75" s="57">
        <v>0</v>
      </c>
      <c r="CG75" s="57">
        <v>0</v>
      </c>
      <c r="CH75" s="57">
        <v>0</v>
      </c>
      <c r="CI75" s="57">
        <v>0</v>
      </c>
      <c r="CJ75" s="57">
        <v>935</v>
      </c>
      <c r="CK75" s="57">
        <v>0</v>
      </c>
      <c r="CL75" s="57">
        <v>0</v>
      </c>
      <c r="CM75" s="4">
        <f>IF(ISNUMBER(VLOOKUP(A75,Sheet1!$D$5:$D$567,1,0)),1,0)</f>
        <v>1</v>
      </c>
    </row>
    <row r="76" spans="1:91" s="168" customFormat="1">
      <c r="A76" s="1">
        <v>703</v>
      </c>
      <c r="B76" s="1">
        <v>7</v>
      </c>
      <c r="C76" s="1">
        <v>0</v>
      </c>
      <c r="D76" s="3" t="s">
        <v>169</v>
      </c>
      <c r="E76" s="3"/>
      <c r="F76" s="4" t="s">
        <v>90</v>
      </c>
      <c r="G76" s="4" t="s">
        <v>91</v>
      </c>
      <c r="H76" s="4" t="s">
        <v>92</v>
      </c>
      <c r="I76" s="4" t="s">
        <v>91</v>
      </c>
      <c r="J76" s="4" t="s">
        <v>93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  <c r="Q76" s="57">
        <f t="shared" si="15"/>
        <v>0</v>
      </c>
      <c r="R76" s="58">
        <f t="shared" si="16"/>
        <v>0</v>
      </c>
      <c r="S76" s="58">
        <f t="shared" si="17"/>
        <v>0</v>
      </c>
      <c r="T76" s="58">
        <f t="shared" si="18"/>
        <v>0</v>
      </c>
      <c r="U76" s="58">
        <f t="shared" si="19"/>
        <v>0</v>
      </c>
      <c r="V76" s="61">
        <f t="shared" si="20"/>
        <v>0</v>
      </c>
      <c r="W76" s="57">
        <v>0</v>
      </c>
      <c r="X76" s="57">
        <f t="shared" si="21"/>
        <v>0</v>
      </c>
      <c r="Y76" s="57">
        <f t="shared" si="22"/>
        <v>0</v>
      </c>
      <c r="Z76" s="57">
        <f t="shared" si="23"/>
        <v>0</v>
      </c>
      <c r="AA76" s="57">
        <f t="shared" si="24"/>
        <v>0</v>
      </c>
      <c r="AB76" s="57">
        <f t="shared" si="25"/>
        <v>0</v>
      </c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7"/>
      <c r="AQ76" s="57"/>
      <c r="AR76" s="57"/>
      <c r="AS76" s="57"/>
      <c r="AT76" s="57"/>
      <c r="AU76" s="57"/>
      <c r="AV76" s="59"/>
      <c r="AW76" s="59"/>
      <c r="AX76" s="59"/>
      <c r="AY76" s="59"/>
      <c r="AZ76" s="59"/>
      <c r="BA76" s="59"/>
      <c r="BB76" s="5">
        <v>864.29250000000002</v>
      </c>
      <c r="BC76" s="5">
        <v>873.59092773876409</v>
      </c>
      <c r="BD76" s="5">
        <v>1973.5909277387641</v>
      </c>
      <c r="BE76" s="5">
        <v>3073.5909277387641</v>
      </c>
      <c r="BF76" s="5">
        <v>4173.5909277387636</v>
      </c>
      <c r="BG76" s="5">
        <v>5273.5909277387636</v>
      </c>
      <c r="BH76" s="1">
        <v>703</v>
      </c>
      <c r="BI76" s="57"/>
      <c r="BJ76" s="57">
        <v>0</v>
      </c>
      <c r="BK76" s="57">
        <v>0</v>
      </c>
      <c r="BL76" s="57">
        <v>0</v>
      </c>
      <c r="BM76" s="57">
        <v>0</v>
      </c>
      <c r="BN76" s="57">
        <v>0</v>
      </c>
      <c r="BO76" s="57">
        <v>0</v>
      </c>
      <c r="BP76" s="57">
        <v>0</v>
      </c>
      <c r="BQ76" s="57">
        <v>0</v>
      </c>
      <c r="BR76" s="57">
        <v>0</v>
      </c>
      <c r="BS76" s="57">
        <v>0</v>
      </c>
      <c r="BT76" s="57">
        <v>0</v>
      </c>
      <c r="BU76" s="57"/>
      <c r="BV76" s="57"/>
      <c r="BW76" s="57"/>
      <c r="BX76" s="57"/>
      <c r="BY76" s="57"/>
      <c r="BZ76" s="57"/>
      <c r="CA76" s="57">
        <v>0</v>
      </c>
      <c r="CB76" s="57">
        <v>624</v>
      </c>
      <c r="CC76" s="57">
        <v>938</v>
      </c>
      <c r="CD76" s="57">
        <v>0</v>
      </c>
      <c r="CE76" s="57">
        <v>0</v>
      </c>
      <c r="CF76" s="57">
        <v>0</v>
      </c>
      <c r="CG76" s="57">
        <v>0</v>
      </c>
      <c r="CH76" s="57">
        <v>1373.0396927016645</v>
      </c>
      <c r="CI76" s="57">
        <v>2063.9603072983355</v>
      </c>
      <c r="CJ76" s="57">
        <v>0</v>
      </c>
      <c r="CK76" s="57">
        <v>0</v>
      </c>
      <c r="CL76" s="57">
        <v>0</v>
      </c>
      <c r="CM76" s="4">
        <f>IF(ISNUMBER(VLOOKUP(A76,Sheet1!$D$5:$D$567,1,0)),1,0)</f>
        <v>1</v>
      </c>
    </row>
    <row r="77" spans="1:91" s="168" customFormat="1">
      <c r="A77" s="1">
        <v>704</v>
      </c>
      <c r="B77" s="1">
        <v>7</v>
      </c>
      <c r="C77" s="1">
        <v>0</v>
      </c>
      <c r="D77" s="3" t="s">
        <v>170</v>
      </c>
      <c r="E77" s="3"/>
      <c r="F77" s="4" t="s">
        <v>90</v>
      </c>
      <c r="G77" s="4" t="s">
        <v>91</v>
      </c>
      <c r="H77" s="4" t="s">
        <v>92</v>
      </c>
      <c r="I77" s="4" t="s">
        <v>91</v>
      </c>
      <c r="J77" s="4" t="s">
        <v>93</v>
      </c>
      <c r="K77" s="57">
        <v>0</v>
      </c>
      <c r="L77" s="57">
        <v>0</v>
      </c>
      <c r="M77" s="57">
        <v>0</v>
      </c>
      <c r="N77" s="57">
        <v>0</v>
      </c>
      <c r="O77" s="57">
        <v>0</v>
      </c>
      <c r="P77" s="57">
        <v>0</v>
      </c>
      <c r="Q77" s="57">
        <f t="shared" si="15"/>
        <v>0</v>
      </c>
      <c r="R77" s="58">
        <f t="shared" si="16"/>
        <v>0</v>
      </c>
      <c r="S77" s="58">
        <f t="shared" si="17"/>
        <v>0</v>
      </c>
      <c r="T77" s="58">
        <f t="shared" si="18"/>
        <v>0</v>
      </c>
      <c r="U77" s="58">
        <f t="shared" si="19"/>
        <v>0</v>
      </c>
      <c r="V77" s="61">
        <f t="shared" si="20"/>
        <v>0</v>
      </c>
      <c r="W77" s="57">
        <v>0</v>
      </c>
      <c r="X77" s="57">
        <f t="shared" si="21"/>
        <v>0</v>
      </c>
      <c r="Y77" s="57">
        <f t="shared" si="22"/>
        <v>0</v>
      </c>
      <c r="Z77" s="57">
        <f t="shared" si="23"/>
        <v>0</v>
      </c>
      <c r="AA77" s="57">
        <f t="shared" si="24"/>
        <v>0</v>
      </c>
      <c r="AB77" s="57">
        <f t="shared" si="25"/>
        <v>0</v>
      </c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7"/>
      <c r="AQ77" s="57"/>
      <c r="AR77" s="57"/>
      <c r="AS77" s="57"/>
      <c r="AT77" s="57"/>
      <c r="AU77" s="57"/>
      <c r="AV77" s="59"/>
      <c r="AW77" s="59"/>
      <c r="AX77" s="59"/>
      <c r="AY77" s="59"/>
      <c r="AZ77" s="59"/>
      <c r="BA77" s="59"/>
      <c r="BB77" s="5">
        <v>130.50790000000001</v>
      </c>
      <c r="BC77" s="5">
        <v>132.53320493111832</v>
      </c>
      <c r="BD77" s="5">
        <v>310</v>
      </c>
      <c r="BE77" s="5">
        <v>650</v>
      </c>
      <c r="BF77" s="5">
        <v>990</v>
      </c>
      <c r="BG77" s="5">
        <v>1330</v>
      </c>
      <c r="BH77" s="1">
        <v>704</v>
      </c>
      <c r="BI77" s="57"/>
      <c r="BJ77" s="57">
        <v>0</v>
      </c>
      <c r="BK77" s="57">
        <v>0</v>
      </c>
      <c r="BL77" s="57">
        <v>0</v>
      </c>
      <c r="BM77" s="57">
        <v>0</v>
      </c>
      <c r="BN77" s="57">
        <v>0</v>
      </c>
      <c r="BO77" s="57">
        <v>0</v>
      </c>
      <c r="BP77" s="57">
        <v>0</v>
      </c>
      <c r="BQ77" s="57">
        <v>0</v>
      </c>
      <c r="BR77" s="57">
        <v>0</v>
      </c>
      <c r="BS77" s="57">
        <v>0</v>
      </c>
      <c r="BT77" s="57">
        <v>0</v>
      </c>
      <c r="BU77" s="57"/>
      <c r="BV77" s="57"/>
      <c r="BW77" s="57"/>
      <c r="BX77" s="57"/>
      <c r="BY77" s="57"/>
      <c r="BZ77" s="57"/>
      <c r="CA77" s="57">
        <v>0</v>
      </c>
      <c r="CB77" s="57">
        <v>94</v>
      </c>
      <c r="CC77" s="57">
        <v>735</v>
      </c>
      <c r="CD77" s="57">
        <v>113</v>
      </c>
      <c r="CE77" s="57">
        <v>0</v>
      </c>
      <c r="CF77" s="57">
        <v>0</v>
      </c>
      <c r="CG77" s="57">
        <v>0</v>
      </c>
      <c r="CH77" s="57">
        <v>206.76008492569002</v>
      </c>
      <c r="CI77" s="57">
        <v>1616.687898089172</v>
      </c>
      <c r="CJ77" s="57">
        <v>248.55201698513801</v>
      </c>
      <c r="CK77" s="57">
        <v>0</v>
      </c>
      <c r="CL77" s="57">
        <v>0</v>
      </c>
      <c r="CM77" s="4">
        <f>IF(ISNUMBER(VLOOKUP(A77,Sheet1!$D$5:$D$567,1,0)),1,0)</f>
        <v>1</v>
      </c>
    </row>
    <row r="78" spans="1:91" s="57" customFormat="1">
      <c r="A78" s="1">
        <v>705</v>
      </c>
      <c r="B78" s="1">
        <v>7</v>
      </c>
      <c r="C78" s="1">
        <v>0</v>
      </c>
      <c r="D78" s="3" t="s">
        <v>171</v>
      </c>
      <c r="E78" s="3"/>
      <c r="F78" s="4" t="s">
        <v>90</v>
      </c>
      <c r="G78" s="4" t="s">
        <v>91</v>
      </c>
      <c r="H78" s="4" t="s">
        <v>92</v>
      </c>
      <c r="I78" s="4" t="s">
        <v>91</v>
      </c>
      <c r="J78" s="4" t="s">
        <v>93</v>
      </c>
      <c r="K78" s="57">
        <v>0</v>
      </c>
      <c r="L78" s="57">
        <v>0</v>
      </c>
      <c r="M78" s="57">
        <v>0</v>
      </c>
      <c r="N78" s="57">
        <v>0</v>
      </c>
      <c r="O78" s="57">
        <v>0</v>
      </c>
      <c r="P78" s="57">
        <v>0</v>
      </c>
      <c r="Q78" s="57">
        <f t="shared" si="15"/>
        <v>0</v>
      </c>
      <c r="R78" s="58">
        <f t="shared" si="16"/>
        <v>0</v>
      </c>
      <c r="S78" s="58">
        <f t="shared" si="17"/>
        <v>0</v>
      </c>
      <c r="T78" s="58">
        <f t="shared" si="18"/>
        <v>0</v>
      </c>
      <c r="U78" s="58">
        <f t="shared" si="19"/>
        <v>0</v>
      </c>
      <c r="V78" s="61">
        <f t="shared" si="20"/>
        <v>0</v>
      </c>
      <c r="W78" s="57">
        <v>0</v>
      </c>
      <c r="X78" s="57">
        <f t="shared" si="21"/>
        <v>0</v>
      </c>
      <c r="Y78" s="57">
        <f t="shared" si="22"/>
        <v>0</v>
      </c>
      <c r="Z78" s="57">
        <f t="shared" si="23"/>
        <v>0</v>
      </c>
      <c r="AA78" s="57">
        <f t="shared" si="24"/>
        <v>0</v>
      </c>
      <c r="AB78" s="57">
        <f t="shared" si="25"/>
        <v>0</v>
      </c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V78" s="59"/>
      <c r="AW78" s="59"/>
      <c r="AX78" s="59"/>
      <c r="AY78" s="59"/>
      <c r="AZ78" s="59"/>
      <c r="BA78" s="59"/>
      <c r="BB78" s="5">
        <v>913.56600000000003</v>
      </c>
      <c r="BC78" s="5">
        <v>923.39453308988766</v>
      </c>
      <c r="BD78" s="5">
        <v>933.58233370786525</v>
      </c>
      <c r="BE78" s="5">
        <v>1197.4799409951847</v>
      </c>
      <c r="BF78" s="5">
        <v>1207.5394317817015</v>
      </c>
      <c r="BG78" s="5">
        <v>1216.7264157142858</v>
      </c>
      <c r="BH78" s="1">
        <v>705</v>
      </c>
      <c r="BJ78" s="57">
        <v>0</v>
      </c>
      <c r="BK78" s="57">
        <v>0</v>
      </c>
      <c r="BL78" s="57">
        <v>0</v>
      </c>
      <c r="BM78" s="57">
        <v>0</v>
      </c>
      <c r="BN78" s="57">
        <v>0</v>
      </c>
      <c r="BO78" s="57">
        <v>0</v>
      </c>
      <c r="BP78" s="57">
        <v>0</v>
      </c>
      <c r="BQ78" s="57">
        <v>0</v>
      </c>
      <c r="BR78" s="57">
        <v>0</v>
      </c>
      <c r="BS78" s="57">
        <v>0</v>
      </c>
      <c r="BT78" s="57">
        <v>0</v>
      </c>
      <c r="CA78" s="57">
        <v>0</v>
      </c>
      <c r="CB78" s="30">
        <v>1195.4887642399694</v>
      </c>
      <c r="CC78" s="30">
        <v>1.9911767552151842</v>
      </c>
      <c r="CD78" s="30">
        <v>0</v>
      </c>
      <c r="CE78" s="30">
        <v>0</v>
      </c>
      <c r="CF78" s="30">
        <v>0</v>
      </c>
      <c r="CG78" s="124">
        <v>0</v>
      </c>
      <c r="CH78" s="124">
        <v>1214.7032358066431</v>
      </c>
      <c r="CI78" s="124">
        <v>2.0231799076426578</v>
      </c>
      <c r="CJ78" s="124">
        <v>0</v>
      </c>
      <c r="CK78" s="124">
        <v>0</v>
      </c>
      <c r="CL78" s="124">
        <v>0</v>
      </c>
      <c r="CM78" s="4">
        <f>IF(ISNUMBER(VLOOKUP(A78,Sheet1!$D$5:$D$567,1,0)),1,0)</f>
        <v>1</v>
      </c>
    </row>
    <row r="79" spans="1:91" s="168" customFormat="1">
      <c r="A79" s="1">
        <v>706</v>
      </c>
      <c r="B79" s="1">
        <v>7</v>
      </c>
      <c r="C79" s="1">
        <v>0</v>
      </c>
      <c r="D79" s="3" t="s">
        <v>172</v>
      </c>
      <c r="E79" s="3"/>
      <c r="F79" s="4" t="s">
        <v>90</v>
      </c>
      <c r="G79" s="4" t="s">
        <v>91</v>
      </c>
      <c r="H79" s="4" t="s">
        <v>92</v>
      </c>
      <c r="I79" s="4" t="s">
        <v>91</v>
      </c>
      <c r="J79" s="4" t="s">
        <v>93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42</v>
      </c>
      <c r="Q79" s="57">
        <f t="shared" si="15"/>
        <v>42</v>
      </c>
      <c r="R79" s="58">
        <f t="shared" si="16"/>
        <v>0</v>
      </c>
      <c r="S79" s="58">
        <f t="shared" si="17"/>
        <v>0</v>
      </c>
      <c r="T79" s="58">
        <f t="shared" si="18"/>
        <v>0</v>
      </c>
      <c r="U79" s="58">
        <f t="shared" si="19"/>
        <v>0</v>
      </c>
      <c r="V79" s="61">
        <f t="shared" si="20"/>
        <v>42</v>
      </c>
      <c r="W79" s="57">
        <v>0</v>
      </c>
      <c r="X79" s="57">
        <f t="shared" si="21"/>
        <v>0</v>
      </c>
      <c r="Y79" s="57">
        <f t="shared" si="22"/>
        <v>0</v>
      </c>
      <c r="Z79" s="57">
        <f t="shared" si="23"/>
        <v>0</v>
      </c>
      <c r="AA79" s="57">
        <f t="shared" si="24"/>
        <v>0</v>
      </c>
      <c r="AB79" s="57">
        <f t="shared" si="25"/>
        <v>112.10460100556639</v>
      </c>
      <c r="AC79" s="59"/>
      <c r="AD79" s="59"/>
      <c r="AE79" s="59"/>
      <c r="AF79" s="59"/>
      <c r="AG79" s="59"/>
      <c r="AH79" s="59">
        <v>2.6691571667992</v>
      </c>
      <c r="AI79" s="59"/>
      <c r="AJ79" s="59"/>
      <c r="AK79" s="59"/>
      <c r="AL79" s="59"/>
      <c r="AM79" s="59"/>
      <c r="AN79" s="59"/>
      <c r="AO79" s="59"/>
      <c r="AP79" s="57"/>
      <c r="AQ79" s="57"/>
      <c r="AR79" s="57"/>
      <c r="AS79" s="57"/>
      <c r="AT79" s="57"/>
      <c r="AU79" s="57"/>
      <c r="AV79" s="59"/>
      <c r="AW79" s="59"/>
      <c r="AX79" s="59"/>
      <c r="AY79" s="59"/>
      <c r="AZ79" s="59"/>
      <c r="BA79" s="59"/>
      <c r="BB79" s="5">
        <v>230.47800000000001</v>
      </c>
      <c r="BC79" s="5">
        <v>234.05470478119935</v>
      </c>
      <c r="BD79" s="59">
        <v>909.05470478119935</v>
      </c>
      <c r="BE79" s="5">
        <v>3092.0547047811992</v>
      </c>
      <c r="BF79" s="5">
        <v>5183.0547047811997</v>
      </c>
      <c r="BG79" s="5">
        <v>5420</v>
      </c>
      <c r="BH79" s="1">
        <v>706</v>
      </c>
      <c r="BI79" s="57"/>
      <c r="BJ79" s="57">
        <v>0</v>
      </c>
      <c r="BK79" s="57">
        <v>0</v>
      </c>
      <c r="BL79" s="57">
        <v>0</v>
      </c>
      <c r="BM79" s="57">
        <v>0</v>
      </c>
      <c r="BN79" s="57">
        <v>0</v>
      </c>
      <c r="BO79" s="57">
        <v>0</v>
      </c>
      <c r="BP79" s="57">
        <v>0</v>
      </c>
      <c r="BQ79" s="57">
        <v>0</v>
      </c>
      <c r="BR79" s="57">
        <v>0</v>
      </c>
      <c r="BS79" s="57">
        <v>0</v>
      </c>
      <c r="BT79" s="57">
        <v>0</v>
      </c>
      <c r="BU79" s="57"/>
      <c r="BV79" s="57"/>
      <c r="BW79" s="57"/>
      <c r="BX79" s="57"/>
      <c r="BY79" s="57"/>
      <c r="BZ79" s="57"/>
      <c r="CA79" s="57">
        <v>0</v>
      </c>
      <c r="CB79" s="57">
        <v>132.98596981439053</v>
      </c>
      <c r="CC79" s="57">
        <v>2511.5350299232036</v>
      </c>
      <c r="CD79" s="57">
        <v>0</v>
      </c>
      <c r="CE79" s="57">
        <v>0</v>
      </c>
      <c r="CF79" s="57">
        <v>0</v>
      </c>
      <c r="CG79" s="57">
        <v>0</v>
      </c>
      <c r="CH79" s="57">
        <v>229.25443176706628</v>
      </c>
      <c r="CI79" s="57">
        <v>4329.6336970865941</v>
      </c>
      <c r="CJ79" s="57">
        <v>0</v>
      </c>
      <c r="CK79" s="57">
        <v>0</v>
      </c>
      <c r="CL79" s="57">
        <v>0</v>
      </c>
      <c r="CM79" s="4">
        <f>IF(ISNUMBER(VLOOKUP(A79,Sheet1!$D$5:$D$567,1,0)),1,0)</f>
        <v>1</v>
      </c>
    </row>
    <row r="80" spans="1:91" s="168" customFormat="1">
      <c r="A80" s="1">
        <v>707</v>
      </c>
      <c r="B80" s="1">
        <v>7</v>
      </c>
      <c r="C80" s="1">
        <v>0</v>
      </c>
      <c r="D80" s="3" t="s">
        <v>173</v>
      </c>
      <c r="E80" s="3"/>
      <c r="F80" s="4" t="s">
        <v>109</v>
      </c>
      <c r="G80" s="4" t="s">
        <v>91</v>
      </c>
      <c r="H80" s="4" t="s">
        <v>92</v>
      </c>
      <c r="I80" s="4" t="s">
        <v>91</v>
      </c>
      <c r="J80" s="4" t="s">
        <v>93</v>
      </c>
      <c r="K80" s="57">
        <v>32.29448961156276</v>
      </c>
      <c r="L80" s="57">
        <v>0</v>
      </c>
      <c r="M80" s="57">
        <v>67.5</v>
      </c>
      <c r="N80" s="57">
        <v>0</v>
      </c>
      <c r="O80" s="57">
        <v>0</v>
      </c>
      <c r="P80" s="57">
        <v>0</v>
      </c>
      <c r="Q80" s="57">
        <f t="shared" si="15"/>
        <v>67.5</v>
      </c>
      <c r="R80" s="58">
        <f t="shared" si="16"/>
        <v>32.29448961156276</v>
      </c>
      <c r="S80" s="58">
        <f t="shared" si="17"/>
        <v>99.794489611562767</v>
      </c>
      <c r="T80" s="58">
        <f t="shared" si="18"/>
        <v>99.794489611562767</v>
      </c>
      <c r="U80" s="58">
        <f t="shared" si="19"/>
        <v>99.794489611562767</v>
      </c>
      <c r="V80" s="61">
        <f t="shared" si="20"/>
        <v>99.794489611562767</v>
      </c>
      <c r="W80" s="57">
        <v>138.91201757197874</v>
      </c>
      <c r="X80" s="57">
        <f t="shared" si="21"/>
        <v>146.94012018510927</v>
      </c>
      <c r="Y80" s="57">
        <f t="shared" si="22"/>
        <v>390.30903868705235</v>
      </c>
      <c r="Z80" s="57">
        <f t="shared" si="23"/>
        <v>406.64258434776644</v>
      </c>
      <c r="AA80" s="57">
        <f t="shared" si="24"/>
        <v>423.69714578059614</v>
      </c>
      <c r="AB80" s="57">
        <f t="shared" si="25"/>
        <v>430.95045762707042</v>
      </c>
      <c r="AC80" s="59">
        <v>4.3014154811798759</v>
      </c>
      <c r="AD80" s="59">
        <v>4.5500059592983515</v>
      </c>
      <c r="AE80" s="59">
        <v>3.9111281615475981</v>
      </c>
      <c r="AF80" s="59">
        <v>4.0747999807461364</v>
      </c>
      <c r="AG80" s="59">
        <v>4.2456968058034352</v>
      </c>
      <c r="AH80" s="59">
        <v>4.3183792943326802</v>
      </c>
      <c r="AI80" s="59"/>
      <c r="AJ80" s="59"/>
      <c r="AK80" s="59"/>
      <c r="AL80" s="59"/>
      <c r="AM80" s="59"/>
      <c r="AN80" s="59"/>
      <c r="AO80" s="59"/>
      <c r="AP80" s="57"/>
      <c r="AQ80" s="57"/>
      <c r="AR80" s="57"/>
      <c r="AS80" s="57"/>
      <c r="AT80" s="57"/>
      <c r="AU80" s="57"/>
      <c r="AV80" s="59"/>
      <c r="AW80" s="59"/>
      <c r="AX80" s="59"/>
      <c r="AY80" s="59"/>
      <c r="AZ80" s="59"/>
      <c r="BA80" s="59"/>
      <c r="BB80" s="5">
        <v>2981.8091250000002</v>
      </c>
      <c r="BC80" s="5">
        <v>3474.12954377713</v>
      </c>
      <c r="BD80" s="5">
        <v>3514.6828085969355</v>
      </c>
      <c r="BE80" s="5">
        <v>3551.0215314133861</v>
      </c>
      <c r="BF80" s="5">
        <v>3584.3665721046855</v>
      </c>
      <c r="BG80" s="5">
        <v>3614.5697800766529</v>
      </c>
      <c r="BH80" s="1">
        <v>707</v>
      </c>
      <c r="BI80" s="57">
        <v>301</v>
      </c>
      <c r="BJ80" s="57">
        <v>301</v>
      </c>
      <c r="BK80" s="57">
        <v>301</v>
      </c>
      <c r="BL80" s="57">
        <v>301</v>
      </c>
      <c r="BM80" s="57">
        <v>301</v>
      </c>
      <c r="BN80" s="57">
        <v>301</v>
      </c>
      <c r="BO80" s="57">
        <v>0</v>
      </c>
      <c r="BP80" s="57">
        <v>10.520308760707525</v>
      </c>
      <c r="BQ80" s="57">
        <v>34.740304280151143</v>
      </c>
      <c r="BR80" s="57">
        <v>25.622154286109506</v>
      </c>
      <c r="BS80" s="57">
        <v>27.613593432019151</v>
      </c>
      <c r="BT80" s="57">
        <v>31.032836580846915</v>
      </c>
      <c r="BU80" s="57"/>
      <c r="BV80" s="57"/>
      <c r="BW80" s="57"/>
      <c r="BX80" s="57"/>
      <c r="BY80" s="57"/>
      <c r="BZ80" s="57"/>
      <c r="CA80" s="57">
        <v>0</v>
      </c>
      <c r="CB80" s="57">
        <v>1394.1909379298093</v>
      </c>
      <c r="CC80" s="57">
        <v>1841.4529769879987</v>
      </c>
      <c r="CD80" s="57">
        <v>306.90882949799982</v>
      </c>
      <c r="CE80" s="57">
        <v>8.4687869975784977</v>
      </c>
      <c r="CF80" s="57">
        <v>0</v>
      </c>
      <c r="CG80" s="57">
        <v>0</v>
      </c>
      <c r="CH80" s="57">
        <v>1419.1410520375016</v>
      </c>
      <c r="CI80" s="57">
        <v>1874.4071876702328</v>
      </c>
      <c r="CJ80" s="57">
        <v>312.4011979450388</v>
      </c>
      <c r="CK80" s="57">
        <v>8.6203424238797712</v>
      </c>
      <c r="CL80" s="57">
        <v>0</v>
      </c>
      <c r="CM80" s="4">
        <f>IF(ISNUMBER(VLOOKUP(A80,Sheet1!$D$5:$D$567,1,0)),1,0)</f>
        <v>1</v>
      </c>
    </row>
    <row r="81" spans="1:91" s="168" customFormat="1">
      <c r="A81" s="1">
        <v>708</v>
      </c>
      <c r="B81" s="1">
        <v>7</v>
      </c>
      <c r="C81" s="1">
        <v>0</v>
      </c>
      <c r="D81" s="3" t="s">
        <v>174</v>
      </c>
      <c r="E81" s="3"/>
      <c r="F81" s="4" t="s">
        <v>90</v>
      </c>
      <c r="G81" s="4" t="s">
        <v>91</v>
      </c>
      <c r="H81" s="4" t="s">
        <v>92</v>
      </c>
      <c r="I81" s="4" t="s">
        <v>91</v>
      </c>
      <c r="J81" s="4" t="s">
        <v>93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f t="shared" si="15"/>
        <v>0</v>
      </c>
      <c r="R81" s="58">
        <f t="shared" si="16"/>
        <v>0</v>
      </c>
      <c r="S81" s="58"/>
      <c r="T81" s="58"/>
      <c r="U81" s="58"/>
      <c r="V81" s="61"/>
      <c r="W81" s="57"/>
      <c r="X81" s="57">
        <f t="shared" si="21"/>
        <v>0</v>
      </c>
      <c r="Y81" s="57">
        <f t="shared" si="22"/>
        <v>0</v>
      </c>
      <c r="Z81" s="57">
        <f t="shared" si="23"/>
        <v>0</v>
      </c>
      <c r="AA81" s="57">
        <f t="shared" si="24"/>
        <v>0</v>
      </c>
      <c r="AB81" s="57">
        <f t="shared" si="25"/>
        <v>0</v>
      </c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7"/>
      <c r="AQ81" s="57"/>
      <c r="AR81" s="57"/>
      <c r="AS81" s="57"/>
      <c r="AT81" s="57"/>
      <c r="AU81" s="57"/>
      <c r="AV81" s="59"/>
      <c r="AW81" s="59"/>
      <c r="AX81" s="59"/>
      <c r="AY81" s="59"/>
      <c r="AZ81" s="59"/>
      <c r="BA81" s="59"/>
      <c r="BB81" s="5">
        <v>0</v>
      </c>
      <c r="BC81" s="5">
        <v>0</v>
      </c>
      <c r="BD81" s="5">
        <v>270</v>
      </c>
      <c r="BE81" s="5">
        <v>680</v>
      </c>
      <c r="BF81" s="5">
        <v>1080</v>
      </c>
      <c r="BG81" s="5">
        <v>1480</v>
      </c>
      <c r="BH81" s="1">
        <v>708</v>
      </c>
      <c r="BI81" s="57"/>
      <c r="BJ81" s="57">
        <v>0</v>
      </c>
      <c r="BK81" s="57">
        <v>0</v>
      </c>
      <c r="BL81" s="57">
        <v>0</v>
      </c>
      <c r="BM81" s="57">
        <v>0</v>
      </c>
      <c r="BN81" s="57">
        <v>0</v>
      </c>
      <c r="BO81" s="57"/>
      <c r="BP81" s="57"/>
      <c r="BQ81" s="57"/>
      <c r="BR81" s="57"/>
      <c r="BS81" s="57"/>
      <c r="BT81" s="57"/>
      <c r="BU81" s="57"/>
      <c r="BV81" s="57"/>
      <c r="BW81" s="57"/>
      <c r="BX81" s="57"/>
      <c r="BY81" s="57"/>
      <c r="BZ81" s="57"/>
      <c r="CA81" s="57">
        <v>0</v>
      </c>
      <c r="CB81" s="57">
        <v>401</v>
      </c>
      <c r="CC81" s="57">
        <v>279</v>
      </c>
      <c r="CD81" s="57">
        <v>0</v>
      </c>
      <c r="CE81" s="57">
        <v>0</v>
      </c>
      <c r="CF81" s="57">
        <v>0</v>
      </c>
      <c r="CG81" s="57">
        <v>0</v>
      </c>
      <c r="CH81" s="57">
        <v>872.76470588235293</v>
      </c>
      <c r="CI81" s="57">
        <v>607.23529411764707</v>
      </c>
      <c r="CJ81" s="57">
        <v>0</v>
      </c>
      <c r="CK81" s="57">
        <v>0</v>
      </c>
      <c r="CL81" s="57">
        <v>0</v>
      </c>
      <c r="CM81" s="4">
        <f>IF(ISNUMBER(VLOOKUP(A81,Sheet1!$D$5:$D$567,1,0)),1,0)</f>
        <v>1</v>
      </c>
    </row>
    <row r="82" spans="1:91" s="57" customFormat="1">
      <c r="A82" s="1">
        <v>801</v>
      </c>
      <c r="B82" s="1">
        <v>8</v>
      </c>
      <c r="C82" s="1">
        <v>0</v>
      </c>
      <c r="D82" s="3" t="s">
        <v>175</v>
      </c>
      <c r="E82" s="3"/>
      <c r="F82" s="4" t="s">
        <v>90</v>
      </c>
      <c r="G82" s="4" t="s">
        <v>91</v>
      </c>
      <c r="H82" s="4" t="s">
        <v>92</v>
      </c>
      <c r="I82" s="4" t="s">
        <v>91</v>
      </c>
      <c r="J82" s="4" t="s">
        <v>93</v>
      </c>
      <c r="K82" s="57">
        <v>844</v>
      </c>
      <c r="L82" s="57">
        <v>4</v>
      </c>
      <c r="M82" s="57">
        <v>37.9</v>
      </c>
      <c r="N82" s="57">
        <v>23.5</v>
      </c>
      <c r="O82" s="57">
        <v>23.5</v>
      </c>
      <c r="P82" s="57">
        <v>23.5</v>
      </c>
      <c r="Q82" s="57">
        <f t="shared" si="15"/>
        <v>112.4</v>
      </c>
      <c r="R82" s="58">
        <f t="shared" si="16"/>
        <v>848</v>
      </c>
      <c r="S82" s="58">
        <f t="shared" ref="S82:S113" si="26">R82+M82</f>
        <v>885.9</v>
      </c>
      <c r="T82" s="58">
        <f t="shared" ref="T82:T113" si="27">S82+N82</f>
        <v>909.4</v>
      </c>
      <c r="U82" s="58">
        <f t="shared" ref="U82:U113" si="28">T82+O82</f>
        <v>932.9</v>
      </c>
      <c r="V82" s="61">
        <f t="shared" ref="V82:V113" si="29">U82+P82</f>
        <v>956.4</v>
      </c>
      <c r="W82" s="57">
        <v>1448.0042226720561</v>
      </c>
      <c r="X82" s="57">
        <f t="shared" si="21"/>
        <v>1381.6361972895045</v>
      </c>
      <c r="Y82" s="57">
        <f t="shared" si="22"/>
        <v>1414.3821377918061</v>
      </c>
      <c r="Z82" s="57">
        <f t="shared" si="23"/>
        <v>1411.3046328133075</v>
      </c>
      <c r="AA82" s="57">
        <f t="shared" si="24"/>
        <v>1408.7381095215587</v>
      </c>
      <c r="AB82" s="57">
        <f t="shared" si="25"/>
        <v>1410.8046644737851</v>
      </c>
      <c r="AC82" s="59">
        <v>1.7238145508000668</v>
      </c>
      <c r="AD82" s="59">
        <v>1.6292879685017743</v>
      </c>
      <c r="AE82" s="59">
        <v>1.5965482986700601</v>
      </c>
      <c r="AF82" s="59">
        <v>1.551907447562467</v>
      </c>
      <c r="AG82" s="59">
        <v>1.5100633610478709</v>
      </c>
      <c r="AH82" s="59">
        <v>1.4751198917542714</v>
      </c>
      <c r="AI82" s="59"/>
      <c r="AJ82" s="59"/>
      <c r="AK82" s="59"/>
      <c r="AL82" s="59"/>
      <c r="AM82" s="59"/>
      <c r="AN82" s="59"/>
      <c r="AO82" s="59"/>
      <c r="AV82" s="59"/>
      <c r="AW82" s="59"/>
      <c r="AX82" s="59"/>
      <c r="AY82" s="59"/>
      <c r="AZ82" s="59"/>
      <c r="BA82" s="59"/>
      <c r="BB82" s="5">
        <v>334.44187500000004</v>
      </c>
      <c r="BC82" s="5">
        <v>338.53213733934422</v>
      </c>
      <c r="BD82" s="5">
        <v>344.37908055442853</v>
      </c>
      <c r="BE82" s="5">
        <v>349.59270672233953</v>
      </c>
      <c r="BF82" s="5">
        <v>354.36054918435946</v>
      </c>
      <c r="BG82" s="5">
        <v>358.82789092662006</v>
      </c>
      <c r="BH82" s="1">
        <v>801</v>
      </c>
      <c r="BJ82" s="57">
        <v>0</v>
      </c>
      <c r="BK82" s="57">
        <v>0</v>
      </c>
      <c r="BL82" s="57">
        <v>0</v>
      </c>
      <c r="BM82" s="57">
        <v>0</v>
      </c>
      <c r="BN82" s="57">
        <v>0</v>
      </c>
      <c r="BO82" s="57">
        <v>218</v>
      </c>
      <c r="BP82" s="57">
        <v>218</v>
      </c>
      <c r="BQ82" s="57">
        <v>218</v>
      </c>
      <c r="BR82" s="57">
        <v>218</v>
      </c>
      <c r="BS82" s="57">
        <v>218</v>
      </c>
      <c r="BT82" s="57">
        <v>218</v>
      </c>
      <c r="CA82" s="57">
        <v>0</v>
      </c>
      <c r="CB82" s="30">
        <v>87.398176680584882</v>
      </c>
      <c r="CC82" s="30">
        <v>122.35744735281882</v>
      </c>
      <c r="CD82" s="30">
        <v>52.438906008350926</v>
      </c>
      <c r="CE82" s="30">
        <v>87.398176680584882</v>
      </c>
      <c r="CF82" s="30">
        <v>0</v>
      </c>
      <c r="CG82" s="124">
        <v>0</v>
      </c>
      <c r="CH82" s="124">
        <v>89.706972731655014</v>
      </c>
      <c r="CI82" s="124">
        <v>125.58976182431701</v>
      </c>
      <c r="CJ82" s="124">
        <v>53.824183638993006</v>
      </c>
      <c r="CK82" s="124">
        <v>89.706972731655014</v>
      </c>
      <c r="CL82" s="124">
        <v>0</v>
      </c>
      <c r="CM82" s="4">
        <f>IF(ISNUMBER(VLOOKUP(A82,Sheet1!$D$5:$D$567,1,0)),1,0)</f>
        <v>1</v>
      </c>
    </row>
    <row r="83" spans="1:91" s="57" customFormat="1">
      <c r="A83" s="1">
        <v>802</v>
      </c>
      <c r="B83" s="1">
        <v>8</v>
      </c>
      <c r="C83" s="1">
        <v>0</v>
      </c>
      <c r="D83" s="3" t="s">
        <v>176</v>
      </c>
      <c r="E83" s="3"/>
      <c r="F83" s="4" t="s">
        <v>90</v>
      </c>
      <c r="G83" s="4" t="s">
        <v>91</v>
      </c>
      <c r="H83" s="4" t="s">
        <v>92</v>
      </c>
      <c r="I83" s="4" t="s">
        <v>91</v>
      </c>
      <c r="J83" s="4" t="s">
        <v>93</v>
      </c>
      <c r="K83" s="57">
        <v>416.85952380952779</v>
      </c>
      <c r="L83" s="57">
        <v>7.7166666666666659</v>
      </c>
      <c r="M83" s="57">
        <v>7.7166666666666659</v>
      </c>
      <c r="N83" s="57">
        <v>7.7166666666666659</v>
      </c>
      <c r="O83" s="57">
        <v>10.716666666666665</v>
      </c>
      <c r="P83" s="57">
        <v>7.7166666666666659</v>
      </c>
      <c r="Q83" s="57">
        <f t="shared" si="15"/>
        <v>41.583333333333329</v>
      </c>
      <c r="R83" s="58">
        <f t="shared" si="16"/>
        <v>424.57619047619443</v>
      </c>
      <c r="S83" s="58">
        <f t="shared" si="26"/>
        <v>432.29285714286107</v>
      </c>
      <c r="T83" s="58">
        <f t="shared" si="27"/>
        <v>440.00952380952771</v>
      </c>
      <c r="U83" s="58">
        <f t="shared" si="28"/>
        <v>450.72619047619435</v>
      </c>
      <c r="V83" s="61">
        <f t="shared" si="29"/>
        <v>458.44285714286099</v>
      </c>
      <c r="W83" s="57">
        <v>830.84424473175216</v>
      </c>
      <c r="X83" s="57">
        <f t="shared" si="21"/>
        <v>817.27087519767997</v>
      </c>
      <c r="Y83" s="57">
        <f t="shared" si="22"/>
        <v>805.86121059400421</v>
      </c>
      <c r="Z83" s="57">
        <f t="shared" si="23"/>
        <v>797.14088664016242</v>
      </c>
      <c r="AA83" s="57">
        <f t="shared" si="24"/>
        <v>787.58147241404129</v>
      </c>
      <c r="AB83" s="57">
        <f t="shared" si="25"/>
        <v>781.46706052368734</v>
      </c>
      <c r="AC83" s="59">
        <v>2.0306947322354079</v>
      </c>
      <c r="AD83" s="59">
        <v>1.9249098124910129</v>
      </c>
      <c r="AE83" s="59">
        <v>1.8641557390518921</v>
      </c>
      <c r="AF83" s="59">
        <v>1.8116446201860634</v>
      </c>
      <c r="AG83" s="59">
        <v>1.747361234060878</v>
      </c>
      <c r="AH83" s="59">
        <v>1.7046117053584386</v>
      </c>
      <c r="AI83" s="59"/>
      <c r="AJ83" s="59"/>
      <c r="AK83" s="59"/>
      <c r="AL83" s="59"/>
      <c r="AM83" s="59"/>
      <c r="AN83" s="59"/>
      <c r="AO83" s="59"/>
      <c r="AV83" s="59"/>
      <c r="AW83" s="59"/>
      <c r="AX83" s="59"/>
      <c r="AY83" s="59"/>
      <c r="AZ83" s="59"/>
      <c r="BA83" s="59"/>
      <c r="BB83" s="5">
        <v>283.24237499999998</v>
      </c>
      <c r="BC83" s="5">
        <v>287.23070996037166</v>
      </c>
      <c r="BD83" s="5">
        <v>291.44462840455475</v>
      </c>
      <c r="BE83" s="5">
        <v>296.09500152629607</v>
      </c>
      <c r="BF83" s="5">
        <v>300.30704450469881</v>
      </c>
      <c r="BG83" s="5">
        <v>304.23223330884719</v>
      </c>
      <c r="BH83" s="1">
        <v>802</v>
      </c>
      <c r="BI83" s="57">
        <v>144</v>
      </c>
      <c r="BJ83" s="57">
        <v>144</v>
      </c>
      <c r="BK83" s="57">
        <v>144</v>
      </c>
      <c r="BL83" s="57">
        <v>144</v>
      </c>
      <c r="BM83" s="57">
        <v>144</v>
      </c>
      <c r="BN83" s="57">
        <v>144</v>
      </c>
      <c r="BO83" s="57">
        <v>18</v>
      </c>
      <c r="BP83" s="57">
        <v>18</v>
      </c>
      <c r="BQ83" s="57">
        <v>18</v>
      </c>
      <c r="BR83" s="57">
        <v>18</v>
      </c>
      <c r="BS83" s="57">
        <v>18</v>
      </c>
      <c r="BT83" s="57">
        <v>18</v>
      </c>
      <c r="CA83" s="57">
        <v>0</v>
      </c>
      <c r="CB83" s="30">
        <v>103.63325053420363</v>
      </c>
      <c r="CC83" s="30">
        <v>118.43800061051843</v>
      </c>
      <c r="CD83" s="30">
        <v>44.414250228944411</v>
      </c>
      <c r="CE83" s="30">
        <v>29.609500152629607</v>
      </c>
      <c r="CF83" s="30">
        <v>0</v>
      </c>
      <c r="CG83" s="124">
        <v>0</v>
      </c>
      <c r="CH83" s="124">
        <v>106.48128165809651</v>
      </c>
      <c r="CI83" s="124">
        <v>121.69289332353888</v>
      </c>
      <c r="CJ83" s="124">
        <v>45.634834996327079</v>
      </c>
      <c r="CK83" s="124">
        <v>30.423223330884721</v>
      </c>
      <c r="CL83" s="124">
        <v>0</v>
      </c>
      <c r="CM83" s="4">
        <f>IF(ISNUMBER(VLOOKUP(A83,Sheet1!$D$5:$D$567,1,0)),1,0)</f>
        <v>1</v>
      </c>
    </row>
    <row r="84" spans="1:91" s="57" customFormat="1">
      <c r="A84" s="1">
        <v>803</v>
      </c>
      <c r="B84" s="1">
        <v>8</v>
      </c>
      <c r="C84" s="1">
        <v>0</v>
      </c>
      <c r="D84" s="3" t="s">
        <v>177</v>
      </c>
      <c r="E84" s="3"/>
      <c r="F84" s="4" t="s">
        <v>90</v>
      </c>
      <c r="G84" s="4" t="s">
        <v>91</v>
      </c>
      <c r="H84" s="4" t="s">
        <v>92</v>
      </c>
      <c r="I84" s="4" t="s">
        <v>91</v>
      </c>
      <c r="J84" s="4" t="s">
        <v>93</v>
      </c>
      <c r="K84" s="57">
        <v>316.54014285714493</v>
      </c>
      <c r="L84" s="57">
        <v>4.7</v>
      </c>
      <c r="M84" s="57">
        <v>4.7</v>
      </c>
      <c r="N84" s="57">
        <v>4.7</v>
      </c>
      <c r="O84" s="57">
        <v>4.7</v>
      </c>
      <c r="P84" s="57">
        <v>4.7</v>
      </c>
      <c r="Q84" s="57">
        <f t="shared" si="15"/>
        <v>23.5</v>
      </c>
      <c r="R84" s="58">
        <f t="shared" si="16"/>
        <v>321.24014285714492</v>
      </c>
      <c r="S84" s="58">
        <f t="shared" si="26"/>
        <v>325.94014285714491</v>
      </c>
      <c r="T84" s="58">
        <f t="shared" si="27"/>
        <v>330.64014285714489</v>
      </c>
      <c r="U84" s="58">
        <f t="shared" si="28"/>
        <v>335.34014285714488</v>
      </c>
      <c r="V84" s="61">
        <f t="shared" si="29"/>
        <v>340.04014285714487</v>
      </c>
      <c r="W84" s="57">
        <v>860.88355887110299</v>
      </c>
      <c r="X84" s="57">
        <f t="shared" si="21"/>
        <v>879.09684157883032</v>
      </c>
      <c r="Y84" s="57">
        <f t="shared" si="22"/>
        <v>893.93603996640979</v>
      </c>
      <c r="Z84" s="57">
        <f t="shared" si="23"/>
        <v>898.44441228082644</v>
      </c>
      <c r="AA84" s="57">
        <f t="shared" si="24"/>
        <v>896.68846049820559</v>
      </c>
      <c r="AB84" s="57">
        <f t="shared" si="25"/>
        <v>885.29406401918345</v>
      </c>
      <c r="AC84" s="59">
        <v>2.7606566331823315</v>
      </c>
      <c r="AD84" s="59">
        <v>2.736572191009651</v>
      </c>
      <c r="AE84" s="59">
        <v>2.7426386701873962</v>
      </c>
      <c r="AF84" s="59">
        <v>2.7172877573701171</v>
      </c>
      <c r="AG84" s="59">
        <v>2.6739669544430158</v>
      </c>
      <c r="AH84" s="59">
        <v>2.6034986827749527</v>
      </c>
      <c r="AI84" s="59"/>
      <c r="AJ84" s="59"/>
      <c r="AK84" s="59"/>
      <c r="AL84" s="59"/>
      <c r="AM84" s="59"/>
      <c r="AN84" s="59"/>
      <c r="AO84" s="59"/>
      <c r="AV84" s="59"/>
      <c r="AW84" s="59"/>
      <c r="AX84" s="59"/>
      <c r="AY84" s="59"/>
      <c r="AZ84" s="59"/>
      <c r="BA84" s="59"/>
      <c r="BB84" s="5">
        <v>277.79340000000002</v>
      </c>
      <c r="BC84" s="5">
        <v>282.65077385400332</v>
      </c>
      <c r="BD84" s="5">
        <v>287.56450652362099</v>
      </c>
      <c r="BE84" s="5">
        <v>292.51724453259965</v>
      </c>
      <c r="BF84" s="5">
        <v>296.87684364524745</v>
      </c>
      <c r="BG84" s="5">
        <v>300.56459186432897</v>
      </c>
      <c r="BH84" s="1">
        <v>803</v>
      </c>
      <c r="BI84" s="57">
        <v>83</v>
      </c>
      <c r="BJ84" s="57">
        <v>83</v>
      </c>
      <c r="BK84" s="57">
        <v>83</v>
      </c>
      <c r="BL84" s="57">
        <v>83</v>
      </c>
      <c r="BM84" s="57">
        <v>83</v>
      </c>
      <c r="BN84" s="57">
        <v>83</v>
      </c>
      <c r="BO84" s="57">
        <v>107</v>
      </c>
      <c r="BP84" s="57">
        <v>107</v>
      </c>
      <c r="BQ84" s="57">
        <v>107</v>
      </c>
      <c r="BR84" s="57">
        <v>107</v>
      </c>
      <c r="BS84" s="57">
        <v>107</v>
      </c>
      <c r="BT84" s="57">
        <v>107</v>
      </c>
      <c r="CA84" s="57">
        <v>0</v>
      </c>
      <c r="CB84" s="30">
        <v>87.755173359779889</v>
      </c>
      <c r="CC84" s="30">
        <v>87.755173359779889</v>
      </c>
      <c r="CD84" s="30">
        <v>43.877586679889944</v>
      </c>
      <c r="CE84" s="30">
        <v>73.129311133149912</v>
      </c>
      <c r="CF84" s="30">
        <v>0</v>
      </c>
      <c r="CG84" s="124">
        <v>0</v>
      </c>
      <c r="CH84" s="124">
        <v>90.169377559298695</v>
      </c>
      <c r="CI84" s="124">
        <v>90.169377559298695</v>
      </c>
      <c r="CJ84" s="124">
        <v>45.084688779649348</v>
      </c>
      <c r="CK84" s="124">
        <v>75.141147966082244</v>
      </c>
      <c r="CL84" s="124">
        <v>0</v>
      </c>
      <c r="CM84" s="4">
        <f>IF(ISNUMBER(VLOOKUP(A84,Sheet1!$D$5:$D$567,1,0)),1,0)</f>
        <v>1</v>
      </c>
    </row>
    <row r="85" spans="1:91" s="57" customFormat="1">
      <c r="A85" s="1">
        <v>804</v>
      </c>
      <c r="B85" s="1">
        <v>8</v>
      </c>
      <c r="C85" s="1">
        <v>0</v>
      </c>
      <c r="D85" s="3" t="s">
        <v>178</v>
      </c>
      <c r="E85" s="3"/>
      <c r="F85" s="4" t="s">
        <v>90</v>
      </c>
      <c r="G85" s="4" t="s">
        <v>91</v>
      </c>
      <c r="H85" s="4" t="s">
        <v>92</v>
      </c>
      <c r="I85" s="4" t="s">
        <v>91</v>
      </c>
      <c r="J85" s="4" t="s">
        <v>93</v>
      </c>
      <c r="K85" s="57">
        <v>112.90394736842136</v>
      </c>
      <c r="L85" s="57">
        <v>5.5250000000000004</v>
      </c>
      <c r="M85" s="57">
        <v>7.3250000000000002</v>
      </c>
      <c r="N85" s="57">
        <v>7.3250000000000002</v>
      </c>
      <c r="O85" s="57">
        <v>7.3250000000000002</v>
      </c>
      <c r="P85" s="57">
        <v>1.325</v>
      </c>
      <c r="Q85" s="57">
        <f t="shared" si="15"/>
        <v>28.824999999999999</v>
      </c>
      <c r="R85" s="58">
        <f t="shared" si="16"/>
        <v>118.42894736842136</v>
      </c>
      <c r="S85" s="58">
        <f t="shared" si="26"/>
        <v>125.75394736842136</v>
      </c>
      <c r="T85" s="58">
        <f t="shared" si="27"/>
        <v>133.07894736842135</v>
      </c>
      <c r="U85" s="58">
        <f t="shared" si="28"/>
        <v>140.40394736842134</v>
      </c>
      <c r="V85" s="61">
        <f t="shared" si="29"/>
        <v>141.72894736842133</v>
      </c>
      <c r="W85" s="57">
        <v>216.55077234574824</v>
      </c>
      <c r="X85" s="57">
        <f t="shared" si="21"/>
        <v>217.88132696755142</v>
      </c>
      <c r="Y85" s="57">
        <f t="shared" si="22"/>
        <v>224.82294978222254</v>
      </c>
      <c r="Z85" s="57">
        <f t="shared" si="23"/>
        <v>234.11061910547906</v>
      </c>
      <c r="AA85" s="57">
        <f t="shared" si="24"/>
        <v>244.3750674296563</v>
      </c>
      <c r="AB85" s="57">
        <f t="shared" si="25"/>
        <v>239.01379353870641</v>
      </c>
      <c r="AC85" s="59">
        <v>1.9407852238533989</v>
      </c>
      <c r="AD85" s="59">
        <v>1.8397641101186437</v>
      </c>
      <c r="AE85" s="59">
        <v>1.7878003393687412</v>
      </c>
      <c r="AF85" s="59">
        <v>1.7591859849729452</v>
      </c>
      <c r="AG85" s="59">
        <v>1.7405142234955382</v>
      </c>
      <c r="AH85" s="59">
        <v>1.6864147937075638</v>
      </c>
      <c r="AI85" s="59"/>
      <c r="AJ85" s="59"/>
      <c r="AK85" s="59"/>
      <c r="AL85" s="59"/>
      <c r="AM85" s="59"/>
      <c r="AN85" s="59"/>
      <c r="AO85" s="59"/>
      <c r="AV85" s="59"/>
      <c r="AW85" s="59"/>
      <c r="AX85" s="59"/>
      <c r="AY85" s="59"/>
      <c r="AZ85" s="59"/>
      <c r="BA85" s="59"/>
      <c r="BB85" s="5">
        <v>481.94940000000003</v>
      </c>
      <c r="BC85" s="5">
        <v>628.8685151880868</v>
      </c>
      <c r="BD85" s="5">
        <v>636.82935349165177</v>
      </c>
      <c r="BE85" s="5">
        <v>645.46593913050674</v>
      </c>
      <c r="BF85" s="5">
        <v>653.42882253160963</v>
      </c>
      <c r="BG85" s="5">
        <v>660.25898452557806</v>
      </c>
      <c r="BH85" s="1">
        <v>804</v>
      </c>
      <c r="BJ85" s="57">
        <v>0</v>
      </c>
      <c r="BK85" s="57">
        <v>0</v>
      </c>
      <c r="BL85" s="57">
        <v>0</v>
      </c>
      <c r="BM85" s="57">
        <v>0</v>
      </c>
      <c r="BN85" s="57">
        <v>0</v>
      </c>
      <c r="BO85" s="57">
        <v>0</v>
      </c>
      <c r="BP85" s="57">
        <v>0</v>
      </c>
      <c r="BQ85" s="57">
        <v>0</v>
      </c>
      <c r="BR85" s="57">
        <v>0</v>
      </c>
      <c r="BS85" s="57">
        <v>0</v>
      </c>
      <c r="BT85" s="57">
        <v>0</v>
      </c>
      <c r="BU85" s="57">
        <v>360</v>
      </c>
      <c r="BV85" s="57">
        <v>387</v>
      </c>
      <c r="BW85" s="57">
        <v>416.02499999999998</v>
      </c>
      <c r="BX85" s="57">
        <v>447.22687499999995</v>
      </c>
      <c r="BY85" s="57">
        <v>480.76889062499993</v>
      </c>
      <c r="BZ85" s="57">
        <v>516.8265574218749</v>
      </c>
      <c r="CA85" s="57">
        <v>0</v>
      </c>
      <c r="CB85" s="30">
        <v>121.32286532366361</v>
      </c>
      <c r="CC85" s="30">
        <v>200.26215336130315</v>
      </c>
      <c r="CD85" s="30">
        <v>148.6515362543997</v>
      </c>
      <c r="CE85" s="30">
        <v>175.22938419114024</v>
      </c>
      <c r="CF85" s="30">
        <v>0</v>
      </c>
      <c r="CG85" s="124">
        <v>0</v>
      </c>
      <c r="CH85" s="124">
        <v>124.10339105769495</v>
      </c>
      <c r="CI85" s="124">
        <v>204.85184112945899</v>
      </c>
      <c r="CJ85" s="124">
        <v>152.05839135014753</v>
      </c>
      <c r="CK85" s="124">
        <v>179.24536098827659</v>
      </c>
      <c r="CL85" s="124">
        <v>0</v>
      </c>
      <c r="CM85" s="4">
        <f>IF(ISNUMBER(VLOOKUP(A85,Sheet1!$D$5:$D$567,1,0)),1,0)</f>
        <v>1</v>
      </c>
    </row>
    <row r="86" spans="1:91" s="57" customFormat="1">
      <c r="A86" s="1">
        <v>805</v>
      </c>
      <c r="B86" s="1">
        <v>8</v>
      </c>
      <c r="C86" s="1">
        <v>0</v>
      </c>
      <c r="D86" s="3" t="s">
        <v>179</v>
      </c>
      <c r="E86" s="3"/>
      <c r="F86" s="4" t="s">
        <v>109</v>
      </c>
      <c r="G86" s="4" t="s">
        <v>91</v>
      </c>
      <c r="H86" s="4" t="s">
        <v>92</v>
      </c>
      <c r="I86" s="4" t="s">
        <v>91</v>
      </c>
      <c r="J86" s="4" t="s">
        <v>93</v>
      </c>
      <c r="K86" s="57">
        <v>200</v>
      </c>
      <c r="L86" s="57">
        <v>12</v>
      </c>
      <c r="M86" s="57">
        <v>18</v>
      </c>
      <c r="N86" s="57">
        <v>18</v>
      </c>
      <c r="O86" s="57">
        <v>27</v>
      </c>
      <c r="P86" s="57">
        <v>0</v>
      </c>
      <c r="Q86" s="57">
        <f t="shared" si="15"/>
        <v>75</v>
      </c>
      <c r="R86" s="58">
        <f t="shared" si="16"/>
        <v>212</v>
      </c>
      <c r="S86" s="58">
        <f t="shared" si="26"/>
        <v>230</v>
      </c>
      <c r="T86" s="58">
        <f t="shared" si="27"/>
        <v>248</v>
      </c>
      <c r="U86" s="58">
        <f t="shared" si="28"/>
        <v>275</v>
      </c>
      <c r="V86" s="61">
        <f t="shared" si="29"/>
        <v>275</v>
      </c>
      <c r="W86" s="57">
        <v>678.85847083114913</v>
      </c>
      <c r="X86" s="57">
        <f t="shared" si="21"/>
        <v>685.51129796447196</v>
      </c>
      <c r="Y86" s="57">
        <f t="shared" si="22"/>
        <v>721.71992211052884</v>
      </c>
      <c r="Z86" s="57">
        <f t="shared" si="23"/>
        <v>751.11956663458648</v>
      </c>
      <c r="AA86" s="57">
        <f t="shared" si="24"/>
        <v>791.30588315670866</v>
      </c>
      <c r="AB86" s="57">
        <f t="shared" si="25"/>
        <v>741.96471886519885</v>
      </c>
      <c r="AC86" s="59">
        <v>3.3942923541557457</v>
      </c>
      <c r="AD86" s="59">
        <v>3.2335438583229807</v>
      </c>
      <c r="AE86" s="59">
        <v>3.1379127048283864</v>
      </c>
      <c r="AF86" s="59">
        <v>3.0287079299781712</v>
      </c>
      <c r="AG86" s="59">
        <v>2.877475938751668</v>
      </c>
      <c r="AH86" s="59">
        <v>2.6980535231461777</v>
      </c>
      <c r="AI86" s="59"/>
      <c r="AJ86" s="59"/>
      <c r="AK86" s="59"/>
      <c r="AL86" s="59"/>
      <c r="AM86" s="59"/>
      <c r="AN86" s="59"/>
      <c r="AO86" s="59"/>
      <c r="AV86" s="59"/>
      <c r="AW86" s="59"/>
      <c r="AX86" s="59"/>
      <c r="AY86" s="59"/>
      <c r="AZ86" s="59"/>
      <c r="BA86" s="59"/>
      <c r="BB86" s="5">
        <v>299.62139999999999</v>
      </c>
      <c r="BC86" s="5">
        <v>304.47070102955882</v>
      </c>
      <c r="BD86" s="5">
        <v>310.37663948651755</v>
      </c>
      <c r="BE86" s="5">
        <v>316.45465634249859</v>
      </c>
      <c r="BF86" s="5">
        <v>322.41922431466145</v>
      </c>
      <c r="BG86" s="5">
        <v>325.28519932108634</v>
      </c>
      <c r="BH86" s="1">
        <v>805</v>
      </c>
      <c r="BI86" s="57">
        <v>51</v>
      </c>
      <c r="BJ86" s="57">
        <v>51</v>
      </c>
      <c r="BK86" s="57">
        <v>51</v>
      </c>
      <c r="BL86" s="57">
        <v>51</v>
      </c>
      <c r="BM86" s="57">
        <v>51</v>
      </c>
      <c r="BN86" s="57">
        <v>51</v>
      </c>
      <c r="BO86" s="57">
        <v>456</v>
      </c>
      <c r="BP86" s="57">
        <v>503.18467465491398</v>
      </c>
      <c r="BQ86" s="57">
        <v>504.12152997848602</v>
      </c>
      <c r="BR86" s="57">
        <v>513.35847721121013</v>
      </c>
      <c r="BS86" s="57">
        <v>519.08392857919534</v>
      </c>
      <c r="BT86" s="57">
        <v>510.42854336429684</v>
      </c>
      <c r="CA86" s="57">
        <v>0</v>
      </c>
      <c r="CB86" s="30">
        <v>15.352260302317314</v>
      </c>
      <c r="CC86" s="30">
        <v>297.63575670995778</v>
      </c>
      <c r="CD86" s="30">
        <v>1.980936668721649</v>
      </c>
      <c r="CE86" s="30">
        <v>1.4857026615018849</v>
      </c>
      <c r="CF86" s="30">
        <v>0</v>
      </c>
      <c r="CG86" s="124">
        <v>0</v>
      </c>
      <c r="CH86" s="124">
        <v>15.780659100378776</v>
      </c>
      <c r="CI86" s="124">
        <v>305.94116568061037</v>
      </c>
      <c r="CJ86" s="124">
        <v>2.03621392895597</v>
      </c>
      <c r="CK86" s="124">
        <v>1.5271606111412648</v>
      </c>
      <c r="CL86" s="124">
        <v>0</v>
      </c>
      <c r="CM86" s="4">
        <f>IF(ISNUMBER(VLOOKUP(A86,Sheet1!$D$5:$D$567,1,0)),1,0)</f>
        <v>1</v>
      </c>
    </row>
    <row r="87" spans="1:91" s="57" customFormat="1">
      <c r="A87" s="1">
        <v>806</v>
      </c>
      <c r="B87" s="1">
        <v>8</v>
      </c>
      <c r="C87" s="1">
        <v>0</v>
      </c>
      <c r="D87" s="3" t="s">
        <v>180</v>
      </c>
      <c r="E87" s="3"/>
      <c r="F87" s="4" t="s">
        <v>90</v>
      </c>
      <c r="G87" s="4" t="s">
        <v>91</v>
      </c>
      <c r="H87" s="4" t="s">
        <v>92</v>
      </c>
      <c r="I87" s="4" t="s">
        <v>91</v>
      </c>
      <c r="J87" s="4" t="s">
        <v>93</v>
      </c>
      <c r="K87" s="57">
        <v>535</v>
      </c>
      <c r="L87" s="57">
        <v>6.6</v>
      </c>
      <c r="M87" s="57">
        <v>27</v>
      </c>
      <c r="N87" s="57">
        <v>91.699999999999989</v>
      </c>
      <c r="O87" s="57">
        <v>9.6</v>
      </c>
      <c r="P87" s="57">
        <v>9.6</v>
      </c>
      <c r="Q87" s="57">
        <f t="shared" si="15"/>
        <v>144.49999999999997</v>
      </c>
      <c r="R87" s="58">
        <f t="shared" si="16"/>
        <v>541.6</v>
      </c>
      <c r="S87" s="58">
        <f t="shared" si="26"/>
        <v>568.6</v>
      </c>
      <c r="T87" s="58">
        <f t="shared" si="27"/>
        <v>660.3</v>
      </c>
      <c r="U87" s="58">
        <f t="shared" si="28"/>
        <v>669.9</v>
      </c>
      <c r="V87" s="61">
        <f t="shared" si="29"/>
        <v>679.5</v>
      </c>
      <c r="W87" s="57">
        <v>1083.3817237136914</v>
      </c>
      <c r="X87" s="57">
        <f t="shared" si="21"/>
        <v>1087.6629647551104</v>
      </c>
      <c r="Y87" s="57">
        <f t="shared" si="22"/>
        <v>1120.8148321324463</v>
      </c>
      <c r="Z87" s="57">
        <f t="shared" si="23"/>
        <v>1341.9991991578686</v>
      </c>
      <c r="AA87" s="57">
        <f t="shared" si="24"/>
        <v>1325.9450507863164</v>
      </c>
      <c r="AB87" s="57">
        <f t="shared" si="25"/>
        <v>1304.0688585538815</v>
      </c>
      <c r="AC87" s="59">
        <v>2.0250125676891426</v>
      </c>
      <c r="AD87" s="59">
        <v>2.0082403337428181</v>
      </c>
      <c r="AE87" s="59">
        <v>1.9711833136342707</v>
      </c>
      <c r="AF87" s="59">
        <v>2.0324082979825362</v>
      </c>
      <c r="AG87" s="59">
        <v>1.9793178844399408</v>
      </c>
      <c r="AH87" s="59">
        <v>1.9191594680704658</v>
      </c>
      <c r="AI87" s="59"/>
      <c r="AJ87" s="59"/>
      <c r="AK87" s="59"/>
      <c r="AL87" s="59"/>
      <c r="AM87" s="59"/>
      <c r="AN87" s="59"/>
      <c r="AO87" s="59"/>
      <c r="AV87" s="59"/>
      <c r="AW87" s="59"/>
      <c r="AX87" s="59"/>
      <c r="AY87" s="59"/>
      <c r="AZ87" s="59"/>
      <c r="BA87" s="59"/>
      <c r="BB87" s="5">
        <v>639.11099999999999</v>
      </c>
      <c r="BC87" s="5">
        <v>648.75993826266551</v>
      </c>
      <c r="BD87" s="5">
        <v>658.44584841407243</v>
      </c>
      <c r="BE87" s="5">
        <v>675.51777951108488</v>
      </c>
      <c r="BF87" s="5">
        <v>684.68611247123238</v>
      </c>
      <c r="BG87" s="5">
        <v>692.84313463605076</v>
      </c>
      <c r="BH87" s="1">
        <v>806</v>
      </c>
      <c r="BI87" s="57">
        <v>448</v>
      </c>
      <c r="BJ87" s="57">
        <v>453.52672897196271</v>
      </c>
      <c r="BK87" s="57">
        <v>476.13607476635519</v>
      </c>
      <c r="BL87" s="57">
        <v>479.36217792902283</v>
      </c>
      <c r="BM87" s="57">
        <v>486.33155080213908</v>
      </c>
      <c r="BN87" s="57">
        <v>493.30092367525526</v>
      </c>
      <c r="BO87" s="57">
        <v>0</v>
      </c>
      <c r="BP87" s="57">
        <v>0</v>
      </c>
      <c r="BQ87" s="57">
        <v>0</v>
      </c>
      <c r="BR87" s="57">
        <v>0</v>
      </c>
      <c r="BS87" s="57">
        <v>0</v>
      </c>
      <c r="BT87" s="57">
        <v>0</v>
      </c>
      <c r="CA87" s="57">
        <v>0</v>
      </c>
      <c r="CB87" s="30">
        <v>67.551777951108491</v>
      </c>
      <c r="CC87" s="30">
        <v>270.20711180443396</v>
      </c>
      <c r="CD87" s="30">
        <v>168.87944487777122</v>
      </c>
      <c r="CE87" s="30">
        <v>168.87944487777122</v>
      </c>
      <c r="CF87" s="30">
        <v>0</v>
      </c>
      <c r="CG87" s="124">
        <v>0</v>
      </c>
      <c r="CH87" s="124">
        <v>69.284313463605073</v>
      </c>
      <c r="CI87" s="124">
        <v>277.13725385442029</v>
      </c>
      <c r="CJ87" s="124">
        <v>173.21078365901269</v>
      </c>
      <c r="CK87" s="124">
        <v>173.21078365901269</v>
      </c>
      <c r="CL87" s="124">
        <v>0</v>
      </c>
      <c r="CM87" s="4">
        <f>IF(ISNUMBER(VLOOKUP(A87,Sheet1!$D$5:$D$567,1,0)),1,0)</f>
        <v>1</v>
      </c>
    </row>
    <row r="88" spans="1:91" s="57" customFormat="1">
      <c r="A88" s="1">
        <v>807</v>
      </c>
      <c r="B88" s="1">
        <v>8</v>
      </c>
      <c r="C88" s="1">
        <v>0</v>
      </c>
      <c r="D88" s="3" t="s">
        <v>181</v>
      </c>
      <c r="E88" s="3"/>
      <c r="F88" s="4" t="s">
        <v>90</v>
      </c>
      <c r="G88" s="4" t="s">
        <v>91</v>
      </c>
      <c r="H88" s="4" t="s">
        <v>92</v>
      </c>
      <c r="I88" s="4" t="s">
        <v>91</v>
      </c>
      <c r="J88" s="4" t="s">
        <v>93</v>
      </c>
      <c r="K88" s="57">
        <v>695.54545454545973</v>
      </c>
      <c r="L88" s="57">
        <v>16.399999999999999</v>
      </c>
      <c r="M88" s="57">
        <v>36</v>
      </c>
      <c r="N88" s="57">
        <v>27.4</v>
      </c>
      <c r="O88" s="57">
        <v>27.4</v>
      </c>
      <c r="P88" s="57">
        <v>12.4</v>
      </c>
      <c r="Q88" s="57">
        <f t="shared" si="15"/>
        <v>119.6</v>
      </c>
      <c r="R88" s="58">
        <f t="shared" si="16"/>
        <v>711.94545454545971</v>
      </c>
      <c r="S88" s="58">
        <f t="shared" si="26"/>
        <v>747.94545454545971</v>
      </c>
      <c r="T88" s="58">
        <f t="shared" si="27"/>
        <v>775.34545454545969</v>
      </c>
      <c r="U88" s="58">
        <f t="shared" si="28"/>
        <v>802.74545454545967</v>
      </c>
      <c r="V88" s="61">
        <f t="shared" si="29"/>
        <v>815.14545454545964</v>
      </c>
      <c r="W88" s="57">
        <v>1006.759248181297</v>
      </c>
      <c r="X88" s="57">
        <f t="shared" si="21"/>
        <v>987.24075062512622</v>
      </c>
      <c r="Y88" s="57">
        <f t="shared" si="22"/>
        <v>1003.3458329233657</v>
      </c>
      <c r="Z88" s="57">
        <f t="shared" si="23"/>
        <v>1021.7030580617509</v>
      </c>
      <c r="AA88" s="57">
        <f t="shared" si="24"/>
        <v>1039.108259055387</v>
      </c>
      <c r="AB88" s="57">
        <f t="shared" si="25"/>
        <v>1020.2400146782546</v>
      </c>
      <c r="AC88" s="59">
        <v>1.4474384694803535</v>
      </c>
      <c r="AD88" s="59">
        <v>1.3866803198503856</v>
      </c>
      <c r="AE88" s="59">
        <v>1.3414692566493602</v>
      </c>
      <c r="AF88" s="59">
        <v>1.3177391472046696</v>
      </c>
      <c r="AG88" s="59">
        <v>1.2944430306911716</v>
      </c>
      <c r="AH88" s="59">
        <v>1.251604862652592</v>
      </c>
      <c r="AI88" s="59"/>
      <c r="AJ88" s="59"/>
      <c r="AK88" s="59"/>
      <c r="AL88" s="59"/>
      <c r="AM88" s="59"/>
      <c r="AN88" s="59"/>
      <c r="AO88" s="59"/>
      <c r="AV88" s="59"/>
      <c r="AW88" s="59"/>
      <c r="AX88" s="59"/>
      <c r="AY88" s="59"/>
      <c r="AZ88" s="59"/>
      <c r="BA88" s="59"/>
      <c r="BB88" s="5">
        <v>171.39260000000002</v>
      </c>
      <c r="BC88" s="5">
        <v>173.03418062713584</v>
      </c>
      <c r="BD88" s="5">
        <v>175.32258522401906</v>
      </c>
      <c r="BE88" s="5">
        <v>178.3798790685843</v>
      </c>
      <c r="BF88" s="5">
        <v>181.17549120549802</v>
      </c>
      <c r="BG88" s="5">
        <v>182.70609239498771</v>
      </c>
      <c r="BH88" s="1">
        <v>807</v>
      </c>
      <c r="BI88" s="57">
        <v>25</v>
      </c>
      <c r="BJ88" s="57">
        <v>25.370610340806003</v>
      </c>
      <c r="BK88" s="57">
        <v>26.205249076315447</v>
      </c>
      <c r="BL88" s="57">
        <v>26.605939605690025</v>
      </c>
      <c r="BM88" s="57">
        <v>26.990463381831503</v>
      </c>
      <c r="BN88" s="57">
        <v>27.407384765863775</v>
      </c>
      <c r="BO88" s="57">
        <v>0</v>
      </c>
      <c r="BP88" s="57">
        <v>0</v>
      </c>
      <c r="BQ88" s="57">
        <v>0</v>
      </c>
      <c r="BR88" s="57">
        <v>0</v>
      </c>
      <c r="BS88" s="57">
        <v>0</v>
      </c>
      <c r="BT88" s="57">
        <v>0</v>
      </c>
      <c r="CA88" s="57">
        <v>10.193135921293406</v>
      </c>
      <c r="CB88" s="30">
        <v>10.193135921293406</v>
      </c>
      <c r="CC88" s="30">
        <v>81.545087548727125</v>
      </c>
      <c r="CD88" s="30">
        <v>40.772543863553501</v>
      </c>
      <c r="CE88" s="30">
        <v>35.67597581371686</v>
      </c>
      <c r="CF88" s="30">
        <v>0</v>
      </c>
      <c r="CG88" s="124">
        <v>10.44034811075557</v>
      </c>
      <c r="CH88" s="124">
        <v>10.44034811075557</v>
      </c>
      <c r="CI88" s="124">
        <v>83.52278506875065</v>
      </c>
      <c r="CJ88" s="124">
        <v>41.761392625728369</v>
      </c>
      <c r="CK88" s="124">
        <v>36.541218478997543</v>
      </c>
      <c r="CL88" s="124">
        <v>0</v>
      </c>
      <c r="CM88" s="4">
        <f>IF(ISNUMBER(VLOOKUP(A88,Sheet1!$D$5:$D$567,1,0)),1,0)</f>
        <v>1</v>
      </c>
    </row>
    <row r="89" spans="1:91" s="57" customFormat="1">
      <c r="A89" s="1">
        <v>808</v>
      </c>
      <c r="B89" s="1">
        <v>8</v>
      </c>
      <c r="C89" s="1">
        <v>0</v>
      </c>
      <c r="D89" s="3" t="s">
        <v>182</v>
      </c>
      <c r="E89" s="3"/>
      <c r="F89" s="4" t="s">
        <v>90</v>
      </c>
      <c r="G89" s="4" t="s">
        <v>91</v>
      </c>
      <c r="H89" s="4" t="s">
        <v>92</v>
      </c>
      <c r="I89" s="4" t="s">
        <v>91</v>
      </c>
      <c r="J89" s="4" t="s">
        <v>93</v>
      </c>
      <c r="K89" s="57">
        <v>796.61904761903941</v>
      </c>
      <c r="L89" s="57">
        <v>16.700000000000003</v>
      </c>
      <c r="M89" s="57">
        <v>24.5</v>
      </c>
      <c r="N89" s="57">
        <v>24.5</v>
      </c>
      <c r="O89" s="57">
        <v>24.5</v>
      </c>
      <c r="P89" s="57">
        <v>24.5</v>
      </c>
      <c r="Q89" s="57">
        <f t="shared" si="15"/>
        <v>114.7</v>
      </c>
      <c r="R89" s="58">
        <f t="shared" si="16"/>
        <v>813.31904761903945</v>
      </c>
      <c r="S89" s="58">
        <f t="shared" si="26"/>
        <v>837.81904761903945</v>
      </c>
      <c r="T89" s="58">
        <f t="shared" si="27"/>
        <v>862.31904761903945</v>
      </c>
      <c r="U89" s="58">
        <f t="shared" si="28"/>
        <v>886.81904761903945</v>
      </c>
      <c r="V89" s="61">
        <f t="shared" si="29"/>
        <v>911.31904761903945</v>
      </c>
      <c r="W89" s="57">
        <v>1706.5003391233463</v>
      </c>
      <c r="X89" s="57">
        <f t="shared" si="21"/>
        <v>1640.5747320544058</v>
      </c>
      <c r="Y89" s="57">
        <f t="shared" si="22"/>
        <v>1649.6685737171586</v>
      </c>
      <c r="Z89" s="57">
        <f t="shared" si="23"/>
        <v>1658.5160265426944</v>
      </c>
      <c r="AA89" s="57">
        <f t="shared" si="24"/>
        <v>1664.9014039600393</v>
      </c>
      <c r="AB89" s="57">
        <f t="shared" si="25"/>
        <v>1675.5516821024912</v>
      </c>
      <c r="AC89" s="59">
        <v>2.1557090424440957</v>
      </c>
      <c r="AD89" s="59">
        <v>2.0171355101754052</v>
      </c>
      <c r="AE89" s="59">
        <v>1.9690034243137322</v>
      </c>
      <c r="AF89" s="59">
        <v>1.9233206446292064</v>
      </c>
      <c r="AG89" s="59">
        <v>1.8773857061708592</v>
      </c>
      <c r="AH89" s="59">
        <v>1.8386005279711057</v>
      </c>
      <c r="AI89" s="59"/>
      <c r="AJ89" s="59"/>
      <c r="AK89" s="59"/>
      <c r="AL89" s="59"/>
      <c r="AM89" s="59"/>
      <c r="AN89" s="59"/>
      <c r="AO89" s="59"/>
      <c r="AV89" s="59"/>
      <c r="AW89" s="59"/>
      <c r="AX89" s="59"/>
      <c r="AY89" s="59"/>
      <c r="AZ89" s="59"/>
      <c r="BA89" s="59"/>
      <c r="BB89" s="5">
        <v>258.54410000000001</v>
      </c>
      <c r="BC89" s="5">
        <v>262.33651782832357</v>
      </c>
      <c r="BD89" s="5">
        <v>266.43242661677863</v>
      </c>
      <c r="BE89" s="5">
        <v>270.86146612342787</v>
      </c>
      <c r="BF89" s="5">
        <v>274.85304204732893</v>
      </c>
      <c r="BG89" s="5">
        <v>278.63206011323274</v>
      </c>
      <c r="BH89" s="1">
        <v>808</v>
      </c>
      <c r="BI89" s="57">
        <v>265</v>
      </c>
      <c r="BJ89" s="57">
        <v>255.86119080258334</v>
      </c>
      <c r="BK89" s="57">
        <v>257.59784306710986</v>
      </c>
      <c r="BL89" s="57">
        <v>259.25755545710922</v>
      </c>
      <c r="BM89" s="57">
        <v>260.84533022900587</v>
      </c>
      <c r="BN89" s="57">
        <v>262.36574520754169</v>
      </c>
      <c r="BO89" s="57">
        <v>633</v>
      </c>
      <c r="BP89" s="57">
        <v>633</v>
      </c>
      <c r="BQ89" s="57">
        <v>633</v>
      </c>
      <c r="BR89" s="57">
        <v>633</v>
      </c>
      <c r="BS89" s="57">
        <v>633</v>
      </c>
      <c r="BT89" s="57">
        <v>633</v>
      </c>
      <c r="CA89" s="57">
        <v>0</v>
      </c>
      <c r="CB89" s="30">
        <v>80.854168925453834</v>
      </c>
      <c r="CC89" s="30">
        <v>115.21719083035049</v>
      </c>
      <c r="CD89" s="30">
        <v>74.790106367623551</v>
      </c>
      <c r="CE89" s="30">
        <v>0</v>
      </c>
      <c r="CF89" s="30">
        <v>0</v>
      </c>
      <c r="CG89" s="124">
        <v>0</v>
      </c>
      <c r="CH89" s="124">
        <v>83.173749219006922</v>
      </c>
      <c r="CI89" s="124">
        <v>118.52259275186465</v>
      </c>
      <c r="CJ89" s="124">
        <v>76.935718142361168</v>
      </c>
      <c r="CK89" s="124">
        <v>0</v>
      </c>
      <c r="CL89" s="124">
        <v>0</v>
      </c>
      <c r="CM89" s="4">
        <f>IF(ISNUMBER(VLOOKUP(A89,Sheet1!$D$5:$D$567,1,0)),1,0)</f>
        <v>1</v>
      </c>
    </row>
    <row r="90" spans="1:91" s="57" customFormat="1">
      <c r="A90" s="1">
        <v>809</v>
      </c>
      <c r="B90" s="1">
        <v>8</v>
      </c>
      <c r="C90" s="1">
        <v>0</v>
      </c>
      <c r="D90" s="3" t="s">
        <v>183</v>
      </c>
      <c r="E90" s="3"/>
      <c r="F90" s="4" t="s">
        <v>90</v>
      </c>
      <c r="G90" s="4" t="s">
        <v>91</v>
      </c>
      <c r="H90" s="4" t="s">
        <v>92</v>
      </c>
      <c r="I90" s="4" t="s">
        <v>91</v>
      </c>
      <c r="J90" s="4" t="s">
        <v>93</v>
      </c>
      <c r="K90" s="57">
        <v>222.23600983391731</v>
      </c>
      <c r="L90" s="57">
        <v>0</v>
      </c>
      <c r="M90" s="57">
        <v>0</v>
      </c>
      <c r="N90" s="57">
        <v>34</v>
      </c>
      <c r="O90" s="57">
        <v>9.6</v>
      </c>
      <c r="P90" s="57">
        <v>24</v>
      </c>
      <c r="Q90" s="57">
        <f t="shared" si="15"/>
        <v>67.599999999999994</v>
      </c>
      <c r="R90" s="58">
        <f t="shared" si="16"/>
        <v>222.23600983391731</v>
      </c>
      <c r="S90" s="58">
        <f t="shared" si="26"/>
        <v>222.23600983391731</v>
      </c>
      <c r="T90" s="58">
        <f t="shared" si="27"/>
        <v>256.23600983391731</v>
      </c>
      <c r="U90" s="58">
        <f t="shared" si="28"/>
        <v>265.83600983391733</v>
      </c>
      <c r="V90" s="61">
        <f t="shared" si="29"/>
        <v>289.83600983391733</v>
      </c>
      <c r="W90" s="57">
        <v>511.12496680387062</v>
      </c>
      <c r="X90" s="57">
        <f t="shared" si="21"/>
        <v>496.24940458949976</v>
      </c>
      <c r="Y90" s="57">
        <f t="shared" si="22"/>
        <v>482.13135975604894</v>
      </c>
      <c r="Z90" s="57">
        <f t="shared" si="23"/>
        <v>560.80588519926027</v>
      </c>
      <c r="AA90" s="57">
        <f t="shared" si="24"/>
        <v>569.82199923244798</v>
      </c>
      <c r="AB90" s="57">
        <f t="shared" si="25"/>
        <v>618.16226021090279</v>
      </c>
      <c r="AC90" s="59">
        <v>2.2999196538213922</v>
      </c>
      <c r="AD90" s="59">
        <v>2.2329837768431844</v>
      </c>
      <c r="AE90" s="59">
        <v>2.1694565165940394</v>
      </c>
      <c r="AF90" s="59">
        <v>2.1886302614638509</v>
      </c>
      <c r="AG90" s="59">
        <v>2.1435094500118614</v>
      </c>
      <c r="AH90" s="59">
        <v>2.1328000636122608</v>
      </c>
      <c r="AI90" s="59"/>
      <c r="AJ90" s="59"/>
      <c r="AK90" s="59"/>
      <c r="AL90" s="59"/>
      <c r="AM90" s="59"/>
      <c r="AN90" s="59"/>
      <c r="AO90" s="59"/>
      <c r="AV90" s="59"/>
      <c r="AW90" s="59"/>
      <c r="AX90" s="59"/>
      <c r="AY90" s="59"/>
      <c r="AZ90" s="59"/>
      <c r="BA90" s="59"/>
      <c r="BB90" s="5">
        <v>675.85458600000004</v>
      </c>
      <c r="BC90" s="5">
        <v>685.89666218211028</v>
      </c>
      <c r="BD90" s="5">
        <v>696.34484979342767</v>
      </c>
      <c r="BE90" s="5">
        <v>710.42574045169965</v>
      </c>
      <c r="BF90" s="5">
        <v>721.4310292905235</v>
      </c>
      <c r="BG90" s="5">
        <v>732.68496247595499</v>
      </c>
      <c r="BH90" s="1">
        <v>809</v>
      </c>
      <c r="BJ90" s="57">
        <v>0</v>
      </c>
      <c r="BK90" s="57">
        <v>0</v>
      </c>
      <c r="BL90" s="57">
        <v>0</v>
      </c>
      <c r="BM90" s="57">
        <v>0</v>
      </c>
      <c r="BN90" s="57">
        <v>0</v>
      </c>
      <c r="BO90" s="57">
        <v>24</v>
      </c>
      <c r="BP90" s="57">
        <v>24</v>
      </c>
      <c r="BQ90" s="57">
        <v>24</v>
      </c>
      <c r="BR90" s="57">
        <v>24</v>
      </c>
      <c r="BS90" s="57">
        <v>24</v>
      </c>
      <c r="BT90" s="57">
        <v>24</v>
      </c>
      <c r="CA90" s="57">
        <v>0</v>
      </c>
      <c r="CB90" s="30">
        <v>497.29801831618983</v>
      </c>
      <c r="CC90" s="30">
        <v>177.60643511292494</v>
      </c>
      <c r="CD90" s="30">
        <v>35.521287022584993</v>
      </c>
      <c r="CE90" s="30">
        <v>0</v>
      </c>
      <c r="CF90" s="30">
        <v>0</v>
      </c>
      <c r="CG90" s="124">
        <v>0</v>
      </c>
      <c r="CH90" s="124">
        <v>512.87947373316854</v>
      </c>
      <c r="CI90" s="124">
        <v>183.17124061898878</v>
      </c>
      <c r="CJ90" s="124">
        <v>36.634248123797754</v>
      </c>
      <c r="CK90" s="124">
        <v>0</v>
      </c>
      <c r="CL90" s="124">
        <v>0</v>
      </c>
      <c r="CM90" s="4">
        <f>IF(ISNUMBER(VLOOKUP(A90,Sheet1!$D$5:$D$567,1,0)),1,0)</f>
        <v>1</v>
      </c>
    </row>
    <row r="91" spans="1:91" s="57" customFormat="1">
      <c r="A91" s="1">
        <v>810</v>
      </c>
      <c r="B91" s="1">
        <v>8</v>
      </c>
      <c r="C91" s="1">
        <v>0</v>
      </c>
      <c r="D91" s="3" t="s">
        <v>184</v>
      </c>
      <c r="E91" s="3"/>
      <c r="F91" s="4" t="s">
        <v>90</v>
      </c>
      <c r="G91" s="4" t="s">
        <v>91</v>
      </c>
      <c r="H91" s="4" t="s">
        <v>92</v>
      </c>
      <c r="I91" s="4" t="s">
        <v>91</v>
      </c>
      <c r="J91" s="4" t="s">
        <v>93</v>
      </c>
      <c r="K91" s="57">
        <v>398.88648437500137</v>
      </c>
      <c r="L91" s="57">
        <v>120</v>
      </c>
      <c r="M91" s="57">
        <v>0</v>
      </c>
      <c r="N91" s="57">
        <v>9</v>
      </c>
      <c r="O91" s="57">
        <v>0</v>
      </c>
      <c r="P91" s="57">
        <v>0</v>
      </c>
      <c r="Q91" s="57">
        <f t="shared" si="15"/>
        <v>129</v>
      </c>
      <c r="R91" s="58">
        <f t="shared" si="16"/>
        <v>518.88648437500137</v>
      </c>
      <c r="S91" s="58">
        <f t="shared" si="26"/>
        <v>518.88648437500137</v>
      </c>
      <c r="T91" s="58">
        <f t="shared" si="27"/>
        <v>527.88648437500137</v>
      </c>
      <c r="U91" s="58">
        <f t="shared" si="28"/>
        <v>527.88648437500137</v>
      </c>
      <c r="V91" s="61">
        <f t="shared" si="29"/>
        <v>527.88648437500137</v>
      </c>
      <c r="W91" s="57">
        <v>844.90573680556111</v>
      </c>
      <c r="X91" s="57">
        <f t="shared" si="21"/>
        <v>839.99999999999989</v>
      </c>
      <c r="Y91" s="57">
        <f t="shared" si="22"/>
        <v>839.99999999999989</v>
      </c>
      <c r="Z91" s="57">
        <f t="shared" si="23"/>
        <v>867</v>
      </c>
      <c r="AA91" s="57">
        <f t="shared" si="24"/>
        <v>867</v>
      </c>
      <c r="AB91" s="57">
        <f t="shared" si="25"/>
        <v>918</v>
      </c>
      <c r="AC91" s="59">
        <v>2.1181608550347568</v>
      </c>
      <c r="AD91" s="59">
        <v>1.6188511847861671</v>
      </c>
      <c r="AE91" s="59">
        <v>1.6188511847861671</v>
      </c>
      <c r="AF91" s="59">
        <v>1.6423985566262354</v>
      </c>
      <c r="AG91" s="59">
        <v>1.6423985566262354</v>
      </c>
      <c r="AH91" s="59">
        <v>1.7390102364277786</v>
      </c>
      <c r="AI91" s="59"/>
      <c r="AJ91" s="59"/>
      <c r="AK91" s="59"/>
      <c r="AL91" s="59"/>
      <c r="AM91" s="59"/>
      <c r="AN91" s="59"/>
      <c r="AO91" s="59"/>
      <c r="AV91" s="59"/>
      <c r="AW91" s="59"/>
      <c r="AX91" s="59"/>
      <c r="AY91" s="59"/>
      <c r="AZ91" s="59"/>
      <c r="BA91" s="59"/>
      <c r="BB91" s="5">
        <v>1809.2523000000001</v>
      </c>
      <c r="BC91" s="5">
        <v>3034.2941515902894</v>
      </c>
      <c r="BD91" s="5">
        <v>3268.7560783226327</v>
      </c>
      <c r="BE91" s="5">
        <v>3291.3177632776888</v>
      </c>
      <c r="BF91" s="5">
        <v>3311.2398672552167</v>
      </c>
      <c r="BG91" s="5">
        <v>3330.9640336428574</v>
      </c>
      <c r="BH91" s="1">
        <v>810</v>
      </c>
      <c r="BJ91" s="57">
        <v>0</v>
      </c>
      <c r="BK91" s="57">
        <v>0</v>
      </c>
      <c r="BL91" s="57">
        <v>0</v>
      </c>
      <c r="BM91" s="57">
        <v>0</v>
      </c>
      <c r="BN91" s="57">
        <v>0</v>
      </c>
      <c r="BO91" s="57">
        <v>0</v>
      </c>
      <c r="BP91" s="57">
        <v>0</v>
      </c>
      <c r="BQ91" s="57">
        <v>0</v>
      </c>
      <c r="BR91" s="57">
        <v>0</v>
      </c>
      <c r="BS91" s="57">
        <v>0</v>
      </c>
      <c r="BT91" s="57">
        <v>0</v>
      </c>
      <c r="CA91" s="57">
        <v>0</v>
      </c>
      <c r="CB91" s="30">
        <v>2675.9448769649598</v>
      </c>
      <c r="CC91" s="30">
        <v>571.47814540710715</v>
      </c>
      <c r="CD91" s="30">
        <v>36.918463714892582</v>
      </c>
      <c r="CE91" s="30">
        <v>6.9762771907296326</v>
      </c>
      <c r="CF91" s="30">
        <v>0</v>
      </c>
      <c r="CG91" s="124">
        <v>0</v>
      </c>
      <c r="CH91" s="124">
        <v>2708.1785419298367</v>
      </c>
      <c r="CI91" s="124">
        <v>578.36200734027773</v>
      </c>
      <c r="CJ91" s="124">
        <v>37.363172946628893</v>
      </c>
      <c r="CK91" s="124">
        <v>7.060311426114608</v>
      </c>
      <c r="CL91" s="124">
        <v>0</v>
      </c>
      <c r="CM91" s="4">
        <f>IF(ISNUMBER(VLOOKUP(A91,Sheet1!$D$5:$D$567,1,0)),1,0)</f>
        <v>1</v>
      </c>
    </row>
    <row r="92" spans="1:91" s="57" customFormat="1">
      <c r="A92" s="1">
        <v>901</v>
      </c>
      <c r="B92" s="1">
        <v>9</v>
      </c>
      <c r="C92" s="1">
        <v>0</v>
      </c>
      <c r="D92" s="3" t="s">
        <v>185</v>
      </c>
      <c r="E92" s="3"/>
      <c r="F92" s="4" t="s">
        <v>109</v>
      </c>
      <c r="G92" s="4" t="s">
        <v>91</v>
      </c>
      <c r="H92" s="4" t="s">
        <v>92</v>
      </c>
      <c r="I92" s="4" t="s">
        <v>91</v>
      </c>
      <c r="J92" s="4" t="s">
        <v>93</v>
      </c>
      <c r="K92" s="57">
        <v>1016.9699178372475</v>
      </c>
      <c r="L92" s="57">
        <v>69</v>
      </c>
      <c r="M92" s="57">
        <v>60</v>
      </c>
      <c r="N92" s="57">
        <v>37.799999999999997</v>
      </c>
      <c r="O92" s="57">
        <v>76.8</v>
      </c>
      <c r="P92" s="57">
        <v>33</v>
      </c>
      <c r="Q92" s="57">
        <f t="shared" si="15"/>
        <v>276.60000000000002</v>
      </c>
      <c r="R92" s="58">
        <f t="shared" si="16"/>
        <v>1085.9699178372475</v>
      </c>
      <c r="S92" s="58">
        <f t="shared" si="26"/>
        <v>1145.9699178372475</v>
      </c>
      <c r="T92" s="58">
        <f t="shared" si="27"/>
        <v>1183.7699178372475</v>
      </c>
      <c r="U92" s="58">
        <f t="shared" si="28"/>
        <v>1260.5699178372474</v>
      </c>
      <c r="V92" s="61">
        <f t="shared" si="29"/>
        <v>1293.5699178372474</v>
      </c>
      <c r="W92" s="57">
        <v>3713.9079949044008</v>
      </c>
      <c r="X92" s="57">
        <f t="shared" si="21"/>
        <v>4089.2865456927425</v>
      </c>
      <c r="Y92" s="57">
        <f t="shared" si="22"/>
        <v>4445.1565933640122</v>
      </c>
      <c r="Z92" s="57">
        <f t="shared" si="23"/>
        <v>4674.1585613360121</v>
      </c>
      <c r="AA92" s="57">
        <f t="shared" si="24"/>
        <v>4984.9567897227544</v>
      </c>
      <c r="AB92" s="57">
        <f t="shared" si="25"/>
        <v>5099.0849542101614</v>
      </c>
      <c r="AC92" s="59">
        <v>3.6519349587081513</v>
      </c>
      <c r="AD92" s="59">
        <v>3.7655615303200296</v>
      </c>
      <c r="AE92" s="59">
        <v>3.8789470161251831</v>
      </c>
      <c r="AF92" s="59">
        <v>3.9485363590550766</v>
      </c>
      <c r="AG92" s="59">
        <v>3.9545262180105141</v>
      </c>
      <c r="AH92" s="59">
        <v>3.9418703882163957</v>
      </c>
      <c r="AI92" s="59"/>
      <c r="AJ92" s="59"/>
      <c r="AK92" s="59"/>
      <c r="AL92" s="59"/>
      <c r="AM92" s="59"/>
      <c r="AN92" s="59"/>
      <c r="AO92" s="59"/>
      <c r="AV92" s="59"/>
      <c r="AW92" s="59"/>
      <c r="AX92" s="59"/>
      <c r="AY92" s="59"/>
      <c r="AZ92" s="59"/>
      <c r="BA92" s="59"/>
      <c r="BB92" s="5">
        <v>845.36419999999998</v>
      </c>
      <c r="BC92" s="5">
        <v>864.99985047842915</v>
      </c>
      <c r="BD92" s="5">
        <v>932.244056529879</v>
      </c>
      <c r="BE92" s="5">
        <v>952.53293238262711</v>
      </c>
      <c r="BF92" s="5">
        <v>974.19962399020983</v>
      </c>
      <c r="BG92" s="5">
        <v>988.86046708009133</v>
      </c>
      <c r="BH92" s="1">
        <v>901</v>
      </c>
      <c r="BI92" s="57">
        <v>2822</v>
      </c>
      <c r="BJ92" s="57">
        <v>2935.5320069811414</v>
      </c>
      <c r="BK92" s="57">
        <v>3045.2153623360246</v>
      </c>
      <c r="BL92" s="57">
        <v>3062.6061954113761</v>
      </c>
      <c r="BM92" s="57">
        <v>3070.4476729184639</v>
      </c>
      <c r="BN92" s="57">
        <v>3086.8824355120373</v>
      </c>
      <c r="BO92" s="57">
        <v>1848</v>
      </c>
      <c r="BP92" s="57">
        <v>2116.4507743339927</v>
      </c>
      <c r="BQ92" s="57">
        <v>2132.7354269055822</v>
      </c>
      <c r="BR92" s="57">
        <v>2157.643063078554</v>
      </c>
      <c r="BS92" s="57">
        <v>2192.8325783587479</v>
      </c>
      <c r="BT92" s="57">
        <v>2190.3058696974058</v>
      </c>
      <c r="CA92" s="57">
        <v>90.135382675653858</v>
      </c>
      <c r="CB92" s="30">
        <v>107.19508455101671</v>
      </c>
      <c r="CC92" s="30">
        <v>214.39016910203341</v>
      </c>
      <c r="CD92" s="30">
        <v>90.135382675653858</v>
      </c>
      <c r="CE92" s="30">
        <v>450.67691337826921</v>
      </c>
      <c r="CF92" s="30">
        <v>0</v>
      </c>
      <c r="CG92" s="124">
        <v>93.572950165765292</v>
      </c>
      <c r="CH92" s="124">
        <v>111.28327197324477</v>
      </c>
      <c r="CI92" s="124">
        <v>222.56654394648953</v>
      </c>
      <c r="CJ92" s="124">
        <v>93.572950165765292</v>
      </c>
      <c r="CK92" s="124">
        <v>467.8647508288264</v>
      </c>
      <c r="CL92" s="124">
        <v>0</v>
      </c>
      <c r="CM92" s="4">
        <f>IF(ISNUMBER(VLOOKUP(A92,Sheet1!$D$5:$D$567,1,0)),1,0)</f>
        <v>1</v>
      </c>
    </row>
    <row r="93" spans="1:91" s="57" customFormat="1">
      <c r="A93" s="1">
        <v>902</v>
      </c>
      <c r="B93" s="1">
        <v>9</v>
      </c>
      <c r="C93" s="1">
        <v>0</v>
      </c>
      <c r="D93" s="3" t="s">
        <v>186</v>
      </c>
      <c r="E93" s="3"/>
      <c r="F93" s="4" t="s">
        <v>109</v>
      </c>
      <c r="G93" s="4" t="s">
        <v>91</v>
      </c>
      <c r="H93" s="4" t="s">
        <v>92</v>
      </c>
      <c r="I93" s="4" t="s">
        <v>91</v>
      </c>
      <c r="J93" s="4" t="s">
        <v>93</v>
      </c>
      <c r="K93" s="57">
        <v>441.90881118881032</v>
      </c>
      <c r="L93" s="57">
        <v>78</v>
      </c>
      <c r="M93" s="57">
        <v>66</v>
      </c>
      <c r="N93" s="57">
        <v>54.4</v>
      </c>
      <c r="O93" s="57">
        <v>14.799999999999999</v>
      </c>
      <c r="P93" s="57">
        <v>4</v>
      </c>
      <c r="Q93" s="57">
        <f t="shared" si="15"/>
        <v>217.20000000000002</v>
      </c>
      <c r="R93" s="58">
        <f t="shared" si="16"/>
        <v>519.90881118881032</v>
      </c>
      <c r="S93" s="58">
        <f t="shared" si="26"/>
        <v>585.90881118881032</v>
      </c>
      <c r="T93" s="58">
        <f t="shared" si="27"/>
        <v>640.3088111888103</v>
      </c>
      <c r="U93" s="58">
        <f t="shared" si="28"/>
        <v>655.10881118881025</v>
      </c>
      <c r="V93" s="61">
        <f t="shared" si="29"/>
        <v>659.10881118881025</v>
      </c>
      <c r="W93" s="57">
        <v>1593.752334138896</v>
      </c>
      <c r="X93" s="57">
        <f t="shared" si="21"/>
        <v>1907.3077769549857</v>
      </c>
      <c r="Y93" s="57">
        <f t="shared" si="22"/>
        <v>2196.6233844182775</v>
      </c>
      <c r="Z93" s="57">
        <f t="shared" si="23"/>
        <v>2428.5888708764355</v>
      </c>
      <c r="AA93" s="57">
        <f t="shared" si="24"/>
        <v>2495.339850418452</v>
      </c>
      <c r="AB93" s="57">
        <f t="shared" si="25"/>
        <v>2498.0836214266683</v>
      </c>
      <c r="AC93" s="59">
        <v>3.606518570769</v>
      </c>
      <c r="AD93" s="59">
        <v>3.6685428981166601</v>
      </c>
      <c r="AE93" s="59">
        <v>3.7490874731194492</v>
      </c>
      <c r="AF93" s="59">
        <v>3.792839999136461</v>
      </c>
      <c r="AG93" s="59">
        <v>3.8090463871035691</v>
      </c>
      <c r="AH93" s="59">
        <v>3.7900928936467513</v>
      </c>
      <c r="AI93" s="59"/>
      <c r="AJ93" s="59"/>
      <c r="AK93" s="59"/>
      <c r="AL93" s="59"/>
      <c r="AM93" s="59"/>
      <c r="AN93" s="59"/>
      <c r="AO93" s="59"/>
      <c r="AV93" s="59"/>
      <c r="AW93" s="59"/>
      <c r="AX93" s="59"/>
      <c r="AY93" s="59"/>
      <c r="AZ93" s="59"/>
      <c r="BA93" s="59"/>
      <c r="BB93" s="5">
        <v>903.10140000000001</v>
      </c>
      <c r="BC93" s="5">
        <v>1289.031070215033</v>
      </c>
      <c r="BD93" s="5">
        <v>1349.4149108638146</v>
      </c>
      <c r="BE93" s="5">
        <v>1370.5818061132882</v>
      </c>
      <c r="BF93" s="5">
        <v>1386.3171932868963</v>
      </c>
      <c r="BG93" s="5">
        <v>1398.7144826636654</v>
      </c>
      <c r="BH93" s="1">
        <v>902</v>
      </c>
      <c r="BI93" s="57">
        <v>121</v>
      </c>
      <c r="BJ93" s="57">
        <v>262.52576221221824</v>
      </c>
      <c r="BK93" s="57">
        <v>316.50215458389164</v>
      </c>
      <c r="BL93" s="57">
        <v>324.21867055305825</v>
      </c>
      <c r="BM93" s="57">
        <v>323.6035101687936</v>
      </c>
      <c r="BN93" s="57">
        <v>319.55649398698921</v>
      </c>
      <c r="BO93" s="57">
        <v>522</v>
      </c>
      <c r="BP93" s="57">
        <v>651.19055016747802</v>
      </c>
      <c r="BQ93" s="57">
        <v>664.40784612594575</v>
      </c>
      <c r="BR93" s="57">
        <v>683.06167140166576</v>
      </c>
      <c r="BS93" s="57">
        <v>693.14743950889522</v>
      </c>
      <c r="BT93" s="57">
        <v>688.32850869255708</v>
      </c>
      <c r="CA93" s="57">
        <v>0</v>
      </c>
      <c r="CB93" s="30">
        <v>417.04780889952548</v>
      </c>
      <c r="CC93" s="30">
        <v>468.2623498712195</v>
      </c>
      <c r="CD93" s="30">
        <v>284.10353951809503</v>
      </c>
      <c r="CE93" s="30">
        <v>201.16810782444801</v>
      </c>
      <c r="CF93" s="30">
        <v>0</v>
      </c>
      <c r="CG93" s="124">
        <v>0</v>
      </c>
      <c r="CH93" s="124">
        <v>425.60816703464877</v>
      </c>
      <c r="CI93" s="124">
        <v>477.87394194904232</v>
      </c>
      <c r="CJ93" s="124">
        <v>289.9350724834606</v>
      </c>
      <c r="CK93" s="124">
        <v>205.29730119651356</v>
      </c>
      <c r="CL93" s="124">
        <v>0</v>
      </c>
      <c r="CM93" s="4">
        <f>IF(ISNUMBER(VLOOKUP(A93,Sheet1!$D$5:$D$567,1,0)),1,0)</f>
        <v>1</v>
      </c>
    </row>
    <row r="94" spans="1:91" s="57" customFormat="1">
      <c r="A94" s="1">
        <v>903</v>
      </c>
      <c r="B94" s="1">
        <v>9</v>
      </c>
      <c r="C94" s="1">
        <v>0</v>
      </c>
      <c r="D94" s="3" t="s">
        <v>187</v>
      </c>
      <c r="E94" s="3"/>
      <c r="F94" s="4" t="s">
        <v>109</v>
      </c>
      <c r="G94" s="4" t="s">
        <v>91</v>
      </c>
      <c r="H94" s="4" t="s">
        <v>92</v>
      </c>
      <c r="I94" s="4" t="s">
        <v>91</v>
      </c>
      <c r="J94" s="4" t="s">
        <v>93</v>
      </c>
      <c r="K94" s="57">
        <v>784.61538461539067</v>
      </c>
      <c r="L94" s="57">
        <v>78</v>
      </c>
      <c r="M94" s="57">
        <v>66.599999999999994</v>
      </c>
      <c r="N94" s="57">
        <v>27</v>
      </c>
      <c r="O94" s="57">
        <v>33</v>
      </c>
      <c r="P94" s="57">
        <v>33</v>
      </c>
      <c r="Q94" s="57">
        <f t="shared" si="15"/>
        <v>237.6</v>
      </c>
      <c r="R94" s="58">
        <f t="shared" si="16"/>
        <v>862.61538461539067</v>
      </c>
      <c r="S94" s="58">
        <f t="shared" si="26"/>
        <v>929.21538461539069</v>
      </c>
      <c r="T94" s="58">
        <f t="shared" si="27"/>
        <v>956.21538461539069</v>
      </c>
      <c r="U94" s="58">
        <f t="shared" si="28"/>
        <v>989.21538461539069</v>
      </c>
      <c r="V94" s="61">
        <f t="shared" si="29"/>
        <v>1022.2153846153907</v>
      </c>
      <c r="W94" s="57">
        <v>2988.7497083607796</v>
      </c>
      <c r="X94" s="57">
        <f t="shared" si="21"/>
        <v>3374.8659134699801</v>
      </c>
      <c r="Y94" s="57">
        <f t="shared" si="22"/>
        <v>3717.8861162704175</v>
      </c>
      <c r="Z94" s="57">
        <f t="shared" si="23"/>
        <v>3876.5414728709438</v>
      </c>
      <c r="AA94" s="57">
        <f t="shared" si="24"/>
        <v>4032.6430324286598</v>
      </c>
      <c r="AB94" s="57">
        <f t="shared" si="25"/>
        <v>4159.8787468274822</v>
      </c>
      <c r="AC94" s="59">
        <v>3.8091908047735132</v>
      </c>
      <c r="AD94" s="59">
        <v>3.9123646223568249</v>
      </c>
      <c r="AE94" s="59">
        <v>4.0011026268245429</v>
      </c>
      <c r="AF94" s="59">
        <v>4.0540463322812652</v>
      </c>
      <c r="AG94" s="59">
        <v>4.0766076783132128</v>
      </c>
      <c r="AH94" s="59">
        <v>4.0694738207179695</v>
      </c>
      <c r="AI94" s="59"/>
      <c r="AJ94" s="59"/>
      <c r="AK94" s="59"/>
      <c r="AL94" s="59"/>
      <c r="AM94" s="59"/>
      <c r="AN94" s="59"/>
      <c r="AO94" s="59"/>
      <c r="AV94" s="59"/>
      <c r="AW94" s="59"/>
      <c r="AX94" s="59"/>
      <c r="AY94" s="59"/>
      <c r="AZ94" s="59"/>
      <c r="BA94" s="59"/>
      <c r="BB94" s="5">
        <v>2393.7397999999998</v>
      </c>
      <c r="BC94" s="5">
        <v>2706.5865815437128</v>
      </c>
      <c r="BD94" s="5">
        <v>2738.4182215952192</v>
      </c>
      <c r="BE94" s="5">
        <v>2770.7285411513863</v>
      </c>
      <c r="BF94" s="5">
        <v>2800.6059914623529</v>
      </c>
      <c r="BG94" s="5">
        <v>2827.4180123310102</v>
      </c>
      <c r="BH94" s="1">
        <v>903</v>
      </c>
      <c r="BI94" s="57">
        <v>3071</v>
      </c>
      <c r="BJ94" s="57">
        <v>3228.1771653543296</v>
      </c>
      <c r="BK94" s="57">
        <v>3376.205045596022</v>
      </c>
      <c r="BL94" s="57">
        <v>3401.8594877827063</v>
      </c>
      <c r="BM94" s="57">
        <v>3424.061957030638</v>
      </c>
      <c r="BN94" s="57">
        <v>3445.0948690675145</v>
      </c>
      <c r="BO94" s="57">
        <v>973</v>
      </c>
      <c r="BP94" s="57">
        <v>1188.2055840435544</v>
      </c>
      <c r="BQ94" s="57">
        <v>1212.6884306010056</v>
      </c>
      <c r="BR94" s="57">
        <v>1226.1034599769321</v>
      </c>
      <c r="BS94" s="57">
        <v>1236.6621204674866</v>
      </c>
      <c r="BT94" s="57">
        <v>1241.0189489245781</v>
      </c>
      <c r="CA94" s="57">
        <v>0</v>
      </c>
      <c r="CB94" s="30">
        <v>734.94525103950491</v>
      </c>
      <c r="CC94" s="30">
        <v>1113.6759762109084</v>
      </c>
      <c r="CD94" s="30">
        <v>582.6087646902572</v>
      </c>
      <c r="CE94" s="30">
        <v>339.49854921071568</v>
      </c>
      <c r="CF94" s="30">
        <v>0</v>
      </c>
      <c r="CG94" s="124">
        <v>0</v>
      </c>
      <c r="CH94" s="124">
        <v>749.98232775366478</v>
      </c>
      <c r="CI94" s="124">
        <v>1136.4619334850238</v>
      </c>
      <c r="CJ94" s="124">
        <v>594.52901681325295</v>
      </c>
      <c r="CK94" s="124">
        <v>346.4447342790686</v>
      </c>
      <c r="CL94" s="124">
        <v>0</v>
      </c>
      <c r="CM94" s="4">
        <f>IF(ISNUMBER(VLOOKUP(A94,Sheet1!$D$5:$D$567,1,0)),1,0)</f>
        <v>1</v>
      </c>
    </row>
    <row r="95" spans="1:91" s="57" customFormat="1">
      <c r="A95" s="1">
        <v>904</v>
      </c>
      <c r="B95" s="1">
        <v>9</v>
      </c>
      <c r="C95" s="1">
        <v>0</v>
      </c>
      <c r="D95" s="3" t="s">
        <v>188</v>
      </c>
      <c r="E95" s="3"/>
      <c r="F95" s="4" t="s">
        <v>109</v>
      </c>
      <c r="G95" s="4" t="s">
        <v>91</v>
      </c>
      <c r="H95" s="4" t="s">
        <v>92</v>
      </c>
      <c r="I95" s="4" t="s">
        <v>91</v>
      </c>
      <c r="J95" s="4" t="s">
        <v>93</v>
      </c>
      <c r="K95" s="57">
        <v>183.33333333333223</v>
      </c>
      <c r="L95" s="57">
        <v>29.2</v>
      </c>
      <c r="M95" s="57">
        <v>526.79999999999995</v>
      </c>
      <c r="N95" s="57">
        <v>4</v>
      </c>
      <c r="O95" s="57">
        <v>25.599999999999998</v>
      </c>
      <c r="P95" s="57">
        <v>4</v>
      </c>
      <c r="Q95" s="57">
        <f t="shared" si="15"/>
        <v>589.6</v>
      </c>
      <c r="R95" s="58">
        <f t="shared" si="16"/>
        <v>212.53333333333222</v>
      </c>
      <c r="S95" s="58">
        <f t="shared" si="26"/>
        <v>739.33333333333212</v>
      </c>
      <c r="T95" s="58">
        <f t="shared" si="27"/>
        <v>743.33333333333212</v>
      </c>
      <c r="U95" s="58">
        <f t="shared" si="28"/>
        <v>768.93333333333214</v>
      </c>
      <c r="V95" s="61">
        <f t="shared" si="29"/>
        <v>772.93333333333214</v>
      </c>
      <c r="W95" s="57">
        <v>794.01171375910906</v>
      </c>
      <c r="X95" s="57">
        <f t="shared" si="21"/>
        <v>983.13883860184251</v>
      </c>
      <c r="Y95" s="57">
        <f t="shared" si="22"/>
        <v>2915.7291814451828</v>
      </c>
      <c r="Z95" s="57">
        <f t="shared" si="23"/>
        <v>3404.9680948040109</v>
      </c>
      <c r="AA95" s="57">
        <f t="shared" si="24"/>
        <v>3535.7837479976561</v>
      </c>
      <c r="AB95" s="57">
        <f t="shared" si="25"/>
        <v>3628.1008226699528</v>
      </c>
      <c r="AC95" s="59">
        <v>4.3309729841406206</v>
      </c>
      <c r="AD95" s="59">
        <v>4.6258100937979032</v>
      </c>
      <c r="AE95" s="59">
        <v>3.9437274771576027</v>
      </c>
      <c r="AF95" s="59">
        <v>4.5806745670009192</v>
      </c>
      <c r="AG95" s="59">
        <v>4.5982968805240958</v>
      </c>
      <c r="AH95" s="59">
        <v>4.6939375832369654</v>
      </c>
      <c r="AI95" s="59"/>
      <c r="AJ95" s="59"/>
      <c r="AK95" s="59"/>
      <c r="AL95" s="59"/>
      <c r="AM95" s="59"/>
      <c r="AN95" s="59"/>
      <c r="AO95" s="59"/>
      <c r="AV95" s="59"/>
      <c r="AW95" s="59"/>
      <c r="AX95" s="59"/>
      <c r="AY95" s="59"/>
      <c r="AZ95" s="59"/>
      <c r="BA95" s="59"/>
      <c r="BB95" s="5">
        <v>2419.1523000000002</v>
      </c>
      <c r="BC95" s="5">
        <v>2459.4574626815815</v>
      </c>
      <c r="BD95" s="5">
        <v>2564.3244065723534</v>
      </c>
      <c r="BE95" s="5">
        <v>2806.5232441840744</v>
      </c>
      <c r="BF95" s="5">
        <v>2931.7300281182679</v>
      </c>
      <c r="BG95" s="5">
        <v>2957.0707315659838</v>
      </c>
      <c r="BH95" s="1">
        <v>904</v>
      </c>
      <c r="BJ95" s="57">
        <v>140.03819170801231</v>
      </c>
      <c r="BK95" s="57">
        <v>446.78210862062332</v>
      </c>
      <c r="BL95" s="57">
        <v>495.98357591348855</v>
      </c>
      <c r="BM95" s="57">
        <v>510.02831688953876</v>
      </c>
      <c r="BN95" s="57">
        <v>495.01856621284833</v>
      </c>
      <c r="BO95" s="57">
        <v>250</v>
      </c>
      <c r="BP95" s="57">
        <v>322.36202540033725</v>
      </c>
      <c r="BQ95" s="57">
        <v>507.19894266840475</v>
      </c>
      <c r="BR95" s="57">
        <v>459.90424547875</v>
      </c>
      <c r="BS95" s="57">
        <v>477.49592059870895</v>
      </c>
      <c r="BT95" s="57">
        <v>501.06570141278064</v>
      </c>
      <c r="CA95" s="57">
        <v>0</v>
      </c>
      <c r="CB95" s="30">
        <v>324.51156023264423</v>
      </c>
      <c r="CC95" s="30">
        <v>2104.8117443726815</v>
      </c>
      <c r="CD95" s="30">
        <v>220.48142758974618</v>
      </c>
      <c r="CE95" s="30">
        <v>156.71851198900254</v>
      </c>
      <c r="CF95" s="30">
        <v>0</v>
      </c>
      <c r="CG95" s="124">
        <v>0</v>
      </c>
      <c r="CH95" s="124">
        <v>341.91900559075702</v>
      </c>
      <c r="CI95" s="124">
        <v>2217.718031603295</v>
      </c>
      <c r="CJ95" s="124">
        <v>232.30848977667014</v>
      </c>
      <c r="CK95" s="124">
        <v>165.12520459526144</v>
      </c>
      <c r="CL95" s="124">
        <v>0</v>
      </c>
      <c r="CM95" s="4">
        <f>IF(ISNUMBER(VLOOKUP(A95,Sheet1!$D$5:$D$567,1,0)),1,0)</f>
        <v>1</v>
      </c>
    </row>
    <row r="96" spans="1:91" s="57" customFormat="1">
      <c r="A96" s="1">
        <v>905</v>
      </c>
      <c r="B96" s="1">
        <v>9</v>
      </c>
      <c r="C96" s="1">
        <v>0</v>
      </c>
      <c r="D96" s="3" t="s">
        <v>189</v>
      </c>
      <c r="E96" s="3"/>
      <c r="F96" s="4" t="s">
        <v>109</v>
      </c>
      <c r="G96" s="4" t="s">
        <v>91</v>
      </c>
      <c r="H96" s="4" t="s">
        <v>92</v>
      </c>
      <c r="I96" s="4" t="s">
        <v>91</v>
      </c>
      <c r="J96" s="4" t="s">
        <v>93</v>
      </c>
      <c r="K96" s="57">
        <v>379.46527961834033</v>
      </c>
      <c r="L96" s="57">
        <v>430</v>
      </c>
      <c r="M96" s="57">
        <v>14.399999999999999</v>
      </c>
      <c r="N96" s="57">
        <v>0</v>
      </c>
      <c r="O96" s="57">
        <v>0</v>
      </c>
      <c r="P96" s="57">
        <v>0</v>
      </c>
      <c r="Q96" s="57">
        <f t="shared" si="15"/>
        <v>444.4</v>
      </c>
      <c r="R96" s="58">
        <f t="shared" si="16"/>
        <v>809.46527961834033</v>
      </c>
      <c r="S96" s="58">
        <f t="shared" si="26"/>
        <v>823.86527961834031</v>
      </c>
      <c r="T96" s="58">
        <f t="shared" si="27"/>
        <v>823.86527961834031</v>
      </c>
      <c r="U96" s="58">
        <f t="shared" si="28"/>
        <v>823.86527961834031</v>
      </c>
      <c r="V96" s="61">
        <f t="shared" si="29"/>
        <v>823.86527961834031</v>
      </c>
      <c r="W96" s="57">
        <v>1384.3095025774564</v>
      </c>
      <c r="X96" s="57">
        <f t="shared" si="21"/>
        <v>3300.0000000000005</v>
      </c>
      <c r="Y96" s="57">
        <f t="shared" si="22"/>
        <v>3500.0000000000005</v>
      </c>
      <c r="Z96" s="57">
        <f t="shared" si="23"/>
        <v>3699.9999999999995</v>
      </c>
      <c r="AA96" s="57">
        <f t="shared" si="24"/>
        <v>3699.9999999999995</v>
      </c>
      <c r="AB96" s="57">
        <f t="shared" si="25"/>
        <v>3600.0000000000005</v>
      </c>
      <c r="AC96" s="59">
        <v>3.6480531340568794</v>
      </c>
      <c r="AD96" s="59">
        <v>4.0767653450879786</v>
      </c>
      <c r="AE96" s="59">
        <v>4.2482673885970685</v>
      </c>
      <c r="AF96" s="59">
        <v>4.4910255250883289</v>
      </c>
      <c r="AG96" s="59">
        <v>4.4910255250883289</v>
      </c>
      <c r="AH96" s="59">
        <v>4.3696464568426991</v>
      </c>
      <c r="AI96" s="59"/>
      <c r="AJ96" s="59"/>
      <c r="AK96" s="59"/>
      <c r="AL96" s="59"/>
      <c r="AM96" s="59"/>
      <c r="AN96" s="59"/>
      <c r="AO96" s="59"/>
      <c r="AV96" s="59"/>
      <c r="AW96" s="59"/>
      <c r="AX96" s="59"/>
      <c r="AY96" s="59"/>
      <c r="AZ96" s="59"/>
      <c r="BA96" s="59"/>
      <c r="BB96" s="5">
        <v>654.85926000000006</v>
      </c>
      <c r="BC96" s="5">
        <v>787.58081789962705</v>
      </c>
      <c r="BD96" s="5">
        <v>847.31481815165296</v>
      </c>
      <c r="BE96" s="5">
        <v>1174.6713725795298</v>
      </c>
      <c r="BF96" s="5">
        <v>1185.0727028031927</v>
      </c>
      <c r="BG96" s="5">
        <v>1191.5718768339868</v>
      </c>
      <c r="BH96" s="1">
        <v>905</v>
      </c>
      <c r="BI96" s="57">
        <v>3992</v>
      </c>
      <c r="BJ96" s="57">
        <v>3992</v>
      </c>
      <c r="BK96" s="57">
        <v>3992</v>
      </c>
      <c r="BL96" s="57">
        <v>3992</v>
      </c>
      <c r="BM96" s="57">
        <v>3992</v>
      </c>
      <c r="BN96" s="57">
        <v>3992</v>
      </c>
      <c r="BO96" s="57">
        <v>247</v>
      </c>
      <c r="BP96" s="57">
        <v>541.16886922225001</v>
      </c>
      <c r="BQ96" s="57">
        <v>459.16224682625</v>
      </c>
      <c r="BR96" s="57">
        <v>477.0984869065</v>
      </c>
      <c r="BS96" s="57">
        <v>510.14315612250005</v>
      </c>
      <c r="BT96" s="57">
        <v>532.39533704500002</v>
      </c>
      <c r="CA96" s="57">
        <v>0</v>
      </c>
      <c r="CB96" s="30">
        <v>109.76042567139174</v>
      </c>
      <c r="CC96" s="30">
        <v>182.93404278565288</v>
      </c>
      <c r="CD96" s="30">
        <v>516.10881855117941</v>
      </c>
      <c r="CE96" s="30">
        <v>365.86808557130576</v>
      </c>
      <c r="CF96" s="30">
        <v>0</v>
      </c>
      <c r="CG96" s="124">
        <v>0</v>
      </c>
      <c r="CH96" s="124">
        <v>111.33959630952252</v>
      </c>
      <c r="CI96" s="124">
        <v>185.56599384920418</v>
      </c>
      <c r="CJ96" s="124">
        <v>523.5342989768518</v>
      </c>
      <c r="CK96" s="124">
        <v>371.13198769840835</v>
      </c>
      <c r="CL96" s="124">
        <v>0</v>
      </c>
      <c r="CM96" s="4">
        <f>IF(ISNUMBER(VLOOKUP(A96,Sheet1!$D$5:$D$567,1,0)),1,0)</f>
        <v>1</v>
      </c>
    </row>
    <row r="97" spans="1:91" s="57" customFormat="1">
      <c r="A97" s="1">
        <v>906</v>
      </c>
      <c r="B97" s="1">
        <v>9</v>
      </c>
      <c r="C97" s="1">
        <v>0</v>
      </c>
      <c r="D97" s="3" t="s">
        <v>190</v>
      </c>
      <c r="E97" s="3"/>
      <c r="F97" s="4" t="s">
        <v>109</v>
      </c>
      <c r="G97" s="4" t="s">
        <v>91</v>
      </c>
      <c r="H97" s="4" t="s">
        <v>92</v>
      </c>
      <c r="I97" s="4" t="s">
        <v>91</v>
      </c>
      <c r="J97" s="4" t="s">
        <v>93</v>
      </c>
      <c r="K97" s="57">
        <v>531.54443473757351</v>
      </c>
      <c r="L97" s="57">
        <v>24</v>
      </c>
      <c r="M97" s="57">
        <v>24</v>
      </c>
      <c r="N97" s="57">
        <v>24</v>
      </c>
      <c r="O97" s="57">
        <v>24</v>
      </c>
      <c r="P97" s="57">
        <v>36</v>
      </c>
      <c r="Q97" s="57">
        <f t="shared" si="15"/>
        <v>132</v>
      </c>
      <c r="R97" s="58">
        <f t="shared" si="16"/>
        <v>555.54443473757351</v>
      </c>
      <c r="S97" s="58">
        <f t="shared" si="26"/>
        <v>579.54443473757351</v>
      </c>
      <c r="T97" s="58">
        <f t="shared" si="27"/>
        <v>603.54443473757351</v>
      </c>
      <c r="U97" s="58">
        <f t="shared" si="28"/>
        <v>627.54443473757351</v>
      </c>
      <c r="V97" s="61">
        <f t="shared" si="29"/>
        <v>663.54443473757351</v>
      </c>
      <c r="W97" s="57">
        <v>2619.067334303656</v>
      </c>
      <c r="X97" s="57">
        <f t="shared" si="21"/>
        <v>2785.5139117969993</v>
      </c>
      <c r="Y97" s="57">
        <f t="shared" si="22"/>
        <v>2968.093452247273</v>
      </c>
      <c r="Z97" s="57">
        <f t="shared" si="23"/>
        <v>3131.81330724483</v>
      </c>
      <c r="AA97" s="57">
        <f t="shared" si="24"/>
        <v>3267.868459752784</v>
      </c>
      <c r="AB97" s="57">
        <f t="shared" si="25"/>
        <v>3405.8249600552326</v>
      </c>
      <c r="AC97" s="59">
        <v>4.9272782539745794</v>
      </c>
      <c r="AD97" s="59">
        <v>5.0140254093496814</v>
      </c>
      <c r="AE97" s="59">
        <v>5.1214251649077962</v>
      </c>
      <c r="AF97" s="59">
        <v>5.1890351844708338</v>
      </c>
      <c r="AG97" s="59">
        <v>5.2073897541922127</v>
      </c>
      <c r="AH97" s="59">
        <v>5.1327760158250877</v>
      </c>
      <c r="AI97" s="59"/>
      <c r="AJ97" s="59"/>
      <c r="AK97" s="59"/>
      <c r="AL97" s="59"/>
      <c r="AM97" s="59"/>
      <c r="AN97" s="59"/>
      <c r="AO97" s="59"/>
      <c r="AV97" s="59"/>
      <c r="AW97" s="59"/>
      <c r="AX97" s="59"/>
      <c r="AY97" s="59"/>
      <c r="AZ97" s="59"/>
      <c r="BA97" s="59"/>
      <c r="BB97" s="5">
        <v>281.0034</v>
      </c>
      <c r="BC97" s="5">
        <v>349.22090281484316</v>
      </c>
      <c r="BD97" s="5">
        <v>371.12843777130865</v>
      </c>
      <c r="BE97" s="5">
        <v>379.56091294754594</v>
      </c>
      <c r="BF97" s="5">
        <v>389.66953751213555</v>
      </c>
      <c r="BG97" s="5">
        <v>401.23050546524843</v>
      </c>
      <c r="BH97" s="1">
        <v>906</v>
      </c>
      <c r="BI97" s="57">
        <v>1044</v>
      </c>
      <c r="BJ97" s="57">
        <v>1237.5497293117446</v>
      </c>
      <c r="BK97" s="57">
        <v>1416.1990736246617</v>
      </c>
      <c r="BL97" s="57">
        <v>1395.9149477186725</v>
      </c>
      <c r="BM97" s="57">
        <v>1419.3705513676889</v>
      </c>
      <c r="BN97" s="57">
        <v>1469.5624956903548</v>
      </c>
      <c r="BO97" s="57">
        <v>35</v>
      </c>
      <c r="BP97" s="57">
        <v>227.96736843287928</v>
      </c>
      <c r="BQ97" s="57">
        <v>234.13506323674397</v>
      </c>
      <c r="BR97" s="57">
        <v>253.50488313309836</v>
      </c>
      <c r="BS97" s="57">
        <v>279.02867628134584</v>
      </c>
      <c r="BT97" s="57">
        <v>287.0483139380425</v>
      </c>
      <c r="CA97" s="57">
        <v>0</v>
      </c>
      <c r="CB97" s="30">
        <v>75.040551350107222</v>
      </c>
      <c r="CC97" s="30">
        <v>105.05677189015012</v>
      </c>
      <c r="CD97" s="30">
        <v>109.12599283143014</v>
      </c>
      <c r="CE97" s="30">
        <v>90.337596875858466</v>
      </c>
      <c r="CF97" s="30">
        <v>0</v>
      </c>
      <c r="CG97" s="124">
        <v>0</v>
      </c>
      <c r="CH97" s="124">
        <v>79.324707369842784</v>
      </c>
      <c r="CI97" s="124">
        <v>111.0545903177799</v>
      </c>
      <c r="CJ97" s="124">
        <v>115.35612801416853</v>
      </c>
      <c r="CK97" s="124">
        <v>95.495079763457213</v>
      </c>
      <c r="CL97" s="124">
        <v>0</v>
      </c>
      <c r="CM97" s="4">
        <f>IF(ISNUMBER(VLOOKUP(A97,Sheet1!$D$5:$D$567,1,0)),1,0)</f>
        <v>1</v>
      </c>
    </row>
    <row r="98" spans="1:91" s="57" customFormat="1">
      <c r="A98" s="1">
        <v>907</v>
      </c>
      <c r="B98" s="1">
        <v>9</v>
      </c>
      <c r="C98" s="1">
        <v>0</v>
      </c>
      <c r="D98" s="3" t="s">
        <v>191</v>
      </c>
      <c r="E98" s="3"/>
      <c r="F98" s="4" t="s">
        <v>109</v>
      </c>
      <c r="G98" s="4" t="s">
        <v>91</v>
      </c>
      <c r="H98" s="4" t="s">
        <v>92</v>
      </c>
      <c r="I98" s="4" t="s">
        <v>91</v>
      </c>
      <c r="J98" s="4" t="s">
        <v>93</v>
      </c>
      <c r="K98" s="57">
        <v>1046.8805970148924</v>
      </c>
      <c r="L98" s="57">
        <v>43.5</v>
      </c>
      <c r="M98" s="57">
        <v>58.5</v>
      </c>
      <c r="N98" s="57">
        <v>43</v>
      </c>
      <c r="O98" s="57">
        <v>36</v>
      </c>
      <c r="P98" s="57">
        <v>46</v>
      </c>
      <c r="Q98" s="57">
        <f t="shared" si="15"/>
        <v>227</v>
      </c>
      <c r="R98" s="58">
        <f t="shared" si="16"/>
        <v>1090.3805970148924</v>
      </c>
      <c r="S98" s="58">
        <f t="shared" si="26"/>
        <v>1148.8805970148924</v>
      </c>
      <c r="T98" s="58">
        <f t="shared" si="27"/>
        <v>1191.8805970148924</v>
      </c>
      <c r="U98" s="58">
        <f t="shared" si="28"/>
        <v>1227.8805970148924</v>
      </c>
      <c r="V98" s="61">
        <f t="shared" si="29"/>
        <v>1273.8805970148924</v>
      </c>
      <c r="W98" s="57">
        <v>4814.9877989102415</v>
      </c>
      <c r="X98" s="57">
        <f t="shared" si="21"/>
        <v>5124.5044183271339</v>
      </c>
      <c r="Y98" s="57">
        <f t="shared" si="22"/>
        <v>5629.6043238390084</v>
      </c>
      <c r="Z98" s="57">
        <f t="shared" si="23"/>
        <v>5983.9842777874219</v>
      </c>
      <c r="AA98" s="57">
        <f t="shared" si="24"/>
        <v>6276.4653584711468</v>
      </c>
      <c r="AB98" s="57">
        <f t="shared" si="25"/>
        <v>6498.8867938300345</v>
      </c>
      <c r="AC98" s="59">
        <v>4.5993667402374694</v>
      </c>
      <c r="AD98" s="59">
        <v>4.6997391849748258</v>
      </c>
      <c r="AE98" s="59">
        <v>4.9000778135397782</v>
      </c>
      <c r="AF98" s="59">
        <v>5.0206239557674861</v>
      </c>
      <c r="AG98" s="59">
        <v>5.1116251643114961</v>
      </c>
      <c r="AH98" s="59">
        <v>5.1016451691461464</v>
      </c>
      <c r="AI98" s="59"/>
      <c r="AJ98" s="59"/>
      <c r="AK98" s="59"/>
      <c r="AL98" s="59"/>
      <c r="AM98" s="59"/>
      <c r="AN98" s="59"/>
      <c r="AO98" s="59"/>
      <c r="AV98" s="59"/>
      <c r="AW98" s="59"/>
      <c r="AX98" s="59"/>
      <c r="AY98" s="59"/>
      <c r="AZ98" s="59"/>
      <c r="BA98" s="59"/>
      <c r="BB98" s="5">
        <v>1209.9453000000001</v>
      </c>
      <c r="BC98" s="5">
        <v>1232.6721223533189</v>
      </c>
      <c r="BD98" s="5">
        <v>1256.1292702126027</v>
      </c>
      <c r="BE98" s="5">
        <v>1279.6057302759384</v>
      </c>
      <c r="BF98" s="5">
        <v>1299.9949460177634</v>
      </c>
      <c r="BG98" s="5">
        <v>1317.3266785721094</v>
      </c>
      <c r="BH98" s="1">
        <v>907</v>
      </c>
      <c r="BI98" s="57">
        <v>2431</v>
      </c>
      <c r="BJ98" s="57">
        <v>2475.2668399559589</v>
      </c>
      <c r="BK98" s="57">
        <v>2550.8980056436362</v>
      </c>
      <c r="BL98" s="57">
        <v>2568.943679864497</v>
      </c>
      <c r="BM98" s="57">
        <v>2586.9034794981289</v>
      </c>
      <c r="BN98" s="57">
        <v>2602.6172198389449</v>
      </c>
      <c r="BO98" s="57">
        <v>1082</v>
      </c>
      <c r="BP98" s="57">
        <v>1434.6577935603291</v>
      </c>
      <c r="BQ98" s="57">
        <v>1451.5769778587637</v>
      </c>
      <c r="BR98" s="57">
        <v>1471.7260188065388</v>
      </c>
      <c r="BS98" s="57">
        <v>1521.315398131871</v>
      </c>
      <c r="BT98" s="57">
        <v>1534.1647197786397</v>
      </c>
      <c r="CA98" s="57">
        <v>0</v>
      </c>
      <c r="CB98" s="30">
        <v>447.8620055965784</v>
      </c>
      <c r="CC98" s="30">
        <v>127.96057302759382</v>
      </c>
      <c r="CD98" s="30">
        <v>127.96057302759382</v>
      </c>
      <c r="CE98" s="30">
        <v>575.82257862417237</v>
      </c>
      <c r="CF98" s="30">
        <v>0</v>
      </c>
      <c r="CG98" s="124">
        <v>0</v>
      </c>
      <c r="CH98" s="124">
        <v>461.06433750023825</v>
      </c>
      <c r="CI98" s="124">
        <v>131.73266785721091</v>
      </c>
      <c r="CJ98" s="124">
        <v>131.73266785721091</v>
      </c>
      <c r="CK98" s="124">
        <v>592.79700535744928</v>
      </c>
      <c r="CL98" s="124">
        <v>0</v>
      </c>
      <c r="CM98" s="4">
        <f>IF(ISNUMBER(VLOOKUP(A98,Sheet1!$D$5:$D$567,1,0)),1,0)</f>
        <v>1</v>
      </c>
    </row>
    <row r="99" spans="1:91" s="57" customFormat="1">
      <c r="A99" s="1">
        <v>908</v>
      </c>
      <c r="B99" s="1">
        <v>9</v>
      </c>
      <c r="C99" s="1">
        <v>0</v>
      </c>
      <c r="D99" s="3" t="s">
        <v>192</v>
      </c>
      <c r="E99" s="3"/>
      <c r="F99" s="4" t="s">
        <v>109</v>
      </c>
      <c r="G99" s="4" t="s">
        <v>91</v>
      </c>
      <c r="H99" s="4" t="s">
        <v>92</v>
      </c>
      <c r="I99" s="4" t="s">
        <v>91</v>
      </c>
      <c r="J99" s="4" t="s">
        <v>93</v>
      </c>
      <c r="K99" s="57">
        <v>579.79571109576705</v>
      </c>
      <c r="L99" s="57">
        <v>31.483333333333334</v>
      </c>
      <c r="M99" s="57">
        <v>48.483333333333334</v>
      </c>
      <c r="N99" s="57">
        <v>23.483333333333334</v>
      </c>
      <c r="O99" s="57">
        <v>26.483333333333334</v>
      </c>
      <c r="P99" s="57">
        <v>23.483333333333334</v>
      </c>
      <c r="Q99" s="57">
        <f t="shared" si="15"/>
        <v>153.41666666666669</v>
      </c>
      <c r="R99" s="58">
        <f t="shared" si="16"/>
        <v>611.2790444291004</v>
      </c>
      <c r="S99" s="58">
        <f t="shared" si="26"/>
        <v>659.76237776243374</v>
      </c>
      <c r="T99" s="58">
        <f t="shared" si="27"/>
        <v>683.24571109576709</v>
      </c>
      <c r="U99" s="58">
        <f t="shared" si="28"/>
        <v>709.72904442910044</v>
      </c>
      <c r="V99" s="61">
        <f t="shared" si="29"/>
        <v>733.21237776243379</v>
      </c>
      <c r="W99" s="57">
        <v>2826.1348251500635</v>
      </c>
      <c r="X99" s="57">
        <f t="shared" si="21"/>
        <v>3063.4720536230589</v>
      </c>
      <c r="Y99" s="57">
        <f t="shared" si="22"/>
        <v>3409.6869638827734</v>
      </c>
      <c r="Z99" s="57">
        <f t="shared" si="23"/>
        <v>3606.9503091789593</v>
      </c>
      <c r="AA99" s="57">
        <f t="shared" si="24"/>
        <v>3780.3745769187776</v>
      </c>
      <c r="AB99" s="57">
        <f t="shared" si="25"/>
        <v>3897.5318308179721</v>
      </c>
      <c r="AC99" s="59">
        <v>4.9209018202966606</v>
      </c>
      <c r="AD99" s="59">
        <v>5.0115770883069715</v>
      </c>
      <c r="AE99" s="59">
        <v>5.168053042743411</v>
      </c>
      <c r="AF99" s="59">
        <v>5.2791407989876005</v>
      </c>
      <c r="AG99" s="59">
        <v>5.3265039758372525</v>
      </c>
      <c r="AH99" s="59">
        <v>5.3156929002101503</v>
      </c>
      <c r="AI99" s="59"/>
      <c r="AJ99" s="59"/>
      <c r="AK99" s="59"/>
      <c r="AL99" s="59"/>
      <c r="AM99" s="59"/>
      <c r="AN99" s="59"/>
      <c r="AO99" s="59"/>
      <c r="AV99" s="59"/>
      <c r="AW99" s="59"/>
      <c r="AX99" s="59"/>
      <c r="AY99" s="59"/>
      <c r="AZ99" s="59"/>
      <c r="BA99" s="59"/>
      <c r="BB99" s="5">
        <v>695.83169999999996</v>
      </c>
      <c r="BC99" s="5">
        <v>758.90286057585536</v>
      </c>
      <c r="BD99" s="5">
        <v>853.00377794090468</v>
      </c>
      <c r="BE99" s="5">
        <v>928.32421075587536</v>
      </c>
      <c r="BF99" s="5">
        <v>1004.2618466243579</v>
      </c>
      <c r="BG99" s="5">
        <v>1080.2484208456206</v>
      </c>
      <c r="BH99" s="1">
        <v>908</v>
      </c>
      <c r="BI99" s="57">
        <v>335</v>
      </c>
      <c r="BJ99" s="57">
        <v>409.14314330606715</v>
      </c>
      <c r="BK99" s="57">
        <v>485.73169908262855</v>
      </c>
      <c r="BL99" s="57">
        <v>479.81762844898992</v>
      </c>
      <c r="BM99" s="57">
        <v>488.16907113744873</v>
      </c>
      <c r="BN99" s="57">
        <v>501.0883633745504</v>
      </c>
      <c r="BO99" s="57">
        <v>388</v>
      </c>
      <c r="BP99" s="57">
        <v>589.01976729171815</v>
      </c>
      <c r="BQ99" s="57">
        <v>591.40506624942986</v>
      </c>
      <c r="BR99" s="57">
        <v>607.59978390681363</v>
      </c>
      <c r="BS99" s="57">
        <v>630.33822684315771</v>
      </c>
      <c r="BT99" s="57">
        <v>626.75865185422003</v>
      </c>
      <c r="CA99" s="57">
        <v>0</v>
      </c>
      <c r="CB99" s="30">
        <v>400.15493877498142</v>
      </c>
      <c r="CC99" s="30">
        <v>177.74319952547415</v>
      </c>
      <c r="CD99" s="30">
        <v>111.20586962475365</v>
      </c>
      <c r="CE99" s="30">
        <v>239.22020283066615</v>
      </c>
      <c r="CF99" s="30">
        <v>0</v>
      </c>
      <c r="CG99" s="124">
        <v>0</v>
      </c>
      <c r="CH99" s="124">
        <v>465.64199844931585</v>
      </c>
      <c r="CI99" s="124">
        <v>206.83163099570845</v>
      </c>
      <c r="CJ99" s="124">
        <v>129.4051837268037</v>
      </c>
      <c r="CK99" s="124">
        <v>278.36960767379259</v>
      </c>
      <c r="CL99" s="124">
        <v>0</v>
      </c>
      <c r="CM99" s="4">
        <f>IF(ISNUMBER(VLOOKUP(A99,Sheet1!$D$5:$D$567,1,0)),1,0)</f>
        <v>1</v>
      </c>
    </row>
    <row r="100" spans="1:91" s="57" customFormat="1">
      <c r="A100" s="1">
        <v>1001</v>
      </c>
      <c r="B100" s="1">
        <v>10</v>
      </c>
      <c r="C100" s="1">
        <v>1</v>
      </c>
      <c r="D100" s="3" t="s">
        <v>193</v>
      </c>
      <c r="E100" s="3"/>
      <c r="F100" s="4" t="s">
        <v>90</v>
      </c>
      <c r="G100" s="4" t="s">
        <v>91</v>
      </c>
      <c r="H100" s="4" t="s">
        <v>92</v>
      </c>
      <c r="I100" s="4" t="s">
        <v>91</v>
      </c>
      <c r="J100" s="4" t="s">
        <v>93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f t="shared" si="15"/>
        <v>0</v>
      </c>
      <c r="R100" s="58">
        <f t="shared" si="16"/>
        <v>0</v>
      </c>
      <c r="S100" s="58">
        <f t="shared" si="26"/>
        <v>0</v>
      </c>
      <c r="T100" s="58">
        <f t="shared" si="27"/>
        <v>0</v>
      </c>
      <c r="U100" s="58">
        <f t="shared" si="28"/>
        <v>0</v>
      </c>
      <c r="V100" s="61">
        <f t="shared" si="29"/>
        <v>0</v>
      </c>
      <c r="W100" s="57">
        <v>0</v>
      </c>
      <c r="X100" s="57">
        <f t="shared" si="21"/>
        <v>0</v>
      </c>
      <c r="Y100" s="57">
        <f t="shared" si="22"/>
        <v>0</v>
      </c>
      <c r="Z100" s="57">
        <f t="shared" si="23"/>
        <v>0</v>
      </c>
      <c r="AA100" s="57">
        <f t="shared" si="24"/>
        <v>0</v>
      </c>
      <c r="AB100" s="57">
        <f t="shared" si="25"/>
        <v>0</v>
      </c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V100" s="59"/>
      <c r="AW100" s="59"/>
      <c r="AX100" s="59"/>
      <c r="AY100" s="59"/>
      <c r="AZ100" s="59"/>
      <c r="BA100" s="59"/>
      <c r="BB100" s="5">
        <v>2813.5008000000003</v>
      </c>
      <c r="BC100" s="5">
        <v>2843.7696428764048</v>
      </c>
      <c r="BD100" s="5">
        <v>2875.1449186516857</v>
      </c>
      <c r="BE100" s="5">
        <v>2908.9701529887643</v>
      </c>
      <c r="BF100" s="5">
        <v>3072.9145598715895</v>
      </c>
      <c r="BG100" s="5">
        <v>3145.5290582857147</v>
      </c>
      <c r="BH100" s="1">
        <v>1001</v>
      </c>
      <c r="BJ100" s="57">
        <v>0</v>
      </c>
      <c r="BK100" s="57">
        <v>0</v>
      </c>
      <c r="BL100" s="57">
        <v>0</v>
      </c>
      <c r="BM100" s="57">
        <v>0</v>
      </c>
      <c r="BN100" s="57">
        <v>0</v>
      </c>
      <c r="BO100" s="57">
        <v>0</v>
      </c>
      <c r="BP100" s="57">
        <v>0</v>
      </c>
      <c r="BQ100" s="57">
        <v>0</v>
      </c>
      <c r="BR100" s="57">
        <v>0</v>
      </c>
      <c r="BS100" s="57">
        <v>0</v>
      </c>
      <c r="BT100" s="57">
        <v>0</v>
      </c>
      <c r="CA100" s="57">
        <v>138.11980399443581</v>
      </c>
      <c r="CB100" s="30">
        <v>295.17501456160517</v>
      </c>
      <c r="CC100" s="30">
        <v>2348.0366679054086</v>
      </c>
      <c r="CD100" s="30">
        <v>127.63866652731468</v>
      </c>
      <c r="CE100" s="30">
        <v>0</v>
      </c>
      <c r="CF100" s="30">
        <v>0</v>
      </c>
      <c r="CG100" s="124">
        <v>149.3517754188189</v>
      </c>
      <c r="CH100" s="124">
        <v>319.17879412736079</v>
      </c>
      <c r="CI100" s="124">
        <v>2538.9801821199212</v>
      </c>
      <c r="CJ100" s="124">
        <v>138.01830661961392</v>
      </c>
      <c r="CK100" s="124">
        <v>0</v>
      </c>
      <c r="CL100" s="124">
        <v>0</v>
      </c>
      <c r="CM100" s="4">
        <f>IF(ISNUMBER(VLOOKUP(A100,Sheet1!$D$5:$D$567,1,0)),1,0)</f>
        <v>1</v>
      </c>
    </row>
    <row r="101" spans="1:91" s="57" customFormat="1">
      <c r="A101" s="1">
        <v>1002</v>
      </c>
      <c r="B101" s="1">
        <v>10</v>
      </c>
      <c r="C101" s="1">
        <v>1</v>
      </c>
      <c r="D101" s="3" t="s">
        <v>194</v>
      </c>
      <c r="E101" s="3"/>
      <c r="F101" s="4" t="s">
        <v>90</v>
      </c>
      <c r="G101" s="4" t="s">
        <v>91</v>
      </c>
      <c r="H101" s="4" t="s">
        <v>92</v>
      </c>
      <c r="I101" s="4" t="s">
        <v>91</v>
      </c>
      <c r="J101" s="4" t="s">
        <v>93</v>
      </c>
      <c r="K101" s="57">
        <v>0</v>
      </c>
      <c r="L101" s="57">
        <v>0</v>
      </c>
      <c r="M101" s="57">
        <v>0</v>
      </c>
      <c r="N101" s="57">
        <v>0</v>
      </c>
      <c r="O101" s="57">
        <v>0</v>
      </c>
      <c r="P101" s="57">
        <v>0</v>
      </c>
      <c r="Q101" s="57">
        <f t="shared" si="15"/>
        <v>0</v>
      </c>
      <c r="R101" s="58">
        <f t="shared" si="16"/>
        <v>0</v>
      </c>
      <c r="S101" s="58">
        <f t="shared" si="26"/>
        <v>0</v>
      </c>
      <c r="T101" s="58">
        <f t="shared" si="27"/>
        <v>0</v>
      </c>
      <c r="U101" s="58">
        <f t="shared" si="28"/>
        <v>0</v>
      </c>
      <c r="V101" s="61">
        <f t="shared" si="29"/>
        <v>0</v>
      </c>
      <c r="W101" s="57">
        <v>0</v>
      </c>
      <c r="X101" s="57">
        <f t="shared" si="21"/>
        <v>0</v>
      </c>
      <c r="Y101" s="57">
        <f t="shared" si="22"/>
        <v>0</v>
      </c>
      <c r="Z101" s="57">
        <f t="shared" si="23"/>
        <v>0</v>
      </c>
      <c r="AA101" s="57">
        <f t="shared" si="24"/>
        <v>0</v>
      </c>
      <c r="AB101" s="57">
        <f t="shared" si="25"/>
        <v>0</v>
      </c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V101" s="59"/>
      <c r="AW101" s="59"/>
      <c r="AX101" s="59"/>
      <c r="AY101" s="59"/>
      <c r="AZ101" s="59"/>
      <c r="BA101" s="59"/>
      <c r="BB101" s="5">
        <v>4581.9861000000001</v>
      </c>
      <c r="BC101" s="5">
        <v>4631.2810628174157</v>
      </c>
      <c r="BD101" s="5">
        <v>4682.3779302808989</v>
      </c>
      <c r="BE101" s="5">
        <v>4737.4647294606739</v>
      </c>
      <c r="BF101" s="5">
        <v>4846.8680595505621</v>
      </c>
      <c r="BG101" s="5">
        <v>4892.9453355000005</v>
      </c>
      <c r="BH101" s="1">
        <v>1002</v>
      </c>
      <c r="BJ101" s="57">
        <v>0</v>
      </c>
      <c r="BK101" s="57">
        <v>0</v>
      </c>
      <c r="BL101" s="57">
        <v>0</v>
      </c>
      <c r="BM101" s="57">
        <v>0</v>
      </c>
      <c r="BN101" s="57">
        <v>0</v>
      </c>
      <c r="BO101" s="57">
        <v>0</v>
      </c>
      <c r="BP101" s="57">
        <v>0</v>
      </c>
      <c r="BQ101" s="57">
        <v>0</v>
      </c>
      <c r="BR101" s="57">
        <v>0</v>
      </c>
      <c r="BS101" s="57">
        <v>0</v>
      </c>
      <c r="BT101" s="57">
        <v>0</v>
      </c>
      <c r="BU101" s="57">
        <v>20186</v>
      </c>
      <c r="BV101" s="57">
        <v>20965.91</v>
      </c>
      <c r="BW101" s="57">
        <v>21778.62185</v>
      </c>
      <c r="BX101" s="57">
        <v>22625.696489749997</v>
      </c>
      <c r="BY101" s="57">
        <v>23508.780457516244</v>
      </c>
      <c r="BZ101" s="57">
        <v>24429.611208451184</v>
      </c>
      <c r="CA101" s="57">
        <v>0</v>
      </c>
      <c r="CB101" s="30">
        <v>93.545772111057786</v>
      </c>
      <c r="CC101" s="30">
        <v>2291.8714167209159</v>
      </c>
      <c r="CD101" s="30">
        <v>60.176123907783747</v>
      </c>
      <c r="CE101" s="30">
        <v>2291.8714167209159</v>
      </c>
      <c r="CF101" s="30">
        <v>0</v>
      </c>
      <c r="CG101" s="124">
        <v>0</v>
      </c>
      <c r="CH101" s="124">
        <v>96.615885382782309</v>
      </c>
      <c r="CI101" s="124">
        <v>2367.0891918781663</v>
      </c>
      <c r="CJ101" s="124">
        <v>62.151066360884599</v>
      </c>
      <c r="CK101" s="124">
        <v>2367.0891918781663</v>
      </c>
      <c r="CL101" s="124">
        <v>0</v>
      </c>
      <c r="CM101" s="4">
        <f>IF(ISNUMBER(VLOOKUP(A101,Sheet1!$D$5:$D$567,1,0)),1,0)</f>
        <v>1</v>
      </c>
    </row>
    <row r="102" spans="1:91" s="57" customFormat="1">
      <c r="A102" s="1">
        <v>1003</v>
      </c>
      <c r="B102" s="1">
        <v>10</v>
      </c>
      <c r="C102" s="1">
        <v>1</v>
      </c>
      <c r="D102" s="3" t="s">
        <v>195</v>
      </c>
      <c r="E102" s="3"/>
      <c r="F102" s="4" t="s">
        <v>90</v>
      </c>
      <c r="G102" s="4" t="s">
        <v>91</v>
      </c>
      <c r="H102" s="4" t="s">
        <v>92</v>
      </c>
      <c r="I102" s="4" t="s">
        <v>91</v>
      </c>
      <c r="J102" s="4" t="s">
        <v>93</v>
      </c>
      <c r="K102" s="57">
        <v>592.85714285714289</v>
      </c>
      <c r="L102" s="57">
        <v>0</v>
      </c>
      <c r="M102" s="57">
        <v>0</v>
      </c>
      <c r="N102" s="57">
        <v>0</v>
      </c>
      <c r="O102" s="57">
        <v>0</v>
      </c>
      <c r="P102" s="57">
        <v>0</v>
      </c>
      <c r="Q102" s="57">
        <f t="shared" si="15"/>
        <v>0</v>
      </c>
      <c r="R102" s="58">
        <f t="shared" si="16"/>
        <v>592.85714285714289</v>
      </c>
      <c r="S102" s="58">
        <f t="shared" si="26"/>
        <v>592.85714285714289</v>
      </c>
      <c r="T102" s="58">
        <f t="shared" si="27"/>
        <v>592.85714285714289</v>
      </c>
      <c r="U102" s="58">
        <f t="shared" si="28"/>
        <v>592.85714285714289</v>
      </c>
      <c r="V102" s="61">
        <f t="shared" si="29"/>
        <v>592.85714285714289</v>
      </c>
      <c r="W102" s="57">
        <v>1026.0366633125045</v>
      </c>
      <c r="X102" s="57">
        <f t="shared" si="21"/>
        <v>1011.9649281363213</v>
      </c>
      <c r="Y102" s="57">
        <f t="shared" si="22"/>
        <v>997.22508375811515</v>
      </c>
      <c r="Z102" s="57">
        <f t="shared" si="23"/>
        <v>988.88617818762646</v>
      </c>
      <c r="AA102" s="57">
        <f t="shared" si="24"/>
        <v>963.89037650244074</v>
      </c>
      <c r="AB102" s="57">
        <f t="shared" si="25"/>
        <v>943.02725411337815</v>
      </c>
      <c r="AC102" s="59">
        <v>1.7306642513704895</v>
      </c>
      <c r="AD102" s="59">
        <v>1.706928794446807</v>
      </c>
      <c r="AE102" s="59">
        <v>1.6820664063389894</v>
      </c>
      <c r="AF102" s="59">
        <v>1.668000782485153</v>
      </c>
      <c r="AG102" s="59">
        <v>1.6258391892812252</v>
      </c>
      <c r="AH102" s="59">
        <v>1.590648380432204</v>
      </c>
      <c r="AI102" s="59"/>
      <c r="AJ102" s="59"/>
      <c r="AK102" s="59"/>
      <c r="AL102" s="59"/>
      <c r="AM102" s="59"/>
      <c r="AN102" s="59"/>
      <c r="AO102" s="59"/>
      <c r="AV102" s="59"/>
      <c r="AW102" s="59"/>
      <c r="AX102" s="59"/>
      <c r="AY102" s="59"/>
      <c r="AZ102" s="59"/>
      <c r="BA102" s="59"/>
      <c r="BB102" s="5">
        <v>241.1566</v>
      </c>
      <c r="BC102" s="5">
        <v>244.47687005978744</v>
      </c>
      <c r="BD102" s="5">
        <v>247.91389556312521</v>
      </c>
      <c r="BE102" s="5">
        <v>251.84586068126177</v>
      </c>
      <c r="BF102" s="5">
        <v>254.92635077981478</v>
      </c>
      <c r="BG102" s="5">
        <v>257.798595795339</v>
      </c>
      <c r="BH102" s="1">
        <v>1003</v>
      </c>
      <c r="BJ102" s="57">
        <v>0</v>
      </c>
      <c r="BK102" s="57">
        <v>0</v>
      </c>
      <c r="BL102" s="57">
        <v>0</v>
      </c>
      <c r="BM102" s="57">
        <v>0</v>
      </c>
      <c r="BN102" s="57">
        <v>0</v>
      </c>
      <c r="BO102" s="57">
        <v>0</v>
      </c>
      <c r="BP102" s="57">
        <v>0</v>
      </c>
      <c r="BQ102" s="57">
        <v>0</v>
      </c>
      <c r="BR102" s="57">
        <v>0</v>
      </c>
      <c r="BS102" s="57">
        <v>0</v>
      </c>
      <c r="BT102" s="57">
        <v>0</v>
      </c>
      <c r="CA102" s="57">
        <v>0</v>
      </c>
      <c r="CB102" s="30">
        <v>0</v>
      </c>
      <c r="CC102" s="30">
        <v>251.84586068126177</v>
      </c>
      <c r="CD102" s="30">
        <v>0</v>
      </c>
      <c r="CE102" s="30">
        <v>0</v>
      </c>
      <c r="CF102" s="30">
        <v>0</v>
      </c>
      <c r="CG102" s="124">
        <v>0</v>
      </c>
      <c r="CH102" s="124">
        <v>0</v>
      </c>
      <c r="CI102" s="124">
        <v>257.798595795339</v>
      </c>
      <c r="CJ102" s="124">
        <v>0</v>
      </c>
      <c r="CK102" s="124">
        <v>0</v>
      </c>
      <c r="CL102" s="124">
        <v>0</v>
      </c>
      <c r="CM102" s="4">
        <f>IF(ISNUMBER(VLOOKUP(A102,Sheet1!$D$5:$D$567,1,0)),1,0)</f>
        <v>1</v>
      </c>
    </row>
    <row r="103" spans="1:91" s="57" customFormat="1">
      <c r="A103" s="1">
        <v>1004</v>
      </c>
      <c r="B103" s="1">
        <v>10</v>
      </c>
      <c r="C103" s="1">
        <v>1</v>
      </c>
      <c r="D103" s="3" t="s">
        <v>196</v>
      </c>
      <c r="E103" s="3"/>
      <c r="F103" s="4" t="s">
        <v>90</v>
      </c>
      <c r="G103" s="4" t="s">
        <v>91</v>
      </c>
      <c r="H103" s="4" t="s">
        <v>92</v>
      </c>
      <c r="I103" s="4" t="s">
        <v>91</v>
      </c>
      <c r="J103" s="4" t="s">
        <v>93</v>
      </c>
      <c r="K103" s="57">
        <v>507.5</v>
      </c>
      <c r="L103" s="57">
        <v>0</v>
      </c>
      <c r="M103" s="57">
        <v>0</v>
      </c>
      <c r="N103" s="57">
        <v>0</v>
      </c>
      <c r="O103" s="57">
        <v>72</v>
      </c>
      <c r="P103" s="57">
        <v>0</v>
      </c>
      <c r="Q103" s="57">
        <f t="shared" si="15"/>
        <v>72</v>
      </c>
      <c r="R103" s="58">
        <f t="shared" si="16"/>
        <v>507.5</v>
      </c>
      <c r="S103" s="58">
        <f t="shared" si="26"/>
        <v>507.5</v>
      </c>
      <c r="T103" s="58">
        <f t="shared" si="27"/>
        <v>507.5</v>
      </c>
      <c r="U103" s="58">
        <f t="shared" si="28"/>
        <v>579.5</v>
      </c>
      <c r="V103" s="61">
        <f t="shared" si="29"/>
        <v>579.5</v>
      </c>
      <c r="W103" s="57">
        <v>878.3121075705227</v>
      </c>
      <c r="X103" s="57">
        <f t="shared" si="21"/>
        <v>866.26636318175474</v>
      </c>
      <c r="Y103" s="57">
        <f t="shared" si="22"/>
        <v>1063.9761923349852</v>
      </c>
      <c r="Z103" s="57">
        <f t="shared" si="23"/>
        <v>1061.9771028713094</v>
      </c>
      <c r="AA103" s="57">
        <f t="shared" si="24"/>
        <v>1242.6302118810866</v>
      </c>
      <c r="AB103" s="57">
        <f t="shared" si="25"/>
        <v>1221.0531425120535</v>
      </c>
      <c r="AC103" s="59">
        <v>1.7306642513704882</v>
      </c>
      <c r="AD103" s="59">
        <v>1.7069287944468075</v>
      </c>
      <c r="AE103" s="59">
        <v>2.0965048124827295</v>
      </c>
      <c r="AF103" s="59">
        <v>2.0925657199434666</v>
      </c>
      <c r="AG103" s="59">
        <v>2.1443144294755592</v>
      </c>
      <c r="AH103" s="59">
        <v>2.1070804875100144</v>
      </c>
      <c r="AI103" s="59"/>
      <c r="AJ103" s="59"/>
      <c r="AK103" s="59"/>
      <c r="AL103" s="59"/>
      <c r="AM103" s="59"/>
      <c r="AN103" s="59"/>
      <c r="AO103" s="59"/>
      <c r="AV103" s="59"/>
      <c r="AW103" s="59"/>
      <c r="AX103" s="59"/>
      <c r="AY103" s="59"/>
      <c r="AZ103" s="59"/>
      <c r="BA103" s="59"/>
      <c r="BB103" s="5">
        <v>172.89060000000003</v>
      </c>
      <c r="BC103" s="5">
        <v>175.35466714407681</v>
      </c>
      <c r="BD103" s="5">
        <v>194.30863560383108</v>
      </c>
      <c r="BE103" s="5">
        <v>197.24692778215743</v>
      </c>
      <c r="BF103" s="5">
        <v>205.41259541225625</v>
      </c>
      <c r="BG103" s="5">
        <v>207.27317777202805</v>
      </c>
      <c r="BH103" s="1">
        <v>1004</v>
      </c>
      <c r="BJ103" s="57">
        <v>0</v>
      </c>
      <c r="BK103" s="57">
        <v>0</v>
      </c>
      <c r="BL103" s="57">
        <v>0</v>
      </c>
      <c r="BM103" s="57">
        <v>0</v>
      </c>
      <c r="BN103" s="57">
        <v>0</v>
      </c>
      <c r="BO103" s="57">
        <v>0</v>
      </c>
      <c r="BP103" s="57">
        <v>0</v>
      </c>
      <c r="BQ103" s="57">
        <v>0</v>
      </c>
      <c r="BR103" s="57">
        <v>0</v>
      </c>
      <c r="BS103" s="57">
        <v>0</v>
      </c>
      <c r="BT103" s="57">
        <v>0</v>
      </c>
      <c r="CA103" s="57">
        <v>0</v>
      </c>
      <c r="CB103" s="30">
        <v>196.48974179870126</v>
      </c>
      <c r="CC103" s="30">
        <v>0.75718598345616805</v>
      </c>
      <c r="CD103" s="30">
        <v>0</v>
      </c>
      <c r="CE103" s="30">
        <v>0</v>
      </c>
      <c r="CF103" s="30">
        <v>0</v>
      </c>
      <c r="CG103" s="124">
        <v>0</v>
      </c>
      <c r="CH103" s="124">
        <v>206.47750330084577</v>
      </c>
      <c r="CI103" s="124">
        <v>0.79567447118228374</v>
      </c>
      <c r="CJ103" s="124">
        <v>0</v>
      </c>
      <c r="CK103" s="124">
        <v>0</v>
      </c>
      <c r="CL103" s="124">
        <v>0</v>
      </c>
      <c r="CM103" s="4">
        <f>IF(ISNUMBER(VLOOKUP(A103,Sheet1!$D$5:$D$567,1,0)),1,0)</f>
        <v>1</v>
      </c>
    </row>
    <row r="104" spans="1:91" s="57" customFormat="1">
      <c r="A104" s="1">
        <v>1101</v>
      </c>
      <c r="B104" s="1">
        <v>11</v>
      </c>
      <c r="C104" s="1">
        <v>1</v>
      </c>
      <c r="D104" s="3" t="s">
        <v>197</v>
      </c>
      <c r="E104" s="3"/>
      <c r="F104" s="4" t="s">
        <v>123</v>
      </c>
      <c r="G104" s="4" t="s">
        <v>91</v>
      </c>
      <c r="H104" s="4" t="s">
        <v>92</v>
      </c>
      <c r="I104" s="4" t="s">
        <v>91</v>
      </c>
      <c r="J104" s="4" t="s">
        <v>93</v>
      </c>
      <c r="K104" s="57">
        <v>1258.4000000000001</v>
      </c>
      <c r="L104" s="57">
        <v>48.4</v>
      </c>
      <c r="M104" s="57">
        <v>168.4</v>
      </c>
      <c r="N104" s="57">
        <v>174.7</v>
      </c>
      <c r="O104" s="57">
        <v>168.4</v>
      </c>
      <c r="P104" s="57">
        <v>168.4</v>
      </c>
      <c r="Q104" s="57">
        <f t="shared" si="15"/>
        <v>728.3</v>
      </c>
      <c r="R104" s="58">
        <f t="shared" si="16"/>
        <v>1306.8000000000002</v>
      </c>
      <c r="S104" s="58">
        <f t="shared" si="26"/>
        <v>1475.2000000000003</v>
      </c>
      <c r="T104" s="58">
        <f t="shared" si="27"/>
        <v>1649.9000000000003</v>
      </c>
      <c r="U104" s="58">
        <f t="shared" si="28"/>
        <v>1818.3000000000004</v>
      </c>
      <c r="V104" s="61">
        <f t="shared" si="29"/>
        <v>1986.7000000000005</v>
      </c>
      <c r="W104" s="57">
        <v>5931.1457920000012</v>
      </c>
      <c r="X104" s="57">
        <f t="shared" si="21"/>
        <v>6159.2667840000004</v>
      </c>
      <c r="Y104" s="57">
        <f t="shared" si="22"/>
        <v>7330.0365032727268</v>
      </c>
      <c r="Z104" s="57">
        <f t="shared" si="23"/>
        <v>8877.8657134545465</v>
      </c>
      <c r="AA104" s="57">
        <f t="shared" si="24"/>
        <v>10425.694923636363</v>
      </c>
      <c r="AB104" s="57">
        <f t="shared" si="25"/>
        <v>11973.52413381818</v>
      </c>
      <c r="AC104" s="59">
        <v>4.7132436363636367</v>
      </c>
      <c r="AD104" s="59">
        <v>4.7132436363636359</v>
      </c>
      <c r="AE104" s="59">
        <v>4.9688425320449605</v>
      </c>
      <c r="AF104" s="59">
        <v>5.3808507869898445</v>
      </c>
      <c r="AG104" s="59">
        <v>5.7337595136316128</v>
      </c>
      <c r="AH104" s="59">
        <v>6.0268405566105487</v>
      </c>
      <c r="AI104" s="59"/>
      <c r="AJ104" s="59"/>
      <c r="AK104" s="59"/>
      <c r="AL104" s="59"/>
      <c r="AM104" s="59"/>
      <c r="AN104" s="59"/>
      <c r="AO104" s="59"/>
      <c r="AV104" s="59"/>
      <c r="AW104" s="59"/>
      <c r="AX104" s="59"/>
      <c r="AY104" s="59"/>
      <c r="AZ104" s="59"/>
      <c r="BA104" s="59"/>
      <c r="BB104" s="5">
        <v>457.96000000000004</v>
      </c>
      <c r="BC104" s="5">
        <v>478.75417524123179</v>
      </c>
      <c r="BD104" s="5">
        <v>521.24396536074266</v>
      </c>
      <c r="BE104" s="5">
        <v>575.62077359488444</v>
      </c>
      <c r="BF104" s="5">
        <v>644.88081122517849</v>
      </c>
      <c r="BG104" s="5">
        <v>718.46396213938783</v>
      </c>
      <c r="BH104" s="1">
        <v>1101</v>
      </c>
      <c r="BI104" s="57">
        <v>2866</v>
      </c>
      <c r="BJ104" s="57">
        <v>2866</v>
      </c>
      <c r="BK104" s="57">
        <v>2866</v>
      </c>
      <c r="BL104" s="57">
        <v>2866</v>
      </c>
      <c r="BM104" s="57">
        <v>3099.2686354317516</v>
      </c>
      <c r="BN104" s="57">
        <v>3406.8474871400599</v>
      </c>
      <c r="BO104" s="57">
        <v>0</v>
      </c>
      <c r="BP104" s="57">
        <v>0</v>
      </c>
      <c r="BQ104" s="57">
        <v>0</v>
      </c>
      <c r="BR104" s="57">
        <v>0</v>
      </c>
      <c r="BS104" s="57">
        <v>0</v>
      </c>
      <c r="BT104" s="57">
        <v>0</v>
      </c>
      <c r="CA104" s="57">
        <v>18.617668334052297</v>
      </c>
      <c r="CB104" s="30">
        <v>55.853005002156891</v>
      </c>
      <c r="CC104" s="30">
        <v>74.470673336209188</v>
      </c>
      <c r="CD104" s="30">
        <v>55.853005002156891</v>
      </c>
      <c r="CE104" s="30">
        <v>370.82642192030914</v>
      </c>
      <c r="CF104" s="30">
        <v>0</v>
      </c>
      <c r="CG104" s="124">
        <v>23.237736319944212</v>
      </c>
      <c r="CH104" s="124">
        <v>69.713208959832627</v>
      </c>
      <c r="CI104" s="124">
        <v>92.950945279776846</v>
      </c>
      <c r="CJ104" s="124">
        <v>69.713208959832627</v>
      </c>
      <c r="CK104" s="124">
        <v>462.84886262000151</v>
      </c>
      <c r="CL104" s="124">
        <v>0</v>
      </c>
      <c r="CM104" s="4">
        <f>IF(ISNUMBER(VLOOKUP(A104,Sheet1!$D$5:$D$567,1,0)),1,0)</f>
        <v>1</v>
      </c>
    </row>
    <row r="105" spans="1:91" s="57" customFormat="1">
      <c r="A105" s="1">
        <v>1102</v>
      </c>
      <c r="B105" s="1">
        <v>11</v>
      </c>
      <c r="C105" s="1">
        <v>1</v>
      </c>
      <c r="D105" s="3" t="s">
        <v>198</v>
      </c>
      <c r="E105" s="3"/>
      <c r="F105" s="4" t="s">
        <v>123</v>
      </c>
      <c r="G105" s="4" t="s">
        <v>91</v>
      </c>
      <c r="H105" s="4" t="s">
        <v>92</v>
      </c>
      <c r="I105" s="4" t="s">
        <v>91</v>
      </c>
      <c r="J105" s="4" t="s">
        <v>93</v>
      </c>
      <c r="K105" s="57">
        <v>514.79999999999995</v>
      </c>
      <c r="L105" s="57">
        <v>19.8</v>
      </c>
      <c r="M105" s="57">
        <v>219.8</v>
      </c>
      <c r="N105" s="57">
        <v>306.40000000000003</v>
      </c>
      <c r="O105" s="57">
        <v>299.8</v>
      </c>
      <c r="P105" s="57">
        <v>299.8</v>
      </c>
      <c r="Q105" s="57">
        <f t="shared" si="15"/>
        <v>1145.5999999999999</v>
      </c>
      <c r="R105" s="58">
        <f t="shared" si="16"/>
        <v>534.59999999999991</v>
      </c>
      <c r="S105" s="58">
        <f t="shared" si="26"/>
        <v>754.39999999999986</v>
      </c>
      <c r="T105" s="58">
        <f t="shared" si="27"/>
        <v>1060.8</v>
      </c>
      <c r="U105" s="58">
        <f t="shared" si="28"/>
        <v>1360.6</v>
      </c>
      <c r="V105" s="61">
        <f t="shared" si="29"/>
        <v>1660.3999999999999</v>
      </c>
      <c r="W105" s="57">
        <v>2462.7765759999997</v>
      </c>
      <c r="X105" s="57">
        <f t="shared" si="21"/>
        <v>2557.498752</v>
      </c>
      <c r="Y105" s="57">
        <f t="shared" si="22"/>
        <v>3600</v>
      </c>
      <c r="Z105" s="57">
        <f t="shared" si="23"/>
        <v>5050</v>
      </c>
      <c r="AA105" s="57">
        <f t="shared" si="24"/>
        <v>6300.0000000000009</v>
      </c>
      <c r="AB105" s="57">
        <f t="shared" si="25"/>
        <v>7600</v>
      </c>
      <c r="AC105" s="59">
        <v>4.7839482828282831</v>
      </c>
      <c r="AD105" s="59">
        <v>4.783948282828284</v>
      </c>
      <c r="AE105" s="59">
        <v>4.7720042417815494</v>
      </c>
      <c r="AF105" s="59">
        <v>4.7605580693815988</v>
      </c>
      <c r="AG105" s="59">
        <v>4.6303101572835521</v>
      </c>
      <c r="AH105" s="59">
        <v>4.5772103107684901</v>
      </c>
      <c r="AI105" s="59"/>
      <c r="AJ105" s="59"/>
      <c r="AK105" s="59"/>
      <c r="AL105" s="59"/>
      <c r="AM105" s="59"/>
      <c r="AN105" s="59"/>
      <c r="AO105" s="59"/>
      <c r="AV105" s="59"/>
      <c r="AW105" s="59"/>
      <c r="AX105" s="59"/>
      <c r="AY105" s="59"/>
      <c r="AZ105" s="59"/>
      <c r="BA105" s="59"/>
      <c r="BB105" s="5">
        <v>303.69777900000003</v>
      </c>
      <c r="BC105" s="5">
        <v>311.9933977916769</v>
      </c>
      <c r="BD105" s="5">
        <v>364.49860100568748</v>
      </c>
      <c r="BE105" s="5">
        <v>717</v>
      </c>
      <c r="BF105" s="5">
        <v>890</v>
      </c>
      <c r="BG105" s="5">
        <v>1062</v>
      </c>
      <c r="BH105" s="1">
        <v>1102</v>
      </c>
      <c r="BI105" s="57">
        <v>659</v>
      </c>
      <c r="BJ105" s="57">
        <v>627.48968245590675</v>
      </c>
      <c r="BK105" s="57">
        <v>872.66338973279994</v>
      </c>
      <c r="BL105" s="57">
        <v>1144.9106286383999</v>
      </c>
      <c r="BM105" s="57">
        <v>1404.6108590051999</v>
      </c>
      <c r="BN105" s="57">
        <v>1621.8308377440001</v>
      </c>
      <c r="BO105" s="57">
        <v>0</v>
      </c>
      <c r="BP105" s="57">
        <v>0</v>
      </c>
      <c r="BQ105" s="57">
        <v>0</v>
      </c>
      <c r="BR105" s="57">
        <v>0</v>
      </c>
      <c r="BS105" s="57">
        <v>0</v>
      </c>
      <c r="BT105" s="57">
        <v>0</v>
      </c>
      <c r="CA105" s="57">
        <v>59.189806270554833</v>
      </c>
      <c r="CB105" s="30">
        <v>147.97451567638709</v>
      </c>
      <c r="CC105" s="30">
        <v>147.97451567638709</v>
      </c>
      <c r="CD105" s="30">
        <v>59.189806270554833</v>
      </c>
      <c r="CE105" s="30">
        <v>302.67135610611621</v>
      </c>
      <c r="CF105" s="30">
        <v>0</v>
      </c>
      <c r="CG105" s="124">
        <v>87.670256986512186</v>
      </c>
      <c r="CH105" s="124">
        <v>219.17564246628046</v>
      </c>
      <c r="CI105" s="124">
        <v>219.17564246628046</v>
      </c>
      <c r="CJ105" s="124">
        <v>87.670256986512186</v>
      </c>
      <c r="CK105" s="124">
        <v>448.30820109441481</v>
      </c>
      <c r="CL105" s="124">
        <v>0</v>
      </c>
      <c r="CM105" s="4">
        <f>IF(ISNUMBER(VLOOKUP(A105,Sheet1!$D$5:$D$567,1,0)),1,0)</f>
        <v>1</v>
      </c>
    </row>
    <row r="106" spans="1:91" s="57" customFormat="1">
      <c r="A106" s="1">
        <v>1103</v>
      </c>
      <c r="B106" s="1">
        <v>11</v>
      </c>
      <c r="C106" s="1">
        <v>1</v>
      </c>
      <c r="D106" s="3" t="s">
        <v>199</v>
      </c>
      <c r="E106" s="3"/>
      <c r="F106" s="4" t="s">
        <v>123</v>
      </c>
      <c r="G106" s="4" t="s">
        <v>91</v>
      </c>
      <c r="H106" s="4" t="s">
        <v>92</v>
      </c>
      <c r="I106" s="4" t="s">
        <v>91</v>
      </c>
      <c r="J106" s="4" t="s">
        <v>93</v>
      </c>
      <c r="K106" s="57">
        <v>769.6</v>
      </c>
      <c r="L106" s="57">
        <v>29.6</v>
      </c>
      <c r="M106" s="57">
        <v>29.6</v>
      </c>
      <c r="N106" s="57">
        <v>54.8</v>
      </c>
      <c r="O106" s="57">
        <v>29.6</v>
      </c>
      <c r="P106" s="57">
        <v>29.6</v>
      </c>
      <c r="Q106" s="57">
        <f t="shared" si="15"/>
        <v>173.2</v>
      </c>
      <c r="R106" s="58">
        <f t="shared" si="16"/>
        <v>799.2</v>
      </c>
      <c r="S106" s="58">
        <f t="shared" si="26"/>
        <v>828.80000000000007</v>
      </c>
      <c r="T106" s="58">
        <f t="shared" si="27"/>
        <v>883.6</v>
      </c>
      <c r="U106" s="58">
        <f t="shared" si="28"/>
        <v>913.2</v>
      </c>
      <c r="V106" s="61">
        <f t="shared" si="29"/>
        <v>942.80000000000007</v>
      </c>
      <c r="W106" s="57">
        <v>3627.5366400000003</v>
      </c>
      <c r="X106" s="57">
        <f t="shared" si="21"/>
        <v>3767.0572799999995</v>
      </c>
      <c r="Y106" s="57">
        <f t="shared" si="22"/>
        <v>3906.5779200000006</v>
      </c>
      <c r="Z106" s="57">
        <f t="shared" si="23"/>
        <v>4164.8796454054054</v>
      </c>
      <c r="AA106" s="57">
        <f t="shared" si="24"/>
        <v>4304.4002854054052</v>
      </c>
      <c r="AB106" s="57">
        <f t="shared" si="25"/>
        <v>4443.9209254054058</v>
      </c>
      <c r="AC106" s="59">
        <v>4.7135351351351353</v>
      </c>
      <c r="AD106" s="59">
        <v>4.7135351351351344</v>
      </c>
      <c r="AE106" s="59">
        <v>4.7135351351351353</v>
      </c>
      <c r="AF106" s="59">
        <v>4.7135351351351353</v>
      </c>
      <c r="AG106" s="59">
        <v>4.7135351351351344</v>
      </c>
      <c r="AH106" s="59">
        <v>4.7135351351351353</v>
      </c>
      <c r="AI106" s="59"/>
      <c r="AJ106" s="59"/>
      <c r="AK106" s="59"/>
      <c r="AL106" s="59"/>
      <c r="AM106" s="59"/>
      <c r="AN106" s="59"/>
      <c r="AO106" s="59"/>
      <c r="AV106" s="59"/>
      <c r="AW106" s="59"/>
      <c r="AX106" s="59"/>
      <c r="AY106" s="59"/>
      <c r="AZ106" s="59"/>
      <c r="BA106" s="59"/>
      <c r="BB106" s="5">
        <v>203.3</v>
      </c>
      <c r="BC106" s="5">
        <v>237.84914205848685</v>
      </c>
      <c r="BD106" s="5">
        <v>247.32471525300798</v>
      </c>
      <c r="BE106" s="5">
        <v>258.35589938396231</v>
      </c>
      <c r="BF106" s="5">
        <v>267.14331678318638</v>
      </c>
      <c r="BG106" s="5">
        <v>273.26848647609427</v>
      </c>
      <c r="BH106" s="1">
        <v>1103</v>
      </c>
      <c r="BI106" s="57">
        <v>887</v>
      </c>
      <c r="BJ106" s="57">
        <v>962.4872981515208</v>
      </c>
      <c r="BK106" s="57">
        <v>1037.9745963030416</v>
      </c>
      <c r="BL106" s="57">
        <v>1113.4618944545623</v>
      </c>
      <c r="BM106" s="57">
        <v>1188.9491926060832</v>
      </c>
      <c r="BN106" s="57">
        <v>1264.4364907576039</v>
      </c>
      <c r="BO106" s="57">
        <v>0</v>
      </c>
      <c r="BP106" s="57">
        <v>0</v>
      </c>
      <c r="BQ106" s="57">
        <v>0</v>
      </c>
      <c r="BR106" s="57">
        <v>0</v>
      </c>
      <c r="BS106" s="57">
        <v>0</v>
      </c>
      <c r="BT106" s="57">
        <v>0</v>
      </c>
      <c r="CA106" s="57">
        <v>22.990105515413834</v>
      </c>
      <c r="CB106" s="30">
        <v>91.960422061655336</v>
      </c>
      <c r="CC106" s="30">
        <v>22.990105515413834</v>
      </c>
      <c r="CD106" s="30">
        <v>34.485158273120746</v>
      </c>
      <c r="CE106" s="30">
        <v>85.930108018358581</v>
      </c>
      <c r="CF106" s="30">
        <v>0</v>
      </c>
      <c r="CG106" s="124">
        <v>24.317119729424054</v>
      </c>
      <c r="CH106" s="124">
        <v>97.268478917696214</v>
      </c>
      <c r="CI106" s="124">
        <v>24.317119729424054</v>
      </c>
      <c r="CJ106" s="124">
        <v>36.475679594136075</v>
      </c>
      <c r="CK106" s="124">
        <v>90.8900885054139</v>
      </c>
      <c r="CL106" s="124">
        <v>0</v>
      </c>
      <c r="CM106" s="4">
        <f>IF(ISNUMBER(VLOOKUP(A106,Sheet1!$D$5:$D$567,1,0)),1,0)</f>
        <v>1</v>
      </c>
    </row>
    <row r="107" spans="1:91" s="57" customFormat="1">
      <c r="A107" s="1">
        <v>1104</v>
      </c>
      <c r="B107" s="1">
        <v>11</v>
      </c>
      <c r="C107" s="1">
        <v>1</v>
      </c>
      <c r="D107" s="3" t="s">
        <v>200</v>
      </c>
      <c r="E107" s="3"/>
      <c r="F107" s="4" t="s">
        <v>123</v>
      </c>
      <c r="G107" s="4" t="s">
        <v>91</v>
      </c>
      <c r="H107" s="4" t="s">
        <v>92</v>
      </c>
      <c r="I107" s="4" t="s">
        <v>91</v>
      </c>
      <c r="J107" s="4" t="s">
        <v>93</v>
      </c>
      <c r="K107" s="57">
        <v>1029.5999999999999</v>
      </c>
      <c r="L107" s="57">
        <v>39.6</v>
      </c>
      <c r="M107" s="57">
        <v>39.6</v>
      </c>
      <c r="N107" s="57">
        <v>439.6</v>
      </c>
      <c r="O107" s="57">
        <v>39.6</v>
      </c>
      <c r="P107" s="57">
        <v>39.6</v>
      </c>
      <c r="Q107" s="57">
        <f t="shared" si="15"/>
        <v>598.00000000000011</v>
      </c>
      <c r="R107" s="58">
        <f t="shared" si="16"/>
        <v>1069.1999999999998</v>
      </c>
      <c r="S107" s="58">
        <f t="shared" si="26"/>
        <v>1108.7999999999997</v>
      </c>
      <c r="T107" s="58">
        <f t="shared" si="27"/>
        <v>1548.3999999999996</v>
      </c>
      <c r="U107" s="58">
        <f t="shared" si="28"/>
        <v>1587.9999999999995</v>
      </c>
      <c r="V107" s="61">
        <f t="shared" si="29"/>
        <v>1627.5999999999995</v>
      </c>
      <c r="W107" s="57">
        <v>4944.0609919999988</v>
      </c>
      <c r="X107" s="57">
        <f t="shared" si="21"/>
        <v>5134.2171839999992</v>
      </c>
      <c r="Y107" s="57">
        <f t="shared" si="22"/>
        <v>5324.3733759999996</v>
      </c>
      <c r="Z107" s="57">
        <f t="shared" si="23"/>
        <v>7150</v>
      </c>
      <c r="AA107" s="57">
        <f t="shared" si="24"/>
        <v>5704.6857599999994</v>
      </c>
      <c r="AB107" s="57">
        <f t="shared" si="25"/>
        <v>5894.8419519999989</v>
      </c>
      <c r="AC107" s="59">
        <v>4.8019240404040398</v>
      </c>
      <c r="AD107" s="59">
        <v>4.8019240404040406</v>
      </c>
      <c r="AE107" s="59">
        <v>4.8019240404040415</v>
      </c>
      <c r="AF107" s="59">
        <v>4.6176698527512281</v>
      </c>
      <c r="AG107" s="59">
        <v>3.5923713853904289</v>
      </c>
      <c r="AH107" s="59">
        <v>3.6218001671172284</v>
      </c>
      <c r="AI107" s="59"/>
      <c r="AJ107" s="59"/>
      <c r="AK107" s="59"/>
      <c r="AL107" s="59"/>
      <c r="AM107" s="59"/>
      <c r="AN107" s="59"/>
      <c r="AO107" s="59"/>
      <c r="AV107" s="59"/>
      <c r="AW107" s="59"/>
      <c r="AX107" s="59"/>
      <c r="AY107" s="59"/>
      <c r="AZ107" s="59"/>
      <c r="BA107" s="59"/>
      <c r="BB107" s="5">
        <v>474.01000000000005</v>
      </c>
      <c r="BC107" s="5">
        <v>532.4985270149366</v>
      </c>
      <c r="BD107" s="5">
        <v>546.86034769833987</v>
      </c>
      <c r="BE107" s="5">
        <v>620.86106303574456</v>
      </c>
      <c r="BF107" s="5">
        <v>573.39284944814426</v>
      </c>
      <c r="BG107" s="5">
        <v>585.50900442516433</v>
      </c>
      <c r="BH107" s="1">
        <v>1104</v>
      </c>
      <c r="BI107" s="57">
        <v>34</v>
      </c>
      <c r="BJ107" s="57">
        <v>189.30120781712</v>
      </c>
      <c r="BK107" s="57">
        <v>344.60241563424</v>
      </c>
      <c r="BL107" s="57">
        <v>499.90362345135998</v>
      </c>
      <c r="BM107" s="57">
        <v>655.20483126848001</v>
      </c>
      <c r="BN107" s="57">
        <v>810.50603908560004</v>
      </c>
      <c r="BO107" s="57">
        <v>0</v>
      </c>
      <c r="BP107" s="57">
        <v>0</v>
      </c>
      <c r="BQ107" s="57">
        <v>0</v>
      </c>
      <c r="BR107" s="57">
        <v>0</v>
      </c>
      <c r="BS107" s="57">
        <v>0</v>
      </c>
      <c r="BT107" s="57">
        <v>0</v>
      </c>
      <c r="CA107" s="57">
        <v>28.645963997211521</v>
      </c>
      <c r="CB107" s="30">
        <v>85.937891991634544</v>
      </c>
      <c r="CC107" s="30">
        <v>114.58385598884608</v>
      </c>
      <c r="CD107" s="30">
        <v>57.291927994423041</v>
      </c>
      <c r="CE107" s="30">
        <v>334.40142306362947</v>
      </c>
      <c r="CF107" s="30">
        <v>0</v>
      </c>
      <c r="CG107" s="124">
        <v>27.014852209923145</v>
      </c>
      <c r="CH107" s="124">
        <v>81.044556629769417</v>
      </c>
      <c r="CI107" s="124">
        <v>108.05940883969258</v>
      </c>
      <c r="CJ107" s="124">
        <v>54.02970441984629</v>
      </c>
      <c r="CK107" s="124">
        <v>315.36048232593299</v>
      </c>
      <c r="CL107" s="124">
        <v>0</v>
      </c>
      <c r="CM107" s="4">
        <f>IF(ISNUMBER(VLOOKUP(A107,Sheet1!$D$5:$D$567,1,0)),1,0)</f>
        <v>1</v>
      </c>
    </row>
    <row r="108" spans="1:91" s="9" customFormat="1">
      <c r="A108" s="6">
        <v>1201</v>
      </c>
      <c r="B108" s="6">
        <v>12</v>
      </c>
      <c r="C108" s="6">
        <v>1</v>
      </c>
      <c r="D108" s="7" t="s">
        <v>201</v>
      </c>
      <c r="E108" s="7"/>
      <c r="F108" s="8" t="s">
        <v>123</v>
      </c>
      <c r="G108" s="4" t="s">
        <v>91</v>
      </c>
      <c r="H108" s="8" t="s">
        <v>92</v>
      </c>
      <c r="I108" s="8" t="s">
        <v>91</v>
      </c>
      <c r="J108" s="8" t="s">
        <v>93</v>
      </c>
      <c r="K108" s="9">
        <v>3093.1618245948525</v>
      </c>
      <c r="L108" s="9">
        <v>60.650231854801028</v>
      </c>
      <c r="M108" s="9">
        <v>98.050231854801041</v>
      </c>
      <c r="N108" s="9">
        <v>78.650231854801035</v>
      </c>
      <c r="O108" s="9">
        <v>237.65023185480104</v>
      </c>
      <c r="P108" s="9">
        <v>260.65023185480101</v>
      </c>
      <c r="Q108" s="9">
        <f t="shared" si="15"/>
        <v>735.65115927400507</v>
      </c>
      <c r="R108" s="10">
        <f t="shared" si="16"/>
        <v>3153.8120564496535</v>
      </c>
      <c r="S108" s="10">
        <f t="shared" si="26"/>
        <v>3251.8622883044545</v>
      </c>
      <c r="T108" s="10">
        <f t="shared" si="27"/>
        <v>3330.5125201592555</v>
      </c>
      <c r="U108" s="10">
        <f t="shared" si="28"/>
        <v>3568.1627520140564</v>
      </c>
      <c r="V108" s="61">
        <f t="shared" si="29"/>
        <v>3828.8129838688574</v>
      </c>
      <c r="W108" s="9">
        <v>12602.155828087873</v>
      </c>
      <c r="X108" s="9">
        <f t="shared" si="21"/>
        <v>12849.256922756264</v>
      </c>
      <c r="Y108" s="9">
        <f t="shared" si="22"/>
        <v>13248.733048120699</v>
      </c>
      <c r="Z108" s="9">
        <f t="shared" si="23"/>
        <v>13569.169719059915</v>
      </c>
      <c r="AA108" s="9">
        <f t="shared" si="24"/>
        <v>14537.403980391426</v>
      </c>
      <c r="AB108" s="9">
        <f t="shared" si="25"/>
        <v>15599.344811402321</v>
      </c>
      <c r="AC108" s="11">
        <v>4.07419868171253</v>
      </c>
      <c r="AD108" s="11">
        <v>4.0741986817125309</v>
      </c>
      <c r="AE108" s="11">
        <v>4.07419868171253</v>
      </c>
      <c r="AF108" s="11">
        <v>4.07419868171253</v>
      </c>
      <c r="AG108" s="11">
        <v>4.0741986817125309</v>
      </c>
      <c r="AH108" s="11">
        <v>4.0741986817125309</v>
      </c>
      <c r="AI108" s="11"/>
      <c r="AJ108" s="11"/>
      <c r="AK108" s="11"/>
      <c r="AL108" s="11"/>
      <c r="AM108" s="11"/>
      <c r="AN108" s="11"/>
      <c r="AO108" s="11"/>
      <c r="AV108" s="11"/>
      <c r="AW108" s="11"/>
      <c r="AX108" s="11"/>
      <c r="AY108" s="11"/>
      <c r="AZ108" s="11"/>
      <c r="BA108" s="11"/>
      <c r="BB108" s="12">
        <v>820.69</v>
      </c>
      <c r="BC108" s="12">
        <v>937.51432187236117</v>
      </c>
      <c r="BD108" s="12">
        <v>1012.1378563554118</v>
      </c>
      <c r="BE108" s="12">
        <v>1534</v>
      </c>
      <c r="BF108" s="12">
        <v>1740</v>
      </c>
      <c r="BG108" s="12">
        <v>1928</v>
      </c>
      <c r="BH108" s="6">
        <v>1201</v>
      </c>
      <c r="BI108" s="9">
        <v>2562</v>
      </c>
      <c r="BJ108" s="9">
        <v>2873.2991439629145</v>
      </c>
      <c r="BK108" s="9">
        <v>3184.598287925829</v>
      </c>
      <c r="BL108" s="9">
        <v>3495.8974318887431</v>
      </c>
      <c r="BM108" s="9">
        <v>3807.1965758516576</v>
      </c>
      <c r="BN108" s="9">
        <v>4118.4957198145721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CA108" s="9">
        <v>52.405705065500477</v>
      </c>
      <c r="CB108" s="35">
        <v>253.00061152063196</v>
      </c>
      <c r="CC108" s="35">
        <v>273.96289354683216</v>
      </c>
      <c r="CD108" s="35">
        <v>476.23171238372413</v>
      </c>
      <c r="CE108" s="35">
        <v>478.3990774833112</v>
      </c>
      <c r="CF108" s="35">
        <v>0</v>
      </c>
      <c r="CG108" s="125">
        <v>65.865840525609471</v>
      </c>
      <c r="CH108" s="125">
        <v>317.9825156530498</v>
      </c>
      <c r="CI108" s="125">
        <v>344.32885186329361</v>
      </c>
      <c r="CJ108" s="125">
        <v>598.54937514720996</v>
      </c>
      <c r="CK108" s="125">
        <v>601.27341681083703</v>
      </c>
      <c r="CL108" s="125">
        <v>0</v>
      </c>
      <c r="CM108" s="4">
        <f>IF(ISNUMBER(VLOOKUP(A108,Sheet1!$D$5:$D$567,1,0)),1,0)</f>
        <v>1</v>
      </c>
    </row>
    <row r="109" spans="1:91" s="9" customFormat="1">
      <c r="A109" s="6">
        <v>1202</v>
      </c>
      <c r="B109" s="6">
        <v>12</v>
      </c>
      <c r="C109" s="6">
        <v>1</v>
      </c>
      <c r="D109" s="7" t="s">
        <v>202</v>
      </c>
      <c r="E109" s="7"/>
      <c r="F109" s="8" t="s">
        <v>123</v>
      </c>
      <c r="G109" s="4" t="s">
        <v>91</v>
      </c>
      <c r="H109" s="8" t="s">
        <v>92</v>
      </c>
      <c r="I109" s="8" t="s">
        <v>91</v>
      </c>
      <c r="J109" s="8" t="s">
        <v>93</v>
      </c>
      <c r="K109" s="9">
        <v>887.73249119274328</v>
      </c>
      <c r="L109" s="9">
        <v>17.406519435151829</v>
      </c>
      <c r="M109" s="9">
        <v>29.406519435151829</v>
      </c>
      <c r="N109" s="9">
        <v>39.906519435151829</v>
      </c>
      <c r="O109" s="9">
        <v>17.406519435151829</v>
      </c>
      <c r="P109" s="9">
        <v>17.406519435151829</v>
      </c>
      <c r="Q109" s="9">
        <f t="shared" si="15"/>
        <v>121.53259717575915</v>
      </c>
      <c r="R109" s="10">
        <f t="shared" si="16"/>
        <v>905.13901062789512</v>
      </c>
      <c r="S109" s="10">
        <f t="shared" si="26"/>
        <v>934.54553006304695</v>
      </c>
      <c r="T109" s="10">
        <f t="shared" si="27"/>
        <v>974.45204949819879</v>
      </c>
      <c r="U109" s="10">
        <f t="shared" si="28"/>
        <v>991.85856893335063</v>
      </c>
      <c r="V109" s="61">
        <f t="shared" si="29"/>
        <v>1009.2650883685025</v>
      </c>
      <c r="W109" s="9">
        <v>3616.0531977156193</v>
      </c>
      <c r="X109" s="9">
        <f t="shared" si="21"/>
        <v>3686.9562015923962</v>
      </c>
      <c r="Y109" s="9">
        <f t="shared" si="22"/>
        <v>3806.7395143494819</v>
      </c>
      <c r="Z109" s="9">
        <f t="shared" si="23"/>
        <v>3969.293097376838</v>
      </c>
      <c r="AA109" s="9">
        <f t="shared" si="24"/>
        <v>4040.1961012536149</v>
      </c>
      <c r="AB109" s="9">
        <f t="shared" si="25"/>
        <v>4111.0991051303918</v>
      </c>
      <c r="AC109" s="11">
        <v>4.0733590733590788</v>
      </c>
      <c r="AD109" s="11">
        <v>4.0733590733590788</v>
      </c>
      <c r="AE109" s="11">
        <v>4.0733590733590788</v>
      </c>
      <c r="AF109" s="11">
        <v>4.0733590733590788</v>
      </c>
      <c r="AG109" s="11">
        <v>4.0733590733590788</v>
      </c>
      <c r="AH109" s="11">
        <v>4.0733590733590788</v>
      </c>
      <c r="AI109" s="11"/>
      <c r="AJ109" s="11"/>
      <c r="AK109" s="11"/>
      <c r="AL109" s="11"/>
      <c r="AM109" s="11"/>
      <c r="AN109" s="11"/>
      <c r="AO109" s="11"/>
      <c r="AV109" s="11"/>
      <c r="AW109" s="11"/>
      <c r="AX109" s="11"/>
      <c r="AY109" s="11"/>
      <c r="AZ109" s="11"/>
      <c r="BA109" s="11"/>
      <c r="BB109" s="12">
        <v>312.44</v>
      </c>
      <c r="BC109" s="12">
        <v>321.54282366858718</v>
      </c>
      <c r="BD109" s="12">
        <v>330.16220149538401</v>
      </c>
      <c r="BE109" s="12">
        <v>340.45713637680439</v>
      </c>
      <c r="BF109" s="12">
        <v>347.54680672001206</v>
      </c>
      <c r="BG109" s="12">
        <v>354.2060491863964</v>
      </c>
      <c r="BH109" s="6">
        <v>1202</v>
      </c>
      <c r="BJ109" s="9">
        <v>0</v>
      </c>
      <c r="BK109" s="9">
        <v>0</v>
      </c>
      <c r="BL109" s="9">
        <v>0</v>
      </c>
      <c r="BM109" s="9">
        <v>0</v>
      </c>
      <c r="BN109" s="9">
        <v>0</v>
      </c>
      <c r="BO109" s="9">
        <v>0</v>
      </c>
      <c r="BP109" s="9">
        <v>0</v>
      </c>
      <c r="BQ109" s="9">
        <v>0</v>
      </c>
      <c r="BR109" s="9">
        <v>0</v>
      </c>
      <c r="BS109" s="9">
        <v>0</v>
      </c>
      <c r="BT109" s="9">
        <v>0</v>
      </c>
      <c r="CA109" s="9">
        <v>34.045713637680443</v>
      </c>
      <c r="CB109" s="35">
        <v>68.091427275360886</v>
      </c>
      <c r="CC109" s="35">
        <v>34.045713637680443</v>
      </c>
      <c r="CD109" s="35">
        <v>102.13714091304131</v>
      </c>
      <c r="CE109" s="35">
        <v>102.13714091304131</v>
      </c>
      <c r="CF109" s="35">
        <v>0</v>
      </c>
      <c r="CG109" s="125">
        <v>35.420604918639647</v>
      </c>
      <c r="CH109" s="125">
        <v>70.841209837279294</v>
      </c>
      <c r="CI109" s="125">
        <v>35.420604918639647</v>
      </c>
      <c r="CJ109" s="125">
        <v>106.26181475591892</v>
      </c>
      <c r="CK109" s="125">
        <v>106.26181475591892</v>
      </c>
      <c r="CL109" s="125">
        <v>0</v>
      </c>
      <c r="CM109" s="4">
        <f>IF(ISNUMBER(VLOOKUP(A109,Sheet1!$D$5:$D$567,1,0)),1,0)</f>
        <v>1</v>
      </c>
    </row>
    <row r="110" spans="1:91" s="9" customFormat="1">
      <c r="A110" s="6">
        <v>1203</v>
      </c>
      <c r="B110" s="6">
        <v>12</v>
      </c>
      <c r="C110" s="6">
        <v>1</v>
      </c>
      <c r="D110" s="7" t="s">
        <v>203</v>
      </c>
      <c r="E110" s="7"/>
      <c r="F110" s="8" t="s">
        <v>123</v>
      </c>
      <c r="G110" s="4" t="s">
        <v>91</v>
      </c>
      <c r="H110" s="8" t="s">
        <v>92</v>
      </c>
      <c r="I110" s="8" t="s">
        <v>91</v>
      </c>
      <c r="J110" s="8" t="s">
        <v>93</v>
      </c>
      <c r="K110" s="9">
        <v>566.6016455330348</v>
      </c>
      <c r="L110" s="9">
        <v>36.992370982039802</v>
      </c>
      <c r="M110" s="9">
        <v>31.3923709820398</v>
      </c>
      <c r="N110" s="9">
        <v>25.692370982039801</v>
      </c>
      <c r="O110" s="9">
        <v>21.792370982039802</v>
      </c>
      <c r="P110" s="9">
        <v>21.792370982039802</v>
      </c>
      <c r="Q110" s="9">
        <f t="shared" si="15"/>
        <v>137.66185491019903</v>
      </c>
      <c r="R110" s="10">
        <f t="shared" si="16"/>
        <v>603.5940165150746</v>
      </c>
      <c r="S110" s="10">
        <f t="shared" si="26"/>
        <v>634.98638749711438</v>
      </c>
      <c r="T110" s="10">
        <f t="shared" si="27"/>
        <v>660.67875847915423</v>
      </c>
      <c r="U110" s="10">
        <f t="shared" si="28"/>
        <v>682.47112946119398</v>
      </c>
      <c r="V110" s="61">
        <f t="shared" si="29"/>
        <v>704.26350044323374</v>
      </c>
      <c r="W110" s="9">
        <v>2307.971953812164</v>
      </c>
      <c r="X110" s="9">
        <f t="shared" si="21"/>
        <v>2458.6551637969201</v>
      </c>
      <c r="Y110" s="9">
        <f t="shared" si="22"/>
        <v>2586.5275629708658</v>
      </c>
      <c r="Z110" s="9">
        <f t="shared" si="23"/>
        <v>2691.1818154266648</v>
      </c>
      <c r="AA110" s="9">
        <f t="shared" si="24"/>
        <v>2779.9499674963631</v>
      </c>
      <c r="AB110" s="9">
        <f t="shared" si="25"/>
        <v>2868.7181195660623</v>
      </c>
      <c r="AC110" s="11">
        <v>4.0733590733590646</v>
      </c>
      <c r="AD110" s="11">
        <v>4.0733590733590646</v>
      </c>
      <c r="AE110" s="11">
        <v>4.0733590733590646</v>
      </c>
      <c r="AF110" s="11">
        <v>4.0733590733590646</v>
      </c>
      <c r="AG110" s="11">
        <v>4.0733590733590646</v>
      </c>
      <c r="AH110" s="11">
        <v>4.0733590733590654</v>
      </c>
      <c r="AI110" s="11"/>
      <c r="AJ110" s="11"/>
      <c r="AK110" s="11"/>
      <c r="AL110" s="11"/>
      <c r="AM110" s="11"/>
      <c r="AN110" s="11"/>
      <c r="AO110" s="11"/>
      <c r="AV110" s="11"/>
      <c r="AW110" s="11"/>
      <c r="AX110" s="11"/>
      <c r="AY110" s="11"/>
      <c r="AZ110" s="11"/>
      <c r="BA110" s="11"/>
      <c r="BB110" s="12">
        <v>312.44</v>
      </c>
      <c r="BC110" s="12">
        <v>365.8340836712552</v>
      </c>
      <c r="BD110" s="12">
        <v>376.02352302983047</v>
      </c>
      <c r="BE110" s="12">
        <v>383.50179405211247</v>
      </c>
      <c r="BF110" s="12">
        <v>391.7802799706925</v>
      </c>
      <c r="BG110" s="12">
        <v>398.80574441967241</v>
      </c>
      <c r="BH110" s="6">
        <v>1203</v>
      </c>
      <c r="BI110" s="9">
        <v>126</v>
      </c>
      <c r="BJ110" s="9">
        <v>252.27819911194374</v>
      </c>
      <c r="BK110" s="9">
        <v>378.55639822388747</v>
      </c>
      <c r="BL110" s="9">
        <v>504.83459733583118</v>
      </c>
      <c r="BM110" s="9">
        <v>631.11279644777494</v>
      </c>
      <c r="BN110" s="9">
        <v>757.3909955597187</v>
      </c>
      <c r="BO110" s="9">
        <v>0</v>
      </c>
      <c r="BP110" s="9">
        <v>0</v>
      </c>
      <c r="BQ110" s="9">
        <v>0</v>
      </c>
      <c r="BR110" s="9">
        <v>0</v>
      </c>
      <c r="BS110" s="9">
        <v>0</v>
      </c>
      <c r="BT110" s="9">
        <v>0</v>
      </c>
      <c r="CA110" s="9">
        <v>0</v>
      </c>
      <c r="CB110" s="35">
        <v>157.71916594723797</v>
      </c>
      <c r="CC110" s="35">
        <v>180.2504751268651</v>
      </c>
      <c r="CD110" s="35">
        <v>0</v>
      </c>
      <c r="CE110" s="35">
        <v>45.532152978009378</v>
      </c>
      <c r="CF110" s="35">
        <v>0</v>
      </c>
      <c r="CG110" s="125">
        <v>0</v>
      </c>
      <c r="CH110" s="125">
        <v>164.01307727987046</v>
      </c>
      <c r="CI110" s="125">
        <v>187.44351664024012</v>
      </c>
      <c r="CJ110" s="125">
        <v>0</v>
      </c>
      <c r="CK110" s="125">
        <v>47.349150499561816</v>
      </c>
      <c r="CL110" s="125">
        <v>0</v>
      </c>
      <c r="CM110" s="4">
        <f>IF(ISNUMBER(VLOOKUP(A110,Sheet1!$D$5:$D$567,1,0)),1,0)</f>
        <v>1</v>
      </c>
    </row>
    <row r="111" spans="1:91" s="9" customFormat="1">
      <c r="A111" s="6">
        <v>1204</v>
      </c>
      <c r="B111" s="6">
        <v>12</v>
      </c>
      <c r="C111" s="6">
        <v>1</v>
      </c>
      <c r="D111" s="7" t="s">
        <v>204</v>
      </c>
      <c r="E111" s="7"/>
      <c r="F111" s="8" t="s">
        <v>123</v>
      </c>
      <c r="G111" s="4" t="s">
        <v>91</v>
      </c>
      <c r="H111" s="8" t="s">
        <v>92</v>
      </c>
      <c r="I111" s="8" t="s">
        <v>91</v>
      </c>
      <c r="J111" s="8" t="s">
        <v>93</v>
      </c>
      <c r="K111" s="9">
        <v>1177.76</v>
      </c>
      <c r="L111" s="9">
        <v>78.960000000000008</v>
      </c>
      <c r="M111" s="9">
        <v>131.16</v>
      </c>
      <c r="N111" s="9">
        <v>127.76</v>
      </c>
      <c r="O111" s="9">
        <v>114.76</v>
      </c>
      <c r="P111" s="9">
        <v>114.76</v>
      </c>
      <c r="Q111" s="9">
        <f t="shared" si="15"/>
        <v>567.4</v>
      </c>
      <c r="R111" s="10">
        <f t="shared" si="16"/>
        <v>1256.72</v>
      </c>
      <c r="S111" s="10">
        <f t="shared" si="26"/>
        <v>1387.88</v>
      </c>
      <c r="T111" s="10">
        <f t="shared" si="27"/>
        <v>1515.64</v>
      </c>
      <c r="U111" s="10">
        <f t="shared" si="28"/>
        <v>1630.4</v>
      </c>
      <c r="V111" s="61">
        <f t="shared" si="29"/>
        <v>1745.16</v>
      </c>
      <c r="W111" s="9">
        <v>5354.5885639288572</v>
      </c>
      <c r="X111" s="9">
        <f t="shared" si="21"/>
        <v>5713.573682295777</v>
      </c>
      <c r="Y111" s="9">
        <f t="shared" si="22"/>
        <v>6309.8817892487295</v>
      </c>
      <c r="Z111" s="9">
        <f t="shared" si="23"/>
        <v>6890.7320770217484</v>
      </c>
      <c r="AA111" s="9">
        <f t="shared" si="24"/>
        <v>7412.4789385185522</v>
      </c>
      <c r="AB111" s="9">
        <f t="shared" si="25"/>
        <v>7934.2258000153561</v>
      </c>
      <c r="AC111" s="11">
        <v>4.5464174058627034</v>
      </c>
      <c r="AD111" s="11">
        <v>4.5464174058627034</v>
      </c>
      <c r="AE111" s="11">
        <v>4.5464174058627034</v>
      </c>
      <c r="AF111" s="11">
        <v>4.5464174058627034</v>
      </c>
      <c r="AG111" s="11">
        <v>4.5464174058627034</v>
      </c>
      <c r="AH111" s="11">
        <v>4.5464174058627034</v>
      </c>
      <c r="AI111" s="11"/>
      <c r="AJ111" s="11"/>
      <c r="AK111" s="11"/>
      <c r="AL111" s="11"/>
      <c r="AM111" s="11"/>
      <c r="AN111" s="11"/>
      <c r="AO111" s="11"/>
      <c r="AV111" s="11"/>
      <c r="AW111" s="11"/>
      <c r="AX111" s="11"/>
      <c r="AY111" s="11"/>
      <c r="AZ111" s="11"/>
      <c r="BA111" s="11"/>
      <c r="BB111" s="12">
        <v>431.21000000000004</v>
      </c>
      <c r="BC111" s="12">
        <v>456.68577029344652</v>
      </c>
      <c r="BD111" s="12">
        <v>481.51141423137057</v>
      </c>
      <c r="BE111" s="12">
        <v>506.41495690021753</v>
      </c>
      <c r="BF111" s="12">
        <v>524.17486424630476</v>
      </c>
      <c r="BG111" s="12">
        <v>551.78815632871977</v>
      </c>
      <c r="BH111" s="6">
        <v>1204</v>
      </c>
      <c r="BI111" s="9">
        <v>2604</v>
      </c>
      <c r="BJ111" s="9">
        <v>2604</v>
      </c>
      <c r="BK111" s="9">
        <v>2604</v>
      </c>
      <c r="BL111" s="9">
        <v>2604</v>
      </c>
      <c r="BM111" s="9">
        <v>2532.8769147381686</v>
      </c>
      <c r="BN111" s="9">
        <v>2618.4653420123391</v>
      </c>
      <c r="BO111" s="9">
        <v>0</v>
      </c>
      <c r="BP111" s="9">
        <v>0</v>
      </c>
      <c r="BQ111" s="9">
        <v>0</v>
      </c>
      <c r="BR111" s="9">
        <v>0</v>
      </c>
      <c r="BS111" s="9">
        <v>0</v>
      </c>
      <c r="BT111" s="9">
        <v>0</v>
      </c>
      <c r="CA111" s="9">
        <v>0</v>
      </c>
      <c r="CB111" s="35">
        <v>176.84972896449352</v>
      </c>
      <c r="CC111" s="35">
        <v>75.792740984782952</v>
      </c>
      <c r="CD111" s="35">
        <v>151.5854819695659</v>
      </c>
      <c r="CE111" s="35">
        <v>102.1870049813752</v>
      </c>
      <c r="CF111" s="35">
        <v>0</v>
      </c>
      <c r="CG111" s="125">
        <v>0</v>
      </c>
      <c r="CH111" s="125">
        <v>192.69491266581852</v>
      </c>
      <c r="CI111" s="125">
        <v>82.583533999636529</v>
      </c>
      <c r="CJ111" s="125">
        <v>165.16706799927306</v>
      </c>
      <c r="CK111" s="125">
        <v>111.3426416639917</v>
      </c>
      <c r="CL111" s="125">
        <v>0</v>
      </c>
      <c r="CM111" s="4">
        <f>IF(ISNUMBER(VLOOKUP(A111,Sheet1!$D$5:$D$567,1,0)),1,0)</f>
        <v>1</v>
      </c>
    </row>
    <row r="112" spans="1:91" s="9" customFormat="1">
      <c r="A112" s="6">
        <v>1205</v>
      </c>
      <c r="B112" s="6">
        <v>12</v>
      </c>
      <c r="C112" s="6">
        <v>1</v>
      </c>
      <c r="D112" s="7" t="s">
        <v>205</v>
      </c>
      <c r="E112" s="7"/>
      <c r="F112" s="8" t="s">
        <v>123</v>
      </c>
      <c r="G112" s="4" t="s">
        <v>91</v>
      </c>
      <c r="H112" s="8" t="s">
        <v>92</v>
      </c>
      <c r="I112" s="8" t="s">
        <v>91</v>
      </c>
      <c r="J112" s="8" t="s">
        <v>93</v>
      </c>
      <c r="K112" s="9">
        <v>22.88</v>
      </c>
      <c r="L112" s="9">
        <v>0.88000000000000012</v>
      </c>
      <c r="M112" s="9">
        <v>0.88000000000000012</v>
      </c>
      <c r="N112" s="9">
        <v>0.88000000000000012</v>
      </c>
      <c r="O112" s="9">
        <v>0.88000000000000012</v>
      </c>
      <c r="P112" s="9">
        <v>0.88000000000000012</v>
      </c>
      <c r="Q112" s="9">
        <f t="shared" si="15"/>
        <v>4.4000000000000004</v>
      </c>
      <c r="R112" s="10">
        <f t="shared" si="16"/>
        <v>23.759999999999998</v>
      </c>
      <c r="S112" s="10">
        <f t="shared" si="26"/>
        <v>24.639999999999997</v>
      </c>
      <c r="T112" s="10">
        <f t="shared" si="27"/>
        <v>25.519999999999996</v>
      </c>
      <c r="U112" s="10">
        <f t="shared" si="28"/>
        <v>26.399999999999995</v>
      </c>
      <c r="V112" s="61">
        <f t="shared" si="29"/>
        <v>27.279999999999994</v>
      </c>
      <c r="W112" s="9">
        <v>101.48117887365042</v>
      </c>
      <c r="X112" s="9">
        <f t="shared" si="21"/>
        <v>109.59967318354244</v>
      </c>
      <c r="Y112" s="9">
        <f t="shared" si="22"/>
        <v>113.65892033848847</v>
      </c>
      <c r="Z112" s="9">
        <f t="shared" si="23"/>
        <v>117.71816749343449</v>
      </c>
      <c r="AA112" s="9">
        <f t="shared" si="24"/>
        <v>121.7774146483805</v>
      </c>
      <c r="AB112" s="9">
        <f t="shared" si="25"/>
        <v>125.83666180332652</v>
      </c>
      <c r="AC112" s="11">
        <v>4.6127808578932008</v>
      </c>
      <c r="AD112" s="11">
        <v>4.6127808578932008</v>
      </c>
      <c r="AE112" s="11">
        <v>4.6127808578932017</v>
      </c>
      <c r="AF112" s="11">
        <v>4.6127808578932017</v>
      </c>
      <c r="AG112" s="11">
        <v>4.6127808578932017</v>
      </c>
      <c r="AH112" s="11">
        <v>4.6127808578932017</v>
      </c>
      <c r="AI112" s="11"/>
      <c r="AJ112" s="11"/>
      <c r="AK112" s="11"/>
      <c r="AL112" s="11"/>
      <c r="AM112" s="11"/>
      <c r="AN112" s="11"/>
      <c r="AO112" s="11"/>
      <c r="AV112" s="11"/>
      <c r="AW112" s="11"/>
      <c r="AX112" s="11"/>
      <c r="AY112" s="11"/>
      <c r="AZ112" s="11"/>
      <c r="BA112" s="11"/>
      <c r="BB112" s="12">
        <v>241.82000000000002</v>
      </c>
      <c r="BC112" s="12">
        <v>245.81627200919954</v>
      </c>
      <c r="BD112" s="12">
        <v>249.82794164426932</v>
      </c>
      <c r="BE112" s="12">
        <v>254.14335601191607</v>
      </c>
      <c r="BF112" s="12">
        <v>258.10603456108635</v>
      </c>
      <c r="BG112" s="12">
        <v>261.73557372613988</v>
      </c>
      <c r="BH112" s="6">
        <v>1205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9">
        <v>0</v>
      </c>
      <c r="BS112" s="9">
        <v>0</v>
      </c>
      <c r="BT112" s="9">
        <v>0</v>
      </c>
      <c r="CA112" s="9">
        <v>0</v>
      </c>
      <c r="CB112" s="35">
        <v>0</v>
      </c>
      <c r="CC112" s="35">
        <v>0</v>
      </c>
      <c r="CD112" s="35">
        <v>254.14335601191607</v>
      </c>
      <c r="CE112" s="35">
        <v>0</v>
      </c>
      <c r="CF112" s="35">
        <v>0</v>
      </c>
      <c r="CG112" s="125">
        <v>0</v>
      </c>
      <c r="CH112" s="125">
        <v>0</v>
      </c>
      <c r="CI112" s="125">
        <v>0</v>
      </c>
      <c r="CJ112" s="125">
        <v>261.73557372613988</v>
      </c>
      <c r="CK112" s="125">
        <v>0</v>
      </c>
      <c r="CL112" s="125">
        <v>0</v>
      </c>
      <c r="CM112" s="4">
        <f>IF(ISNUMBER(VLOOKUP(A112,Sheet1!$D$5:$D$567,1,0)),1,0)</f>
        <v>1</v>
      </c>
    </row>
    <row r="113" spans="1:91" s="7" customFormat="1">
      <c r="A113" s="6">
        <v>1206</v>
      </c>
      <c r="B113" s="6">
        <v>12</v>
      </c>
      <c r="C113" s="6">
        <v>1</v>
      </c>
      <c r="D113" s="7" t="s">
        <v>206</v>
      </c>
      <c r="F113" s="8" t="s">
        <v>123</v>
      </c>
      <c r="G113" s="4" t="s">
        <v>91</v>
      </c>
      <c r="H113" s="8" t="s">
        <v>92</v>
      </c>
      <c r="I113" s="8" t="s">
        <v>91</v>
      </c>
      <c r="J113" s="8" t="s">
        <v>93</v>
      </c>
      <c r="K113" s="9">
        <v>890.42908613367103</v>
      </c>
      <c r="L113" s="9">
        <v>104.8165033128335</v>
      </c>
      <c r="M113" s="9">
        <v>75.816503312833504</v>
      </c>
      <c r="N113" s="9">
        <v>76.016503312833507</v>
      </c>
      <c r="O113" s="9">
        <v>68.816503312833504</v>
      </c>
      <c r="P113" s="9">
        <v>68.816503312833504</v>
      </c>
      <c r="Q113" s="9">
        <f t="shared" si="15"/>
        <v>394.28251656416751</v>
      </c>
      <c r="R113" s="10">
        <f t="shared" si="16"/>
        <v>995.24558944650448</v>
      </c>
      <c r="S113" s="10">
        <f t="shared" si="26"/>
        <v>1071.0620927593379</v>
      </c>
      <c r="T113" s="10">
        <f t="shared" si="27"/>
        <v>1147.0785960721714</v>
      </c>
      <c r="U113" s="10">
        <f t="shared" si="28"/>
        <v>1215.8950993850049</v>
      </c>
      <c r="V113" s="61">
        <f t="shared" si="29"/>
        <v>1284.7116026978383</v>
      </c>
      <c r="W113" s="9">
        <v>3627.0373971854215</v>
      </c>
      <c r="X113" s="9">
        <f t="shared" si="21"/>
        <v>3907.351725351597</v>
      </c>
      <c r="Y113" s="9">
        <f t="shared" si="22"/>
        <v>4216.1795670312858</v>
      </c>
      <c r="Z113" s="9">
        <f t="shared" si="23"/>
        <v>4525.8220805256469</v>
      </c>
      <c r="AA113" s="9">
        <f t="shared" si="24"/>
        <v>4806.136408691822</v>
      </c>
      <c r="AB113" s="9">
        <f t="shared" si="25"/>
        <v>5086.450736857998</v>
      </c>
      <c r="AC113" s="11">
        <v>4.0733590733590788</v>
      </c>
      <c r="AD113" s="11">
        <v>3.9260176249810161</v>
      </c>
      <c r="AE113" s="11">
        <v>3.9364473782927911</v>
      </c>
      <c r="AF113" s="11">
        <v>3.9455204691491716</v>
      </c>
      <c r="AG113" s="11">
        <v>3.9527558019789271</v>
      </c>
      <c r="AH113" s="11">
        <v>3.9592160031688617</v>
      </c>
      <c r="AI113" s="11"/>
      <c r="AJ113" s="11"/>
      <c r="AK113" s="11"/>
      <c r="AL113" s="11"/>
      <c r="AM113" s="11"/>
      <c r="AN113" s="11"/>
      <c r="AO113" s="11"/>
      <c r="AP113" s="9"/>
      <c r="AQ113" s="9"/>
      <c r="AR113" s="9"/>
      <c r="AS113" s="9"/>
      <c r="AT113" s="9"/>
      <c r="AU113" s="9"/>
      <c r="AV113" s="11"/>
      <c r="AW113" s="11"/>
      <c r="AX113" s="11"/>
      <c r="AY113" s="11"/>
      <c r="AZ113" s="11"/>
      <c r="BA113" s="11"/>
      <c r="BB113" s="12">
        <v>1212.3100000000002</v>
      </c>
      <c r="BC113" s="12">
        <v>1281.2630299070979</v>
      </c>
      <c r="BD113" s="12">
        <v>1441.4321648765897</v>
      </c>
      <c r="BE113" s="12">
        <v>1510.6964032027688</v>
      </c>
      <c r="BF113" s="12">
        <v>1532.4548645084283</v>
      </c>
      <c r="BG113" s="12">
        <v>1553.0555016567844</v>
      </c>
      <c r="BH113" s="6">
        <v>1206</v>
      </c>
      <c r="BI113" s="9">
        <v>2513</v>
      </c>
      <c r="BJ113" s="9">
        <v>2638.65</v>
      </c>
      <c r="BK113" s="9">
        <v>2770.5825000000004</v>
      </c>
      <c r="BL113" s="9">
        <v>2909.1116250000005</v>
      </c>
      <c r="BM113" s="9">
        <v>3054.5672062500007</v>
      </c>
      <c r="BN113" s="9">
        <v>3207.2955665625009</v>
      </c>
      <c r="BO113" s="9">
        <v>0</v>
      </c>
      <c r="BP113" s="9">
        <v>0</v>
      </c>
      <c r="BQ113" s="9">
        <v>0</v>
      </c>
      <c r="BR113" s="9">
        <v>0</v>
      </c>
      <c r="BS113" s="9">
        <v>0</v>
      </c>
      <c r="BT113" s="9">
        <v>0</v>
      </c>
      <c r="BU113" s="9"/>
      <c r="BV113" s="9"/>
      <c r="BW113" s="9"/>
      <c r="BX113" s="9"/>
      <c r="BY113" s="9"/>
      <c r="BZ113" s="9"/>
      <c r="CA113" s="9">
        <v>0</v>
      </c>
      <c r="CB113" s="35">
        <v>191.15984224077897</v>
      </c>
      <c r="CC113" s="35">
        <v>235.31088927282372</v>
      </c>
      <c r="CD113" s="35">
        <v>638.18603979401507</v>
      </c>
      <c r="CE113" s="35">
        <v>446.03963189515099</v>
      </c>
      <c r="CF113" s="35">
        <v>0</v>
      </c>
      <c r="CG113" s="125">
        <v>0</v>
      </c>
      <c r="CH113" s="125">
        <v>196.51985935657029</v>
      </c>
      <c r="CI113" s="125">
        <v>241.90887752835781</v>
      </c>
      <c r="CJ113" s="125">
        <v>656.08042627319207</v>
      </c>
      <c r="CK113" s="125">
        <v>458.54633849866406</v>
      </c>
      <c r="CL113" s="125">
        <v>0</v>
      </c>
      <c r="CM113" s="4">
        <f>IF(ISNUMBER(VLOOKUP(A113,Sheet1!$D$5:$D$567,1,0)),1,0)</f>
        <v>1</v>
      </c>
    </row>
    <row r="114" spans="1:91" s="7" customFormat="1">
      <c r="A114" s="6">
        <v>1207</v>
      </c>
      <c r="B114" s="6">
        <v>12</v>
      </c>
      <c r="C114" s="6">
        <v>1</v>
      </c>
      <c r="D114" s="7" t="s">
        <v>207</v>
      </c>
      <c r="F114" s="8" t="s">
        <v>123</v>
      </c>
      <c r="G114" s="4" t="s">
        <v>91</v>
      </c>
      <c r="H114" s="8" t="s">
        <v>92</v>
      </c>
      <c r="I114" s="8" t="s">
        <v>91</v>
      </c>
      <c r="J114" s="8" t="s">
        <v>93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f t="shared" si="15"/>
        <v>0</v>
      </c>
      <c r="R114" s="10">
        <f t="shared" si="16"/>
        <v>0</v>
      </c>
      <c r="S114" s="10">
        <f t="shared" ref="S114:S145" si="30">R114+M114</f>
        <v>0</v>
      </c>
      <c r="T114" s="10">
        <f t="shared" ref="T114:T145" si="31">S114+N114</f>
        <v>0</v>
      </c>
      <c r="U114" s="10">
        <f t="shared" ref="U114:U145" si="32">T114+O114</f>
        <v>0</v>
      </c>
      <c r="V114" s="61">
        <f t="shared" ref="V114:V145" si="33">U114+P114</f>
        <v>0</v>
      </c>
      <c r="W114" s="9"/>
      <c r="X114" s="9">
        <f t="shared" si="21"/>
        <v>0</v>
      </c>
      <c r="Y114" s="9">
        <f t="shared" si="22"/>
        <v>0</v>
      </c>
      <c r="Z114" s="9">
        <f t="shared" si="23"/>
        <v>0</v>
      </c>
      <c r="AA114" s="9">
        <f t="shared" si="24"/>
        <v>0</v>
      </c>
      <c r="AB114" s="9">
        <f t="shared" si="25"/>
        <v>0</v>
      </c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9"/>
      <c r="AQ114" s="9"/>
      <c r="AR114" s="9"/>
      <c r="AS114" s="9"/>
      <c r="AT114" s="9"/>
      <c r="AU114" s="9"/>
      <c r="AV114" s="11"/>
      <c r="AW114" s="11"/>
      <c r="AX114" s="11"/>
      <c r="AY114" s="11"/>
      <c r="AZ114" s="11"/>
      <c r="BA114" s="11"/>
      <c r="BB114" s="12">
        <v>462.24</v>
      </c>
      <c r="BC114" s="12">
        <v>469.41333549432738</v>
      </c>
      <c r="BD114" s="12">
        <v>476.84888168557535</v>
      </c>
      <c r="BE114" s="12">
        <v>484.86503727714751</v>
      </c>
      <c r="BF114" s="12">
        <v>492.20693679092381</v>
      </c>
      <c r="BG114" s="12">
        <v>498.91203889789301</v>
      </c>
      <c r="BH114" s="6">
        <v>1207</v>
      </c>
      <c r="BI114" s="9"/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9">
        <v>0</v>
      </c>
      <c r="BS114" s="9">
        <v>0</v>
      </c>
      <c r="BT114" s="9">
        <v>0</v>
      </c>
      <c r="BU114" s="9"/>
      <c r="BV114" s="9"/>
      <c r="BW114" s="9"/>
      <c r="BX114" s="9"/>
      <c r="BY114" s="9"/>
      <c r="BZ114" s="9"/>
      <c r="CA114" s="9">
        <v>0</v>
      </c>
      <c r="CB114" s="35">
        <v>0</v>
      </c>
      <c r="CC114" s="35">
        <v>145.45951118314426</v>
      </c>
      <c r="CD114" s="35">
        <v>339.40552609400322</v>
      </c>
      <c r="CE114" s="35">
        <v>0</v>
      </c>
      <c r="CF114" s="35">
        <v>0</v>
      </c>
      <c r="CG114" s="125">
        <v>0</v>
      </c>
      <c r="CH114" s="125">
        <v>0</v>
      </c>
      <c r="CI114" s="125">
        <v>149.67361166936789</v>
      </c>
      <c r="CJ114" s="125">
        <v>349.2384272285251</v>
      </c>
      <c r="CK114" s="125">
        <v>0</v>
      </c>
      <c r="CL114" s="125">
        <v>0</v>
      </c>
      <c r="CM114" s="4">
        <f>IF(ISNUMBER(VLOOKUP(A114,Sheet1!$D$5:$D$567,1,0)),1,0)</f>
        <v>1</v>
      </c>
    </row>
    <row r="115" spans="1:91" s="14" customFormat="1" ht="14.25" customHeight="1">
      <c r="A115" s="13">
        <v>1301</v>
      </c>
      <c r="B115" s="13">
        <v>13</v>
      </c>
      <c r="C115" s="13">
        <v>1</v>
      </c>
      <c r="D115" s="14" t="s">
        <v>208</v>
      </c>
      <c r="F115" s="15" t="s">
        <v>123</v>
      </c>
      <c r="G115" s="4" t="s">
        <v>91</v>
      </c>
      <c r="H115" s="15" t="s">
        <v>92</v>
      </c>
      <c r="I115" s="15" t="s">
        <v>91</v>
      </c>
      <c r="J115" s="15" t="s">
        <v>93</v>
      </c>
      <c r="K115" s="16">
        <v>748.54104366573858</v>
      </c>
      <c r="L115" s="16">
        <v>48.120809371759179</v>
      </c>
      <c r="M115" s="16">
        <v>56.520809371759178</v>
      </c>
      <c r="N115" s="16">
        <v>90.720809371759174</v>
      </c>
      <c r="O115" s="16">
        <v>49.520809371759178</v>
      </c>
      <c r="P115" s="16">
        <v>42.520809371759178</v>
      </c>
      <c r="Q115" s="16">
        <f t="shared" si="15"/>
        <v>287.40404685879588</v>
      </c>
      <c r="R115" s="17">
        <f t="shared" si="16"/>
        <v>796.66185303749774</v>
      </c>
      <c r="S115" s="17">
        <f t="shared" si="30"/>
        <v>853.18266240925686</v>
      </c>
      <c r="T115" s="17">
        <f t="shared" si="31"/>
        <v>943.90347178101604</v>
      </c>
      <c r="U115" s="17">
        <f t="shared" si="32"/>
        <v>993.42428115277517</v>
      </c>
      <c r="V115" s="62">
        <f t="shared" si="33"/>
        <v>1035.9450905245344</v>
      </c>
      <c r="W115" s="16">
        <v>3370.36392598979</v>
      </c>
      <c r="X115" s="16">
        <f t="shared" si="21"/>
        <v>3587.0315908672715</v>
      </c>
      <c r="Y115" s="16">
        <f t="shared" si="22"/>
        <v>3841.5209052292898</v>
      </c>
      <c r="Z115" s="16">
        <f t="shared" si="23"/>
        <v>4249.9983639212032</v>
      </c>
      <c r="AA115" s="16">
        <f t="shared" si="24"/>
        <v>4472.9696370461079</v>
      </c>
      <c r="AB115" s="16">
        <f t="shared" si="25"/>
        <v>4664.4228689338979</v>
      </c>
      <c r="AC115" s="18">
        <v>4.5025773195876058</v>
      </c>
      <c r="AD115" s="18">
        <v>4.5025773195876058</v>
      </c>
      <c r="AE115" s="18">
        <v>4.5025773195876067</v>
      </c>
      <c r="AF115" s="18">
        <v>4.5025773195876067</v>
      </c>
      <c r="AG115" s="18">
        <v>4.5025773195876075</v>
      </c>
      <c r="AH115" s="18">
        <v>4.5025773195876058</v>
      </c>
      <c r="AI115" s="59"/>
      <c r="AJ115" s="59"/>
      <c r="AK115" s="59"/>
      <c r="AL115" s="59"/>
      <c r="AM115" s="59"/>
      <c r="AN115" s="59"/>
      <c r="AO115" s="59"/>
      <c r="AP115" s="16"/>
      <c r="AQ115" s="16"/>
      <c r="AR115" s="16"/>
      <c r="AS115" s="16"/>
      <c r="AT115" s="16"/>
      <c r="AU115" s="16"/>
      <c r="AV115" s="18"/>
      <c r="AW115" s="18"/>
      <c r="AX115" s="18"/>
      <c r="AY115" s="18"/>
      <c r="AZ115" s="18"/>
      <c r="BA115" s="18"/>
      <c r="BB115" s="19">
        <v>614.18000000000006</v>
      </c>
      <c r="BC115" s="19">
        <v>744.05331713033161</v>
      </c>
      <c r="BD115" s="19">
        <v>804.78901105684372</v>
      </c>
      <c r="BE115" s="19">
        <v>856.06759636906213</v>
      </c>
      <c r="BF115" s="19">
        <v>898.47827110801518</v>
      </c>
      <c r="BG115" s="19">
        <v>937.38022015379499</v>
      </c>
      <c r="BH115" s="13">
        <v>1301</v>
      </c>
      <c r="BI115" s="16">
        <v>526</v>
      </c>
      <c r="BJ115" s="16">
        <v>649.88236671986374</v>
      </c>
      <c r="BK115" s="16">
        <v>773.76473343972737</v>
      </c>
      <c r="BL115" s="16">
        <v>897.6471001595911</v>
      </c>
      <c r="BM115" s="16">
        <v>1021.5294668794547</v>
      </c>
      <c r="BN115" s="16">
        <v>1145.4118335993185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/>
      <c r="BV115" s="16"/>
      <c r="BW115" s="16"/>
      <c r="BX115" s="16"/>
      <c r="BY115" s="16"/>
      <c r="BZ115" s="16"/>
      <c r="CA115" s="16">
        <v>0</v>
      </c>
      <c r="CB115" s="30">
        <v>196.07208582306421</v>
      </c>
      <c r="CC115" s="30">
        <v>196.07208582306421</v>
      </c>
      <c r="CD115" s="30">
        <v>235.4303570587555</v>
      </c>
      <c r="CE115" s="30">
        <v>228.49306766417811</v>
      </c>
      <c r="CF115" s="30">
        <v>0</v>
      </c>
      <c r="CG115" s="124">
        <v>0</v>
      </c>
      <c r="CH115" s="124">
        <v>214.69577373841125</v>
      </c>
      <c r="CI115" s="124">
        <v>214.69577373841125</v>
      </c>
      <c r="CJ115" s="124">
        <v>257.79244637532264</v>
      </c>
      <c r="CK115" s="124">
        <v>250.1962263016498</v>
      </c>
      <c r="CL115" s="124">
        <v>0</v>
      </c>
      <c r="CM115" s="4">
        <f>IF(ISNUMBER(VLOOKUP(A115,Sheet1!$D$5:$D$567,1,0)),1,0)</f>
        <v>1</v>
      </c>
    </row>
    <row r="116" spans="1:91" s="14" customFormat="1">
      <c r="A116" s="13">
        <v>1302</v>
      </c>
      <c r="B116" s="13">
        <v>13</v>
      </c>
      <c r="C116" s="13">
        <v>1</v>
      </c>
      <c r="D116" s="14" t="s">
        <v>209</v>
      </c>
      <c r="F116" s="15" t="s">
        <v>123</v>
      </c>
      <c r="G116" s="4" t="s">
        <v>91</v>
      </c>
      <c r="H116" s="15" t="s">
        <v>92</v>
      </c>
      <c r="I116" s="15" t="s">
        <v>91</v>
      </c>
      <c r="J116" s="15" t="s">
        <v>93</v>
      </c>
      <c r="K116" s="16">
        <v>517.91404098291036</v>
      </c>
      <c r="L116" s="16">
        <v>19.581309268573477</v>
      </c>
      <c r="M116" s="16">
        <v>19.581309268573477</v>
      </c>
      <c r="N116" s="16">
        <v>19.581309268573477</v>
      </c>
      <c r="O116" s="16">
        <v>19.581309268573477</v>
      </c>
      <c r="P116" s="16">
        <v>19.581309268573477</v>
      </c>
      <c r="Q116" s="16">
        <f t="shared" si="15"/>
        <v>97.906546342867387</v>
      </c>
      <c r="R116" s="17">
        <f t="shared" si="16"/>
        <v>537.49535025148384</v>
      </c>
      <c r="S116" s="17">
        <f t="shared" si="30"/>
        <v>557.07665952005732</v>
      </c>
      <c r="T116" s="17">
        <f t="shared" si="31"/>
        <v>576.6579687886308</v>
      </c>
      <c r="U116" s="17">
        <f t="shared" si="32"/>
        <v>596.23927805720427</v>
      </c>
      <c r="V116" s="62">
        <f t="shared" si="33"/>
        <v>615.82058732577775</v>
      </c>
      <c r="W116" s="16">
        <v>2331.948014425629</v>
      </c>
      <c r="X116" s="16">
        <f t="shared" si="21"/>
        <v>2420.1143734261391</v>
      </c>
      <c r="Y116" s="16">
        <f t="shared" si="22"/>
        <v>2508.2807324266491</v>
      </c>
      <c r="Z116" s="16">
        <f t="shared" si="23"/>
        <v>2596.4470914271592</v>
      </c>
      <c r="AA116" s="16">
        <f t="shared" si="24"/>
        <v>2684.6134504276688</v>
      </c>
      <c r="AB116" s="16">
        <f t="shared" si="25"/>
        <v>2772.7798094281784</v>
      </c>
      <c r="AC116" s="18">
        <v>4.5025773195876271</v>
      </c>
      <c r="AD116" s="18">
        <v>4.5025773195876271</v>
      </c>
      <c r="AE116" s="18">
        <v>4.502577319587628</v>
      </c>
      <c r="AF116" s="18">
        <v>4.502577319587628</v>
      </c>
      <c r="AG116" s="18">
        <v>4.5025773195876271</v>
      </c>
      <c r="AH116" s="18">
        <v>4.5025773195876271</v>
      </c>
      <c r="AI116" s="59"/>
      <c r="AJ116" s="59"/>
      <c r="AK116" s="59"/>
      <c r="AL116" s="59"/>
      <c r="AM116" s="59"/>
      <c r="AN116" s="59"/>
      <c r="AO116" s="59"/>
      <c r="AP116" s="16"/>
      <c r="AQ116" s="16"/>
      <c r="AR116" s="16"/>
      <c r="AS116" s="16"/>
      <c r="AT116" s="16"/>
      <c r="AU116" s="16"/>
      <c r="AV116" s="18"/>
      <c r="AW116" s="18"/>
      <c r="AX116" s="18"/>
      <c r="AY116" s="18"/>
      <c r="AZ116" s="18"/>
      <c r="BA116" s="18"/>
      <c r="BB116" s="19">
        <v>493.27000000000004</v>
      </c>
      <c r="BC116" s="19">
        <v>528.19329948375878</v>
      </c>
      <c r="BD116" s="19">
        <v>551.86724133090354</v>
      </c>
      <c r="BE116" s="19">
        <v>581.72247574543462</v>
      </c>
      <c r="BF116" s="19">
        <v>611.62601989470431</v>
      </c>
      <c r="BG116" s="19">
        <v>919.24356204755031</v>
      </c>
      <c r="BH116" s="13">
        <v>1302</v>
      </c>
      <c r="BI116" s="16">
        <v>618</v>
      </c>
      <c r="BJ116" s="16">
        <v>817.34638023129514</v>
      </c>
      <c r="BK116" s="16">
        <v>845.01027159082992</v>
      </c>
      <c r="BL116" s="16">
        <v>843.59976904625</v>
      </c>
      <c r="BM116" s="16">
        <v>853.70669210135316</v>
      </c>
      <c r="BN116" s="16">
        <v>851.1167659232301</v>
      </c>
      <c r="BO116" s="16">
        <v>64</v>
      </c>
      <c r="BP116" s="16">
        <v>64</v>
      </c>
      <c r="BQ116" s="16">
        <v>64</v>
      </c>
      <c r="BR116" s="16">
        <v>64</v>
      </c>
      <c r="BS116" s="16">
        <v>64</v>
      </c>
      <c r="BT116" s="16">
        <v>64</v>
      </c>
      <c r="BU116" s="16"/>
      <c r="BV116" s="16"/>
      <c r="BW116" s="16"/>
      <c r="BX116" s="16"/>
      <c r="BY116" s="16"/>
      <c r="BZ116" s="16"/>
      <c r="CA116" s="16">
        <v>49.871827934063319</v>
      </c>
      <c r="CB116" s="30">
        <v>361.64952979593062</v>
      </c>
      <c r="CC116" s="30">
        <v>66.495770578751092</v>
      </c>
      <c r="CD116" s="30">
        <v>43.358337563801989</v>
      </c>
      <c r="CE116" s="30">
        <v>60.347009872887583</v>
      </c>
      <c r="CF116" s="30">
        <v>0</v>
      </c>
      <c r="CG116" s="124">
        <v>78.807951673492951</v>
      </c>
      <c r="CH116" s="124">
        <v>571.48213425384745</v>
      </c>
      <c r="CI116" s="124">
        <v>105.07726889799061</v>
      </c>
      <c r="CJ116" s="124">
        <v>68.515270302279092</v>
      </c>
      <c r="CK116" s="124">
        <v>95.360936919940258</v>
      </c>
      <c r="CL116" s="124">
        <v>0</v>
      </c>
      <c r="CM116" s="4">
        <f>IF(ISNUMBER(VLOOKUP(A116,Sheet1!$D$5:$D$567,1,0)),1,0)</f>
        <v>1</v>
      </c>
    </row>
    <row r="117" spans="1:91" s="14" customFormat="1">
      <c r="A117" s="13">
        <v>1303</v>
      </c>
      <c r="B117" s="13">
        <v>13</v>
      </c>
      <c r="C117" s="13">
        <v>1</v>
      </c>
      <c r="D117" s="14" t="s">
        <v>210</v>
      </c>
      <c r="F117" s="15" t="s">
        <v>123</v>
      </c>
      <c r="G117" s="4" t="s">
        <v>91</v>
      </c>
      <c r="H117" s="15" t="s">
        <v>92</v>
      </c>
      <c r="I117" s="15" t="s">
        <v>91</v>
      </c>
      <c r="J117" s="15" t="s">
        <v>93</v>
      </c>
      <c r="K117" s="16">
        <v>153.91999999999999</v>
      </c>
      <c r="L117" s="16">
        <v>5.92</v>
      </c>
      <c r="M117" s="16">
        <v>5.92</v>
      </c>
      <c r="N117" s="16">
        <v>8.32</v>
      </c>
      <c r="O117" s="16">
        <v>5.92</v>
      </c>
      <c r="P117" s="16">
        <v>5.92</v>
      </c>
      <c r="Q117" s="16">
        <f t="shared" si="15"/>
        <v>32</v>
      </c>
      <c r="R117" s="17">
        <f t="shared" si="16"/>
        <v>159.83999999999997</v>
      </c>
      <c r="S117" s="17">
        <f t="shared" si="30"/>
        <v>165.75999999999996</v>
      </c>
      <c r="T117" s="17">
        <f t="shared" si="31"/>
        <v>174.07999999999996</v>
      </c>
      <c r="U117" s="17">
        <f t="shared" si="32"/>
        <v>179.99999999999994</v>
      </c>
      <c r="V117" s="62">
        <f t="shared" si="33"/>
        <v>185.91999999999993</v>
      </c>
      <c r="W117" s="16">
        <v>483.86588475267723</v>
      </c>
      <c r="X117" s="16">
        <f t="shared" si="21"/>
        <v>522.57515553289136</v>
      </c>
      <c r="Y117" s="16">
        <f t="shared" si="22"/>
        <v>541.92979092299845</v>
      </c>
      <c r="Z117" s="16">
        <f t="shared" si="23"/>
        <v>569.13090011990573</v>
      </c>
      <c r="AA117" s="16">
        <f t="shared" si="24"/>
        <v>588.48553551001282</v>
      </c>
      <c r="AB117" s="16">
        <f t="shared" si="25"/>
        <v>607.84017090011992</v>
      </c>
      <c r="AC117" s="18">
        <v>3.2693640861667381</v>
      </c>
      <c r="AD117" s="18">
        <v>3.2693640861667381</v>
      </c>
      <c r="AE117" s="18">
        <v>3.2693640861667386</v>
      </c>
      <c r="AF117" s="18">
        <v>3.2693640861667386</v>
      </c>
      <c r="AG117" s="18">
        <v>3.269364086166739</v>
      </c>
      <c r="AH117" s="18">
        <v>3.269364086166739</v>
      </c>
      <c r="AI117" s="59"/>
      <c r="AJ117" s="59"/>
      <c r="AK117" s="59"/>
      <c r="AL117" s="59"/>
      <c r="AM117" s="59"/>
      <c r="AN117" s="59"/>
      <c r="AO117" s="59"/>
      <c r="AP117" s="16"/>
      <c r="AQ117" s="16"/>
      <c r="AR117" s="16"/>
      <c r="AS117" s="16"/>
      <c r="AT117" s="16"/>
      <c r="AU117" s="16"/>
      <c r="AV117" s="18"/>
      <c r="AW117" s="18"/>
      <c r="AX117" s="18"/>
      <c r="AY117" s="18"/>
      <c r="AZ117" s="18"/>
      <c r="BA117" s="18"/>
      <c r="BB117" s="19">
        <v>795.01</v>
      </c>
      <c r="BC117" s="19">
        <v>813.72433514587829</v>
      </c>
      <c r="BD117" s="19">
        <v>836.67067561207591</v>
      </c>
      <c r="BE117" s="19">
        <v>869.54469428124162</v>
      </c>
      <c r="BF117" s="19">
        <v>901.37937603957403</v>
      </c>
      <c r="BG117" s="19">
        <v>932.45477858442325</v>
      </c>
      <c r="BH117" s="13">
        <v>1303</v>
      </c>
      <c r="BI117" s="16">
        <v>1167</v>
      </c>
      <c r="BJ117" s="16">
        <v>1225.3500000000001</v>
      </c>
      <c r="BK117" s="16">
        <v>1286.6175000000003</v>
      </c>
      <c r="BL117" s="16">
        <v>1350.9483750000004</v>
      </c>
      <c r="BM117" s="16">
        <v>1418.4957937500005</v>
      </c>
      <c r="BN117" s="16">
        <v>1489.4205834375007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/>
      <c r="BV117" s="16"/>
      <c r="BW117" s="16"/>
      <c r="BX117" s="16"/>
      <c r="BY117" s="16"/>
      <c r="BZ117" s="16"/>
      <c r="CA117" s="16">
        <v>117.16761291971784</v>
      </c>
      <c r="CB117" s="30">
        <v>332.34261335697892</v>
      </c>
      <c r="CC117" s="30">
        <v>78.111741946478574</v>
      </c>
      <c r="CD117" s="30">
        <v>263.81098411158763</v>
      </c>
      <c r="CE117" s="30">
        <v>78.111741946478574</v>
      </c>
      <c r="CF117" s="30">
        <v>0</v>
      </c>
      <c r="CG117" s="124">
        <v>125.64449105474554</v>
      </c>
      <c r="CH117" s="124">
        <v>356.38703794070824</v>
      </c>
      <c r="CI117" s="124">
        <v>83.762994036497034</v>
      </c>
      <c r="CJ117" s="124">
        <v>282.89726151597534</v>
      </c>
      <c r="CK117" s="124">
        <v>83.762994036497034</v>
      </c>
      <c r="CL117" s="124">
        <v>0</v>
      </c>
      <c r="CM117" s="4">
        <f>IF(ISNUMBER(VLOOKUP(A117,Sheet1!$D$5:$D$567,1,0)),1,0)</f>
        <v>1</v>
      </c>
    </row>
    <row r="118" spans="1:91">
      <c r="A118" s="1">
        <v>1304</v>
      </c>
      <c r="B118" s="1">
        <v>13</v>
      </c>
      <c r="C118" s="1">
        <v>1</v>
      </c>
      <c r="D118" s="3" t="s">
        <v>211</v>
      </c>
      <c r="E118" s="3"/>
      <c r="F118" s="4" t="s">
        <v>123</v>
      </c>
      <c r="G118" s="4" t="s">
        <v>91</v>
      </c>
      <c r="H118" s="4" t="s">
        <v>92</v>
      </c>
      <c r="I118" s="4" t="s">
        <v>91</v>
      </c>
      <c r="J118" s="4" t="s">
        <v>93</v>
      </c>
      <c r="K118" s="57">
        <v>595.9</v>
      </c>
      <c r="L118" s="57">
        <v>206.20000000000002</v>
      </c>
      <c r="M118" s="57">
        <v>111.30000000000001</v>
      </c>
      <c r="N118" s="57">
        <v>106.5</v>
      </c>
      <c r="O118" s="57">
        <v>101.1</v>
      </c>
      <c r="P118" s="57">
        <v>149.4</v>
      </c>
      <c r="Q118" s="57">
        <f t="shared" si="15"/>
        <v>674.5</v>
      </c>
      <c r="R118" s="58">
        <f t="shared" si="16"/>
        <v>802.1</v>
      </c>
      <c r="S118" s="58">
        <f t="shared" si="30"/>
        <v>913.40000000000009</v>
      </c>
      <c r="T118" s="58">
        <f t="shared" si="31"/>
        <v>1019.9000000000001</v>
      </c>
      <c r="U118" s="58">
        <f t="shared" si="32"/>
        <v>1121</v>
      </c>
      <c r="V118" s="61">
        <f t="shared" si="33"/>
        <v>1270.4000000000001</v>
      </c>
      <c r="W118" s="57">
        <v>2172.0439826619072</v>
      </c>
      <c r="X118" s="57">
        <f t="shared" si="21"/>
        <v>2952.8753872764673</v>
      </c>
      <c r="Y118" s="57">
        <f t="shared" si="22"/>
        <v>3362.6185995989595</v>
      </c>
      <c r="Z118" s="57">
        <f t="shared" si="23"/>
        <v>3754.6909456218291</v>
      </c>
      <c r="AA118" s="57">
        <f t="shared" si="24"/>
        <v>4126.8835670576236</v>
      </c>
      <c r="AB118" s="57">
        <f t="shared" si="25"/>
        <v>4406.3041404204014</v>
      </c>
      <c r="AC118" s="59">
        <v>3.6814304790879784</v>
      </c>
      <c r="AD118" s="59">
        <v>3.6814304790879779</v>
      </c>
      <c r="AE118" s="59">
        <v>3.6814304790879779</v>
      </c>
      <c r="AF118" s="59">
        <v>3.6814304790879779</v>
      </c>
      <c r="AG118" s="59">
        <v>3.6814304790879784</v>
      </c>
      <c r="AH118" s="59">
        <v>3.468438397686084</v>
      </c>
      <c r="BB118" s="5">
        <v>1969.8700000000001</v>
      </c>
      <c r="BC118" s="5">
        <v>2052.0756985990952</v>
      </c>
      <c r="BD118" s="5">
        <v>2126.5647328056034</v>
      </c>
      <c r="BE118" s="5">
        <v>2221.6545615253071</v>
      </c>
      <c r="BF118" s="5">
        <v>2626.4405843996246</v>
      </c>
      <c r="BG118" s="5">
        <v>2711.7758083797307</v>
      </c>
      <c r="BH118" s="1">
        <v>1304</v>
      </c>
      <c r="BI118" s="57">
        <v>564</v>
      </c>
      <c r="BJ118" s="57">
        <v>797.82080898852666</v>
      </c>
      <c r="BK118" s="57">
        <v>906.26131895675644</v>
      </c>
      <c r="BL118" s="57">
        <v>975.93559291842962</v>
      </c>
      <c r="BM118" s="57">
        <v>1049.8787058252863</v>
      </c>
      <c r="BN118" s="57">
        <v>1082.0273047046337</v>
      </c>
      <c r="BO118" s="57">
        <v>0</v>
      </c>
      <c r="BP118" s="57">
        <v>0</v>
      </c>
      <c r="BQ118" s="57">
        <v>0</v>
      </c>
      <c r="BR118" s="57">
        <v>0</v>
      </c>
      <c r="BS118" s="57">
        <v>0</v>
      </c>
      <c r="BT118" s="57">
        <v>0</v>
      </c>
      <c r="CA118" s="57">
        <v>0</v>
      </c>
      <c r="CB118" s="30">
        <v>541.32049975409063</v>
      </c>
      <c r="CC118" s="30">
        <v>997.08305090464546</v>
      </c>
      <c r="CD118" s="30">
        <v>177.70131275103145</v>
      </c>
      <c r="CE118" s="30">
        <v>505.54969811553985</v>
      </c>
      <c r="CF118" s="30">
        <v>0</v>
      </c>
      <c r="CG118" s="124">
        <v>0</v>
      </c>
      <c r="CH118" s="124">
        <v>660.74171081094391</v>
      </c>
      <c r="CI118" s="124">
        <v>1217.0504556443273</v>
      </c>
      <c r="CJ118" s="124">
        <v>216.90416205151274</v>
      </c>
      <c r="CK118" s="124">
        <v>617.0794798729471</v>
      </c>
      <c r="CL118" s="124">
        <v>0</v>
      </c>
      <c r="CM118" s="4">
        <f>IF(ISNUMBER(VLOOKUP(A118,Sheet1!$D$5:$D$567,1,0)),1,0)</f>
        <v>1</v>
      </c>
    </row>
    <row r="119" spans="1:91">
      <c r="A119" s="1">
        <v>1305</v>
      </c>
      <c r="B119" s="1">
        <v>13</v>
      </c>
      <c r="C119" s="1">
        <v>1</v>
      </c>
      <c r="D119" s="3" t="s">
        <v>212</v>
      </c>
      <c r="E119" s="3"/>
      <c r="F119" s="4" t="s">
        <v>123</v>
      </c>
      <c r="G119" s="4" t="s">
        <v>91</v>
      </c>
      <c r="H119" s="4" t="s">
        <v>92</v>
      </c>
      <c r="I119" s="4" t="s">
        <v>91</v>
      </c>
      <c r="J119" s="4" t="s">
        <v>93</v>
      </c>
      <c r="K119" s="57">
        <v>95.95</v>
      </c>
      <c r="L119" s="57">
        <v>0.95</v>
      </c>
      <c r="M119" s="57">
        <v>12.95</v>
      </c>
      <c r="N119" s="57">
        <v>0.95</v>
      </c>
      <c r="O119" s="57">
        <v>0.95</v>
      </c>
      <c r="P119" s="57">
        <v>0.95</v>
      </c>
      <c r="Q119" s="57">
        <f t="shared" si="15"/>
        <v>16.749999999999996</v>
      </c>
      <c r="R119" s="58">
        <f t="shared" si="16"/>
        <v>96.9</v>
      </c>
      <c r="S119" s="58">
        <f t="shared" si="30"/>
        <v>109.85000000000001</v>
      </c>
      <c r="T119" s="58">
        <f t="shared" si="31"/>
        <v>110.80000000000001</v>
      </c>
      <c r="U119" s="58">
        <f t="shared" si="32"/>
        <v>111.75000000000001</v>
      </c>
      <c r="V119" s="61">
        <f t="shared" si="33"/>
        <v>112.70000000000002</v>
      </c>
      <c r="W119" s="57">
        <v>326.50242223355428</v>
      </c>
      <c r="X119" s="57">
        <f t="shared" si="21"/>
        <v>333.03247067822537</v>
      </c>
      <c r="Y119" s="57">
        <f t="shared" si="22"/>
        <v>377.53990613006249</v>
      </c>
      <c r="Z119" s="57">
        <f t="shared" si="23"/>
        <v>380.80493035239806</v>
      </c>
      <c r="AA119" s="57">
        <f t="shared" si="24"/>
        <v>384.06995457473357</v>
      </c>
      <c r="AB119" s="57">
        <f t="shared" si="25"/>
        <v>387.33497879706914</v>
      </c>
      <c r="AC119" s="59">
        <v>3.4368676024584661</v>
      </c>
      <c r="AD119" s="59">
        <v>3.4368676024584661</v>
      </c>
      <c r="AE119" s="59">
        <v>3.4368676024584657</v>
      </c>
      <c r="AF119" s="59">
        <v>3.4368676024584657</v>
      </c>
      <c r="AG119" s="59">
        <v>3.4368676024584657</v>
      </c>
      <c r="AH119" s="59">
        <v>3.4368676024584657</v>
      </c>
      <c r="BB119" s="5">
        <v>1252.97</v>
      </c>
      <c r="BC119" s="5">
        <v>1293.2887448321524</v>
      </c>
      <c r="BD119" s="5">
        <v>1348.5609808571842</v>
      </c>
      <c r="BE119" s="5">
        <v>1495.6898710702105</v>
      </c>
      <c r="BF119" s="5">
        <v>1576.1917129686303</v>
      </c>
      <c r="BG119" s="5">
        <v>1655.4968981254769</v>
      </c>
      <c r="BH119" s="1">
        <v>1305</v>
      </c>
      <c r="BJ119" s="57">
        <v>0</v>
      </c>
      <c r="BK119" s="57">
        <v>0</v>
      </c>
      <c r="BL119" s="57">
        <v>0</v>
      </c>
      <c r="BM119" s="57">
        <v>0</v>
      </c>
      <c r="BN119" s="57">
        <v>0</v>
      </c>
      <c r="BO119" s="57">
        <v>0</v>
      </c>
      <c r="BP119" s="57">
        <v>0</v>
      </c>
      <c r="BQ119" s="57">
        <v>0</v>
      </c>
      <c r="BR119" s="57">
        <v>0</v>
      </c>
      <c r="BS119" s="57">
        <v>0</v>
      </c>
      <c r="BT119" s="57">
        <v>0</v>
      </c>
      <c r="CA119" s="57">
        <v>0</v>
      </c>
      <c r="CB119" s="30">
        <v>204.54487379450529</v>
      </c>
      <c r="CC119" s="30">
        <v>411.45193583951027</v>
      </c>
      <c r="CD119" s="30">
        <v>702.31072337455373</v>
      </c>
      <c r="CE119" s="30">
        <v>177.38233806164106</v>
      </c>
      <c r="CF119" s="30">
        <v>0</v>
      </c>
      <c r="CG119" s="124">
        <v>0</v>
      </c>
      <c r="CH119" s="124">
        <v>226.39947668561504</v>
      </c>
      <c r="CI119" s="124">
        <v>455.41352969291933</v>
      </c>
      <c r="CJ119" s="124">
        <v>777.34913270149138</v>
      </c>
      <c r="CK119" s="124">
        <v>196.33475904545105</v>
      </c>
      <c r="CL119" s="124">
        <v>0</v>
      </c>
      <c r="CM119" s="4">
        <f>IF(ISNUMBER(VLOOKUP(A119,Sheet1!$D$5:$D$567,1,0)),1,0)</f>
        <v>1</v>
      </c>
    </row>
    <row r="120" spans="1:91">
      <c r="A120" s="1">
        <v>1401</v>
      </c>
      <c r="B120" s="1">
        <v>14</v>
      </c>
      <c r="C120" s="1">
        <v>1</v>
      </c>
      <c r="D120" s="3" t="s">
        <v>213</v>
      </c>
      <c r="E120" s="3"/>
      <c r="F120" s="4" t="s">
        <v>90</v>
      </c>
      <c r="G120" s="4" t="s">
        <v>91</v>
      </c>
      <c r="H120" s="4" t="s">
        <v>92</v>
      </c>
      <c r="I120" s="4" t="s">
        <v>91</v>
      </c>
      <c r="J120" s="4" t="s">
        <v>93</v>
      </c>
      <c r="K120" s="57">
        <v>617.64100730256791</v>
      </c>
      <c r="L120" s="57">
        <v>0</v>
      </c>
      <c r="M120" s="57">
        <v>0</v>
      </c>
      <c r="N120" s="57">
        <v>0</v>
      </c>
      <c r="O120" s="57">
        <v>0</v>
      </c>
      <c r="P120" s="57">
        <v>0</v>
      </c>
      <c r="Q120" s="57">
        <f t="shared" si="15"/>
        <v>0</v>
      </c>
      <c r="R120" s="58">
        <f t="shared" si="16"/>
        <v>617.64100730256791</v>
      </c>
      <c r="S120" s="58">
        <f t="shared" si="30"/>
        <v>617.64100730256791</v>
      </c>
      <c r="T120" s="58">
        <f t="shared" si="31"/>
        <v>617.64100730256791</v>
      </c>
      <c r="U120" s="58">
        <f t="shared" si="32"/>
        <v>617.64100730256791</v>
      </c>
      <c r="V120" s="61">
        <f t="shared" si="33"/>
        <v>617.64100730256791</v>
      </c>
      <c r="W120" s="57">
        <v>1488.3184406271059</v>
      </c>
      <c r="X120" s="57">
        <f t="shared" si="21"/>
        <v>1475.437142496334</v>
      </c>
      <c r="Y120" s="57">
        <f t="shared" si="22"/>
        <v>1459.4570969006713</v>
      </c>
      <c r="Z120" s="57">
        <f t="shared" si="23"/>
        <v>1434.2931195734582</v>
      </c>
      <c r="AA120" s="57">
        <f t="shared" si="24"/>
        <v>1400.3272942232998</v>
      </c>
      <c r="AB120" s="57">
        <f t="shared" si="25"/>
        <v>1363.129043331357</v>
      </c>
      <c r="AC120" s="59">
        <v>2.4096820370251315</v>
      </c>
      <c r="AD120" s="59">
        <v>2.3888263976189519</v>
      </c>
      <c r="AE120" s="59">
        <v>2.3629536893519725</v>
      </c>
      <c r="AF120" s="59">
        <v>2.3222116125959094</v>
      </c>
      <c r="AG120" s="59">
        <v>2.2672187851304892</v>
      </c>
      <c r="AH120" s="59">
        <v>2.2069924555116076</v>
      </c>
      <c r="BB120" s="5">
        <v>512.81889999999999</v>
      </c>
      <c r="BC120" s="5">
        <v>520.39071221896177</v>
      </c>
      <c r="BD120" s="5">
        <v>528.16046414525715</v>
      </c>
      <c r="BE120" s="5">
        <v>536.29883855315552</v>
      </c>
      <c r="BF120" s="5">
        <v>543.42512346850162</v>
      </c>
      <c r="BG120" s="5">
        <v>549.74795901305617</v>
      </c>
      <c r="BH120" s="1">
        <v>1401</v>
      </c>
      <c r="BI120" s="57">
        <v>707</v>
      </c>
      <c r="BJ120" s="57">
        <v>707</v>
      </c>
      <c r="BK120" s="57">
        <v>707</v>
      </c>
      <c r="BL120" s="57">
        <v>707</v>
      </c>
      <c r="BM120" s="57">
        <v>707</v>
      </c>
      <c r="BN120" s="57">
        <v>707</v>
      </c>
      <c r="BO120" s="57">
        <v>0</v>
      </c>
      <c r="BP120" s="57">
        <v>0</v>
      </c>
      <c r="BQ120" s="57">
        <v>0</v>
      </c>
      <c r="BR120" s="57">
        <v>0</v>
      </c>
      <c r="BS120" s="57">
        <v>0</v>
      </c>
      <c r="BT120" s="57">
        <v>0</v>
      </c>
      <c r="CA120" s="57">
        <v>0</v>
      </c>
      <c r="CB120" s="30">
        <v>53.629883855315555</v>
      </c>
      <c r="CC120" s="30">
        <v>134.07470963828888</v>
      </c>
      <c r="CD120" s="30">
        <v>53.629883855315555</v>
      </c>
      <c r="CE120" s="30">
        <v>294.96436120423556</v>
      </c>
      <c r="CF120" s="30">
        <v>0</v>
      </c>
      <c r="CG120" s="124">
        <v>0</v>
      </c>
      <c r="CH120" s="124">
        <v>54.974795901305619</v>
      </c>
      <c r="CI120" s="124">
        <v>137.43698975326404</v>
      </c>
      <c r="CJ120" s="124">
        <v>54.974795901305619</v>
      </c>
      <c r="CK120" s="124">
        <v>302.36137745718094</v>
      </c>
      <c r="CL120" s="124">
        <v>0</v>
      </c>
      <c r="CM120" s="4">
        <f>IF(ISNUMBER(VLOOKUP(A120,Sheet1!$D$5:$D$567,1,0)),1,0)</f>
        <v>1</v>
      </c>
    </row>
    <row r="121" spans="1:91">
      <c r="A121" s="1">
        <v>1402</v>
      </c>
      <c r="B121" s="1">
        <v>14</v>
      </c>
      <c r="C121" s="1">
        <v>1</v>
      </c>
      <c r="D121" s="3" t="s">
        <v>214</v>
      </c>
      <c r="E121" s="3"/>
      <c r="F121" s="4" t="s">
        <v>90</v>
      </c>
      <c r="G121" s="4" t="s">
        <v>91</v>
      </c>
      <c r="H121" s="4" t="s">
        <v>92</v>
      </c>
      <c r="I121" s="4" t="s">
        <v>91</v>
      </c>
      <c r="J121" s="4" t="s">
        <v>93</v>
      </c>
      <c r="K121" s="57">
        <v>1152.6833170217546</v>
      </c>
      <c r="L121" s="57">
        <v>144</v>
      </c>
      <c r="M121" s="57">
        <v>28.8</v>
      </c>
      <c r="N121" s="57">
        <v>0</v>
      </c>
      <c r="O121" s="57">
        <v>29.4</v>
      </c>
      <c r="P121" s="57">
        <v>0</v>
      </c>
      <c r="Q121" s="57">
        <f t="shared" si="15"/>
        <v>202.20000000000002</v>
      </c>
      <c r="R121" s="58">
        <f t="shared" si="16"/>
        <v>1296.6833170217546</v>
      </c>
      <c r="S121" s="58">
        <f t="shared" si="30"/>
        <v>1325.4833170217546</v>
      </c>
      <c r="T121" s="58">
        <f t="shared" si="31"/>
        <v>1325.4833170217546</v>
      </c>
      <c r="U121" s="58">
        <f t="shared" si="32"/>
        <v>1354.8833170217547</v>
      </c>
      <c r="V121" s="61">
        <f t="shared" si="33"/>
        <v>1354.8833170217547</v>
      </c>
      <c r="W121" s="57">
        <v>2773.7377653680887</v>
      </c>
      <c r="X121" s="57">
        <f t="shared" si="21"/>
        <v>3180.6194859120105</v>
      </c>
      <c r="Y121" s="57">
        <f t="shared" si="22"/>
        <v>3243.2104812005095</v>
      </c>
      <c r="Z121" s="57">
        <f t="shared" si="23"/>
        <v>3196.8162027074327</v>
      </c>
      <c r="AA121" s="57">
        <f t="shared" si="24"/>
        <v>3228.8590554796278</v>
      </c>
      <c r="AB121" s="57">
        <f t="shared" si="25"/>
        <v>3146.9540402394882</v>
      </c>
      <c r="AC121" s="59">
        <v>2.406331144389886</v>
      </c>
      <c r="AD121" s="59">
        <v>2.4528884147420928</v>
      </c>
      <c r="AE121" s="59">
        <v>2.446813505346654</v>
      </c>
      <c r="AF121" s="59">
        <v>2.4118117230554059</v>
      </c>
      <c r="AG121" s="59">
        <v>2.383127030139514</v>
      </c>
      <c r="AH121" s="59">
        <v>2.3226753187551124</v>
      </c>
      <c r="BB121" s="5">
        <v>445.04510000000005</v>
      </c>
      <c r="BC121" s="5">
        <v>475.63149992369739</v>
      </c>
      <c r="BD121" s="5">
        <v>487.61265782209205</v>
      </c>
      <c r="BE121" s="5">
        <v>711.11517060024903</v>
      </c>
      <c r="BF121" s="5">
        <v>720.49806558243927</v>
      </c>
      <c r="BG121" s="5">
        <v>755.3021822862604</v>
      </c>
      <c r="BH121" s="1">
        <v>1402</v>
      </c>
      <c r="BI121" s="57">
        <v>137</v>
      </c>
      <c r="BJ121" s="57">
        <v>181.4914538216847</v>
      </c>
      <c r="BK121" s="57">
        <v>223.03537785424945</v>
      </c>
      <c r="BL121" s="57">
        <v>192.10087206249696</v>
      </c>
      <c r="BM121" s="57">
        <v>179.63342078036575</v>
      </c>
      <c r="BN121" s="57">
        <v>166.68033217127248</v>
      </c>
      <c r="BO121" s="57">
        <v>23</v>
      </c>
      <c r="BP121" s="57">
        <v>23</v>
      </c>
      <c r="BQ121" s="57">
        <v>23</v>
      </c>
      <c r="BR121" s="57">
        <v>23</v>
      </c>
      <c r="BS121" s="57">
        <v>23</v>
      </c>
      <c r="BT121" s="57">
        <v>23</v>
      </c>
      <c r="CA121" s="57">
        <v>0</v>
      </c>
      <c r="CB121" s="30">
        <v>362.74639957579183</v>
      </c>
      <c r="CC121" s="30">
        <v>135.75167333424216</v>
      </c>
      <c r="CD121" s="30">
        <v>96.353087250404712</v>
      </c>
      <c r="CE121" s="30">
        <v>116.26401043981026</v>
      </c>
      <c r="CF121" s="30">
        <v>0</v>
      </c>
      <c r="CG121" s="124">
        <v>0</v>
      </c>
      <c r="CH121" s="124">
        <v>385.28660130371213</v>
      </c>
      <c r="CI121" s="124">
        <v>144.18696064635574</v>
      </c>
      <c r="CJ121" s="124">
        <v>102.34023977975255</v>
      </c>
      <c r="CK121" s="124">
        <v>123.48838055643992</v>
      </c>
      <c r="CL121" s="124">
        <v>0</v>
      </c>
      <c r="CM121" s="4">
        <f>IF(ISNUMBER(VLOOKUP(A121,Sheet1!$D$5:$D$567,1,0)),1,0)</f>
        <v>1</v>
      </c>
    </row>
    <row r="122" spans="1:91">
      <c r="A122" s="1">
        <v>1403</v>
      </c>
      <c r="B122" s="1">
        <v>14</v>
      </c>
      <c r="C122" s="1">
        <v>1</v>
      </c>
      <c r="D122" s="3" t="s">
        <v>215</v>
      </c>
      <c r="E122" s="3"/>
      <c r="F122" s="4" t="s">
        <v>90</v>
      </c>
      <c r="G122" s="4" t="s">
        <v>91</v>
      </c>
      <c r="H122" s="4" t="s">
        <v>92</v>
      </c>
      <c r="I122" s="4" t="s">
        <v>91</v>
      </c>
      <c r="J122" s="4" t="s">
        <v>93</v>
      </c>
      <c r="K122" s="57">
        <v>703</v>
      </c>
      <c r="L122" s="57">
        <v>4</v>
      </c>
      <c r="M122" s="57">
        <v>4</v>
      </c>
      <c r="N122" s="57">
        <v>4</v>
      </c>
      <c r="O122" s="57">
        <v>4</v>
      </c>
      <c r="P122" s="57">
        <v>4</v>
      </c>
      <c r="Q122" s="57">
        <f t="shared" si="15"/>
        <v>20</v>
      </c>
      <c r="R122" s="58">
        <f t="shared" si="16"/>
        <v>707</v>
      </c>
      <c r="S122" s="58">
        <f t="shared" si="30"/>
        <v>711</v>
      </c>
      <c r="T122" s="58">
        <f t="shared" si="31"/>
        <v>715</v>
      </c>
      <c r="U122" s="58">
        <f t="shared" si="32"/>
        <v>719</v>
      </c>
      <c r="V122" s="61">
        <f t="shared" si="33"/>
        <v>723</v>
      </c>
      <c r="W122" s="57">
        <v>2038.7</v>
      </c>
      <c r="X122" s="57">
        <f t="shared" si="21"/>
        <v>2085.6499999999996</v>
      </c>
      <c r="Y122" s="57">
        <f t="shared" si="22"/>
        <v>2204.1</v>
      </c>
      <c r="Z122" s="57">
        <f t="shared" si="23"/>
        <v>2252.25</v>
      </c>
      <c r="AA122" s="57">
        <f t="shared" si="24"/>
        <v>2300.7999999999997</v>
      </c>
      <c r="AB122" s="57">
        <f t="shared" si="25"/>
        <v>2349.75</v>
      </c>
      <c r="AC122" s="59">
        <v>2.9</v>
      </c>
      <c r="AD122" s="59">
        <v>2.9499999999999997</v>
      </c>
      <c r="AE122" s="59">
        <v>3.1</v>
      </c>
      <c r="AF122" s="59">
        <v>3.15</v>
      </c>
      <c r="AG122" s="59">
        <v>3.1999999999999997</v>
      </c>
      <c r="AH122" s="59">
        <v>3.25</v>
      </c>
      <c r="BB122" s="5">
        <v>172.89060000000003</v>
      </c>
      <c r="BC122" s="5">
        <v>204.0027412182871</v>
      </c>
      <c r="BD122" s="5">
        <v>206.45136389668653</v>
      </c>
      <c r="BE122" s="5">
        <v>202.40835035130556</v>
      </c>
      <c r="BF122" s="5">
        <v>203.63511395309081</v>
      </c>
      <c r="BG122" s="5">
        <v>207.18885613983332</v>
      </c>
      <c r="BH122" s="1">
        <v>1403</v>
      </c>
      <c r="BI122" s="57">
        <v>290</v>
      </c>
      <c r="BJ122" s="57">
        <v>374.24119106792807</v>
      </c>
      <c r="BK122" s="57">
        <v>459.41693511966577</v>
      </c>
      <c r="BL122" s="57">
        <v>545.52723215521314</v>
      </c>
      <c r="BM122" s="57">
        <v>632.57208217457003</v>
      </c>
      <c r="BN122" s="57">
        <v>720.55148517773659</v>
      </c>
      <c r="BO122" s="57">
        <v>0</v>
      </c>
      <c r="BP122" s="57">
        <v>0</v>
      </c>
      <c r="BQ122" s="57">
        <v>0</v>
      </c>
      <c r="BR122" s="57">
        <v>0</v>
      </c>
      <c r="BS122" s="57">
        <v>0</v>
      </c>
      <c r="BT122" s="57">
        <v>0</v>
      </c>
      <c r="CA122" s="57">
        <v>0</v>
      </c>
      <c r="CB122" s="30">
        <v>50.146795041828277</v>
      </c>
      <c r="CC122" s="30">
        <v>62.683493661247482</v>
      </c>
      <c r="CD122" s="30">
        <v>50.146795041828277</v>
      </c>
      <c r="CE122" s="30">
        <v>39.431266606401515</v>
      </c>
      <c r="CF122" s="30">
        <v>0</v>
      </c>
      <c r="CG122" s="124">
        <v>0</v>
      </c>
      <c r="CH122" s="124">
        <v>51.331168332542312</v>
      </c>
      <c r="CI122" s="124">
        <v>64.16396027130898</v>
      </c>
      <c r="CJ122" s="124">
        <v>51.331168332542312</v>
      </c>
      <c r="CK122" s="124">
        <v>40.362559203439709</v>
      </c>
      <c r="CL122" s="124">
        <v>0</v>
      </c>
      <c r="CM122" s="4">
        <f>IF(ISNUMBER(VLOOKUP(A122,Sheet1!$D$5:$D$567,1,0)),1,0)</f>
        <v>1</v>
      </c>
    </row>
    <row r="123" spans="1:91">
      <c r="A123" s="1">
        <v>1404</v>
      </c>
      <c r="B123" s="1">
        <v>14</v>
      </c>
      <c r="C123" s="1">
        <v>1</v>
      </c>
      <c r="D123" s="3" t="s">
        <v>216</v>
      </c>
      <c r="E123" s="3"/>
      <c r="F123" s="4" t="s">
        <v>90</v>
      </c>
      <c r="G123" s="4" t="s">
        <v>91</v>
      </c>
      <c r="H123" s="4" t="s">
        <v>92</v>
      </c>
      <c r="I123" s="4" t="s">
        <v>91</v>
      </c>
      <c r="J123" s="4" t="s">
        <v>93</v>
      </c>
      <c r="K123" s="57">
        <v>52.38095238095238</v>
      </c>
      <c r="L123" s="57">
        <v>5</v>
      </c>
      <c r="M123" s="57">
        <v>5</v>
      </c>
      <c r="N123" s="57">
        <v>5</v>
      </c>
      <c r="O123" s="57">
        <v>5</v>
      </c>
      <c r="P123" s="57">
        <v>5</v>
      </c>
      <c r="Q123" s="57">
        <f t="shared" si="15"/>
        <v>25</v>
      </c>
      <c r="R123" s="58">
        <f t="shared" si="16"/>
        <v>57.38095238095238</v>
      </c>
      <c r="S123" s="58">
        <f t="shared" si="30"/>
        <v>62.38095238095238</v>
      </c>
      <c r="T123" s="58">
        <f t="shared" si="31"/>
        <v>67.38095238095238</v>
      </c>
      <c r="U123" s="58">
        <f t="shared" si="32"/>
        <v>72.38095238095238</v>
      </c>
      <c r="V123" s="61">
        <f t="shared" si="33"/>
        <v>77.38095238095238</v>
      </c>
      <c r="W123" s="57">
        <v>218</v>
      </c>
      <c r="X123" s="57">
        <f t="shared" si="21"/>
        <v>241</v>
      </c>
      <c r="Y123" s="57">
        <f t="shared" si="22"/>
        <v>262</v>
      </c>
      <c r="Z123" s="57">
        <f t="shared" si="23"/>
        <v>283</v>
      </c>
      <c r="AA123" s="57">
        <f t="shared" si="24"/>
        <v>304</v>
      </c>
      <c r="AB123" s="57">
        <f t="shared" si="25"/>
        <v>325</v>
      </c>
      <c r="AC123" s="59">
        <v>4.1618181818181821</v>
      </c>
      <c r="AD123" s="59">
        <v>4.2</v>
      </c>
      <c r="AE123" s="59">
        <v>4.2</v>
      </c>
      <c r="AF123" s="59">
        <v>4.2</v>
      </c>
      <c r="AG123" s="59">
        <v>4.2</v>
      </c>
      <c r="AH123" s="59">
        <v>4.2</v>
      </c>
      <c r="BB123" s="5">
        <v>388.99582500000002</v>
      </c>
      <c r="BC123" s="5">
        <v>395.72251061487037</v>
      </c>
      <c r="BD123" s="5">
        <v>402.60985836709887</v>
      </c>
      <c r="BE123" s="5">
        <v>409.98581513776338</v>
      </c>
      <c r="BF123" s="5">
        <v>416.79435498379257</v>
      </c>
      <c r="BG123" s="5">
        <v>423.06700106766618</v>
      </c>
      <c r="BH123" s="1">
        <v>1404</v>
      </c>
      <c r="BJ123" s="57">
        <v>0</v>
      </c>
      <c r="BK123" s="57">
        <v>0</v>
      </c>
      <c r="BL123" s="57">
        <v>0</v>
      </c>
      <c r="BM123" s="57">
        <v>0</v>
      </c>
      <c r="BN123" s="57">
        <v>0</v>
      </c>
      <c r="BO123" s="57">
        <v>0</v>
      </c>
      <c r="BP123" s="57">
        <v>0</v>
      </c>
      <c r="BQ123" s="57">
        <v>0</v>
      </c>
      <c r="BR123" s="57">
        <v>0</v>
      </c>
      <c r="BS123" s="57">
        <v>0</v>
      </c>
      <c r="BT123" s="57">
        <v>0</v>
      </c>
      <c r="CA123" s="57">
        <v>0</v>
      </c>
      <c r="CB123" s="30">
        <v>368.98723362398704</v>
      </c>
      <c r="CC123" s="30">
        <v>40.998581513776344</v>
      </c>
      <c r="CD123" s="30">
        <v>0</v>
      </c>
      <c r="CE123" s="30">
        <v>0</v>
      </c>
      <c r="CF123" s="30">
        <v>0</v>
      </c>
      <c r="CG123" s="124">
        <v>0</v>
      </c>
      <c r="CH123" s="124">
        <v>380.7603009608996</v>
      </c>
      <c r="CI123" s="124">
        <v>42.306700106766627</v>
      </c>
      <c r="CJ123" s="124">
        <v>0</v>
      </c>
      <c r="CK123" s="124">
        <v>0</v>
      </c>
      <c r="CL123" s="124">
        <v>0</v>
      </c>
      <c r="CM123" s="4">
        <f>IF(ISNUMBER(VLOOKUP(A123,Sheet1!$D$5:$D$567,1,0)),1,0)</f>
        <v>1</v>
      </c>
    </row>
    <row r="124" spans="1:91">
      <c r="A124" s="1">
        <v>1405</v>
      </c>
      <c r="B124" s="1">
        <v>14</v>
      </c>
      <c r="C124" s="1">
        <v>1</v>
      </c>
      <c r="D124" s="3" t="s">
        <v>217</v>
      </c>
      <c r="E124" s="3"/>
      <c r="F124" s="4" t="s">
        <v>90</v>
      </c>
      <c r="G124" s="4" t="s">
        <v>91</v>
      </c>
      <c r="H124" s="4" t="s">
        <v>92</v>
      </c>
      <c r="I124" s="4" t="s">
        <v>91</v>
      </c>
      <c r="J124" s="4" t="s">
        <v>93</v>
      </c>
      <c r="K124" s="57">
        <v>0</v>
      </c>
      <c r="L124" s="57">
        <v>0</v>
      </c>
      <c r="M124" s="57">
        <v>9.6</v>
      </c>
      <c r="N124" s="57">
        <v>0</v>
      </c>
      <c r="O124" s="57">
        <v>0</v>
      </c>
      <c r="P124" s="57">
        <v>0</v>
      </c>
      <c r="Q124" s="57">
        <f t="shared" si="15"/>
        <v>9.6</v>
      </c>
      <c r="R124" s="58">
        <f t="shared" si="16"/>
        <v>0</v>
      </c>
      <c r="S124" s="58">
        <f t="shared" si="30"/>
        <v>9.6</v>
      </c>
      <c r="T124" s="58">
        <f t="shared" si="31"/>
        <v>9.6</v>
      </c>
      <c r="U124" s="58">
        <f t="shared" si="32"/>
        <v>9.6</v>
      </c>
      <c r="V124" s="61">
        <f t="shared" si="33"/>
        <v>9.6</v>
      </c>
      <c r="W124" s="57">
        <v>0</v>
      </c>
      <c r="X124" s="57">
        <f t="shared" si="21"/>
        <v>0</v>
      </c>
      <c r="Y124" s="57">
        <f t="shared" si="22"/>
        <v>25.734313398837468</v>
      </c>
      <c r="Z124" s="57">
        <f t="shared" si="23"/>
        <v>26.163497677125196</v>
      </c>
      <c r="AA124" s="57">
        <f t="shared" si="24"/>
        <v>26.223632948802624</v>
      </c>
      <c r="AB124" s="57">
        <f t="shared" si="25"/>
        <v>25.863209371844203</v>
      </c>
      <c r="AE124" s="59">
        <v>2.6806576457122362</v>
      </c>
      <c r="AF124" s="59">
        <v>2.7253643413672082</v>
      </c>
      <c r="AG124" s="59">
        <v>2.7316284321669402</v>
      </c>
      <c r="AH124" s="59">
        <v>2.6940843095671045</v>
      </c>
      <c r="BB124" s="5">
        <v>2465.9327000000003</v>
      </c>
      <c r="BC124" s="5">
        <v>2492.462256856742</v>
      </c>
      <c r="BD124" s="5">
        <v>2520.7335919300554</v>
      </c>
      <c r="BE124" s="5">
        <v>2550.3930740763817</v>
      </c>
      <c r="BF124" s="5">
        <v>3923.5478449435204</v>
      </c>
      <c r="BG124" s="5">
        <v>3948.3348947811555</v>
      </c>
      <c r="BH124" s="1">
        <v>1405</v>
      </c>
      <c r="BJ124" s="57">
        <v>0</v>
      </c>
      <c r="BK124" s="57">
        <v>0</v>
      </c>
      <c r="BL124" s="57">
        <v>0</v>
      </c>
      <c r="BM124" s="57">
        <v>0</v>
      </c>
      <c r="BN124" s="57">
        <v>0</v>
      </c>
      <c r="BO124" s="57">
        <v>0</v>
      </c>
      <c r="BP124" s="57">
        <v>0</v>
      </c>
      <c r="BQ124" s="57">
        <v>0</v>
      </c>
      <c r="BR124" s="57">
        <v>0</v>
      </c>
      <c r="BS124" s="57">
        <v>0</v>
      </c>
      <c r="BT124" s="57">
        <v>0</v>
      </c>
      <c r="CA124" s="57">
        <v>0</v>
      </c>
      <c r="CB124" s="30">
        <v>0</v>
      </c>
      <c r="CC124" s="30">
        <v>2385.4085852574035</v>
      </c>
      <c r="CD124" s="30">
        <v>164.98448881897818</v>
      </c>
      <c r="CE124" s="30">
        <v>0</v>
      </c>
      <c r="CF124" s="30">
        <v>0</v>
      </c>
      <c r="CG124" s="124">
        <v>0</v>
      </c>
      <c r="CH124" s="124">
        <v>0</v>
      </c>
      <c r="CI124" s="124">
        <v>3692.9177902873666</v>
      </c>
      <c r="CJ124" s="124">
        <v>255.41710449378897</v>
      </c>
      <c r="CK124" s="124">
        <v>0</v>
      </c>
      <c r="CL124" s="124">
        <v>0</v>
      </c>
      <c r="CM124" s="4">
        <f>IF(ISNUMBER(VLOOKUP(A124,Sheet1!$D$5:$D$567,1,0)),1,0)</f>
        <v>1</v>
      </c>
    </row>
    <row r="125" spans="1:91">
      <c r="A125" s="1">
        <v>2001</v>
      </c>
      <c r="B125" s="1">
        <v>20</v>
      </c>
      <c r="C125" s="1">
        <v>2</v>
      </c>
      <c r="D125" s="3" t="s">
        <v>218</v>
      </c>
      <c r="E125" s="3"/>
      <c r="F125" s="4" t="s">
        <v>90</v>
      </c>
      <c r="G125" s="4" t="s">
        <v>91</v>
      </c>
      <c r="H125" s="4" t="s">
        <v>92</v>
      </c>
      <c r="I125" s="4" t="s">
        <v>91</v>
      </c>
      <c r="J125" s="4" t="s">
        <v>93</v>
      </c>
      <c r="K125" s="57">
        <v>0</v>
      </c>
      <c r="L125" s="57">
        <v>0</v>
      </c>
      <c r="M125" s="57">
        <v>0</v>
      </c>
      <c r="N125" s="57">
        <v>0</v>
      </c>
      <c r="O125" s="57">
        <v>0</v>
      </c>
      <c r="P125" s="57">
        <v>0</v>
      </c>
      <c r="Q125" s="57">
        <f t="shared" si="15"/>
        <v>0</v>
      </c>
      <c r="R125" s="58">
        <f t="shared" si="16"/>
        <v>0</v>
      </c>
      <c r="S125" s="58">
        <f t="shared" si="30"/>
        <v>0</v>
      </c>
      <c r="T125" s="58">
        <f t="shared" si="31"/>
        <v>0</v>
      </c>
      <c r="U125" s="58">
        <f t="shared" si="32"/>
        <v>0</v>
      </c>
      <c r="V125" s="61">
        <f t="shared" si="33"/>
        <v>0</v>
      </c>
      <c r="W125" s="57">
        <v>0</v>
      </c>
      <c r="X125" s="57">
        <f t="shared" si="21"/>
        <v>0</v>
      </c>
      <c r="Y125" s="57">
        <f t="shared" si="22"/>
        <v>0</v>
      </c>
      <c r="Z125" s="57">
        <f t="shared" si="23"/>
        <v>0</v>
      </c>
      <c r="AA125" s="57">
        <f t="shared" si="24"/>
        <v>0</v>
      </c>
      <c r="AB125" s="57">
        <f t="shared" si="25"/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1">
        <v>2001</v>
      </c>
      <c r="BI125" s="57">
        <v>22</v>
      </c>
      <c r="BJ125" s="57">
        <v>0</v>
      </c>
      <c r="BK125" s="57">
        <v>0</v>
      </c>
      <c r="BL125" s="57">
        <v>0</v>
      </c>
      <c r="BM125" s="57">
        <v>0</v>
      </c>
      <c r="BN125" s="57">
        <v>0</v>
      </c>
      <c r="BO125" s="57">
        <v>0</v>
      </c>
      <c r="BP125" s="57">
        <v>0</v>
      </c>
      <c r="BQ125" s="57">
        <v>0</v>
      </c>
      <c r="BR125" s="57">
        <v>0</v>
      </c>
      <c r="BS125" s="57">
        <v>0</v>
      </c>
      <c r="BT125" s="57">
        <v>0</v>
      </c>
      <c r="CA125" s="57">
        <v>0</v>
      </c>
      <c r="CB125" s="30">
        <v>0</v>
      </c>
      <c r="CC125" s="30">
        <v>0</v>
      </c>
      <c r="CD125" s="30">
        <v>0</v>
      </c>
      <c r="CE125" s="30">
        <v>0</v>
      </c>
      <c r="CF125" s="30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4">
        <f>IF(ISNUMBER(VLOOKUP(A125,Sheet1!$D$5:$D$567,1,0)),1,0)</f>
        <v>1</v>
      </c>
    </row>
    <row r="126" spans="1:91">
      <c r="A126" s="1">
        <v>2101</v>
      </c>
      <c r="B126" s="1">
        <v>21</v>
      </c>
      <c r="C126" s="1">
        <v>2</v>
      </c>
      <c r="D126" s="3" t="s">
        <v>219</v>
      </c>
      <c r="E126" s="3"/>
      <c r="F126" s="4" t="s">
        <v>123</v>
      </c>
      <c r="G126" s="4" t="s">
        <v>91</v>
      </c>
      <c r="H126" s="4" t="s">
        <v>92</v>
      </c>
      <c r="I126" s="4" t="s">
        <v>91</v>
      </c>
      <c r="J126" s="4" t="s">
        <v>93</v>
      </c>
      <c r="K126" s="57">
        <v>1041.7708855286976</v>
      </c>
      <c r="L126" s="57">
        <v>205.56816333181308</v>
      </c>
      <c r="M126" s="57">
        <v>171.46816333181306</v>
      </c>
      <c r="N126" s="57">
        <v>239.76816333181307</v>
      </c>
      <c r="O126" s="57">
        <v>90.968163331813074</v>
      </c>
      <c r="P126" s="57">
        <v>82.968163331813074</v>
      </c>
      <c r="Q126" s="57">
        <f t="shared" si="15"/>
        <v>790.74081665906544</v>
      </c>
      <c r="R126" s="58">
        <f t="shared" si="16"/>
        <v>1247.3390488605107</v>
      </c>
      <c r="S126" s="58">
        <f t="shared" si="30"/>
        <v>1418.8072121923237</v>
      </c>
      <c r="T126" s="58">
        <f t="shared" si="31"/>
        <v>1658.5753755241367</v>
      </c>
      <c r="U126" s="58">
        <f t="shared" si="32"/>
        <v>1749.5435388559497</v>
      </c>
      <c r="V126" s="61">
        <f t="shared" si="33"/>
        <v>1832.5117021877627</v>
      </c>
      <c r="W126" s="57">
        <v>5406.4803408874495</v>
      </c>
      <c r="X126" s="57">
        <f t="shared" si="21"/>
        <v>6473.3178280972734</v>
      </c>
      <c r="Y126" s="57">
        <f t="shared" si="22"/>
        <v>7363.1864806187477</v>
      </c>
      <c r="Z126" s="57">
        <f t="shared" si="23"/>
        <v>8607.5117727066208</v>
      </c>
      <c r="AA126" s="57">
        <f t="shared" si="24"/>
        <v>9079.6094225180659</v>
      </c>
      <c r="AB126" s="57">
        <f t="shared" si="25"/>
        <v>9510.1894571533594</v>
      </c>
      <c r="AC126" s="59">
        <v>5.1897018970190043</v>
      </c>
      <c r="AD126" s="59">
        <v>5.1897018970190043</v>
      </c>
      <c r="AE126" s="59">
        <v>5.1897018970190043</v>
      </c>
      <c r="AF126" s="59">
        <v>5.1897018970190052</v>
      </c>
      <c r="AG126" s="59">
        <v>5.1897018970190052</v>
      </c>
      <c r="AH126" s="59">
        <v>5.1897018970190061</v>
      </c>
      <c r="BB126" s="5">
        <v>556.4</v>
      </c>
      <c r="BC126" s="5">
        <v>691.28122057479129</v>
      </c>
      <c r="BD126" s="5">
        <v>779.15391120715856</v>
      </c>
      <c r="BE126" s="5">
        <v>985.29061144407103</v>
      </c>
      <c r="BF126" s="5">
        <v>1070.4154313712165</v>
      </c>
      <c r="BG126" s="5">
        <v>1147.6902546317619</v>
      </c>
      <c r="BH126" s="1">
        <v>2101</v>
      </c>
      <c r="BI126" s="57">
        <v>1743</v>
      </c>
      <c r="BJ126" s="57">
        <v>1936.5176892804577</v>
      </c>
      <c r="BK126" s="57">
        <v>2130.0353785609154</v>
      </c>
      <c r="BL126" s="57">
        <v>2323.5530678413734</v>
      </c>
      <c r="BM126" s="57">
        <v>2517.0707571218309</v>
      </c>
      <c r="BN126" s="57">
        <v>2710.5884464022888</v>
      </c>
      <c r="BO126" s="57">
        <v>0</v>
      </c>
      <c r="BP126" s="57">
        <v>0</v>
      </c>
      <c r="BQ126" s="57">
        <v>0</v>
      </c>
      <c r="BR126" s="57">
        <v>0</v>
      </c>
      <c r="BS126" s="57">
        <v>0</v>
      </c>
      <c r="BT126" s="57">
        <v>0</v>
      </c>
      <c r="CA126" s="57">
        <v>56.444001856187164</v>
      </c>
      <c r="CB126" s="30">
        <v>311.53761628387997</v>
      </c>
      <c r="CC126" s="30">
        <v>191.83250810576911</v>
      </c>
      <c r="CD126" s="30">
        <v>218.92846945693299</v>
      </c>
      <c r="CE126" s="30">
        <v>206.54801574130187</v>
      </c>
      <c r="CF126" s="30">
        <v>0</v>
      </c>
      <c r="CG126" s="124">
        <v>65.747333944265705</v>
      </c>
      <c r="CH126" s="124">
        <v>362.88652505902235</v>
      </c>
      <c r="CI126" s="124">
        <v>223.45112956255656</v>
      </c>
      <c r="CJ126" s="124">
        <v>255.01315849230738</v>
      </c>
      <c r="CK126" s="124">
        <v>240.59210757361001</v>
      </c>
      <c r="CL126" s="124">
        <v>0</v>
      </c>
      <c r="CM126" s="4">
        <f>IF(ISNUMBER(VLOOKUP(A126,Sheet1!$D$5:$D$567,1,0)),1,0)</f>
        <v>1</v>
      </c>
    </row>
    <row r="127" spans="1:91">
      <c r="A127" s="1">
        <v>2102</v>
      </c>
      <c r="B127" s="1">
        <v>21</v>
      </c>
      <c r="C127" s="1">
        <v>2</v>
      </c>
      <c r="D127" s="3" t="s">
        <v>220</v>
      </c>
      <c r="E127" s="3"/>
      <c r="F127" s="4" t="s">
        <v>123</v>
      </c>
      <c r="G127" s="4" t="s">
        <v>91</v>
      </c>
      <c r="H127" s="4" t="s">
        <v>92</v>
      </c>
      <c r="I127" s="4" t="s">
        <v>91</v>
      </c>
      <c r="J127" s="4" t="s">
        <v>93</v>
      </c>
      <c r="K127" s="57">
        <v>1477.6</v>
      </c>
      <c r="L127" s="57">
        <v>95.2</v>
      </c>
      <c r="M127" s="57">
        <v>128.6</v>
      </c>
      <c r="N127" s="57">
        <v>150.9</v>
      </c>
      <c r="O127" s="57">
        <v>245.6</v>
      </c>
      <c r="P127" s="57">
        <v>152</v>
      </c>
      <c r="Q127" s="57">
        <f t="shared" si="15"/>
        <v>772.30000000000007</v>
      </c>
      <c r="R127" s="58">
        <f t="shared" si="16"/>
        <v>1572.8</v>
      </c>
      <c r="S127" s="58">
        <f t="shared" si="30"/>
        <v>1701.3999999999999</v>
      </c>
      <c r="T127" s="58">
        <f t="shared" si="31"/>
        <v>1852.3</v>
      </c>
      <c r="U127" s="58">
        <f t="shared" si="32"/>
        <v>2097.9</v>
      </c>
      <c r="V127" s="61">
        <f t="shared" si="33"/>
        <v>2249.9</v>
      </c>
      <c r="W127" s="57">
        <v>7487.842107727256</v>
      </c>
      <c r="X127" s="57">
        <f t="shared" si="21"/>
        <v>7970.274815263555</v>
      </c>
      <c r="Y127" s="57">
        <f t="shared" si="22"/>
        <v>8621.9643760741437</v>
      </c>
      <c r="Z127" s="57">
        <f t="shared" si="23"/>
        <v>9386.6607580828349</v>
      </c>
      <c r="AA127" s="57">
        <f t="shared" si="24"/>
        <v>10631.25606239917</v>
      </c>
      <c r="AB127" s="57">
        <f t="shared" si="25"/>
        <v>11401.526771910907</v>
      </c>
      <c r="AC127" s="59">
        <v>5.0675704573140612</v>
      </c>
      <c r="AD127" s="59">
        <v>5.0675704573140612</v>
      </c>
      <c r="AE127" s="59">
        <v>5.0675704573140612</v>
      </c>
      <c r="AF127" s="59">
        <v>5.0675704573140612</v>
      </c>
      <c r="AG127" s="59">
        <v>5.0675704573140612</v>
      </c>
      <c r="AH127" s="59">
        <v>5.0675704573140612</v>
      </c>
      <c r="BB127" s="5">
        <v>328.49</v>
      </c>
      <c r="BC127" s="5">
        <v>437.96695537064335</v>
      </c>
      <c r="BD127" s="5">
        <v>471.35585386250148</v>
      </c>
      <c r="BE127" s="5">
        <v>504.36269505467044</v>
      </c>
      <c r="BF127" s="5">
        <v>565.64011086067273</v>
      </c>
      <c r="BG127" s="5">
        <v>599.90942326352024</v>
      </c>
      <c r="BH127" s="1">
        <v>2102</v>
      </c>
      <c r="BI127" s="57">
        <v>1312</v>
      </c>
      <c r="BJ127" s="57">
        <v>1660.4519883453372</v>
      </c>
      <c r="BK127" s="57">
        <v>2008.9039766906747</v>
      </c>
      <c r="BL127" s="57">
        <v>2357.3559650360121</v>
      </c>
      <c r="BM127" s="57">
        <v>2705.8079533813493</v>
      </c>
      <c r="BN127" s="57">
        <v>3054.2599417266865</v>
      </c>
      <c r="BO127" s="57">
        <v>0</v>
      </c>
      <c r="BP127" s="57">
        <v>0</v>
      </c>
      <c r="BQ127" s="57">
        <v>0</v>
      </c>
      <c r="BR127" s="57">
        <v>0</v>
      </c>
      <c r="BS127" s="57">
        <v>0</v>
      </c>
      <c r="BT127" s="57">
        <v>0</v>
      </c>
      <c r="CA127" s="57">
        <v>18.630561211157186</v>
      </c>
      <c r="CB127" s="30">
        <v>111.7833672669431</v>
      </c>
      <c r="CC127" s="30">
        <v>107.1257269641538</v>
      </c>
      <c r="CD127" s="30">
        <v>32.603482119525069</v>
      </c>
      <c r="CE127" s="30">
        <v>234.21955749289137</v>
      </c>
      <c r="CF127" s="30">
        <v>0</v>
      </c>
      <c r="CG127" s="124">
        <v>22.159944303671239</v>
      </c>
      <c r="CH127" s="124">
        <v>132.9596658220274</v>
      </c>
      <c r="CI127" s="124">
        <v>127.41967974610961</v>
      </c>
      <c r="CJ127" s="124">
        <v>38.779902531424661</v>
      </c>
      <c r="CK127" s="124">
        <v>278.59023086028742</v>
      </c>
      <c r="CL127" s="124">
        <v>0</v>
      </c>
      <c r="CM127" s="4">
        <f>IF(ISNUMBER(VLOOKUP(A127,Sheet1!$D$5:$D$567,1,0)),1,0)</f>
        <v>1</v>
      </c>
    </row>
    <row r="128" spans="1:91">
      <c r="A128" s="1">
        <v>2103</v>
      </c>
      <c r="B128" s="1">
        <v>21</v>
      </c>
      <c r="C128" s="1">
        <v>2</v>
      </c>
      <c r="D128" s="3" t="s">
        <v>221</v>
      </c>
      <c r="E128" s="3"/>
      <c r="F128" s="4" t="s">
        <v>123</v>
      </c>
      <c r="G128" s="4" t="s">
        <v>91</v>
      </c>
      <c r="H128" s="4" t="s">
        <v>92</v>
      </c>
      <c r="I128" s="4" t="s">
        <v>91</v>
      </c>
      <c r="J128" s="4" t="s">
        <v>93</v>
      </c>
      <c r="K128" s="57">
        <v>1224</v>
      </c>
      <c r="L128" s="57">
        <v>24</v>
      </c>
      <c r="M128" s="57">
        <v>24</v>
      </c>
      <c r="N128" s="57">
        <v>62.300000000000004</v>
      </c>
      <c r="O128" s="57">
        <v>24</v>
      </c>
      <c r="P128" s="57">
        <v>24</v>
      </c>
      <c r="Q128" s="57">
        <f t="shared" si="15"/>
        <v>158.30000000000001</v>
      </c>
      <c r="R128" s="58">
        <f t="shared" si="16"/>
        <v>1248</v>
      </c>
      <c r="S128" s="58">
        <f t="shared" si="30"/>
        <v>1272</v>
      </c>
      <c r="T128" s="58">
        <f t="shared" si="31"/>
        <v>1334.3</v>
      </c>
      <c r="U128" s="58">
        <f t="shared" si="32"/>
        <v>1358.3</v>
      </c>
      <c r="V128" s="61">
        <f t="shared" si="33"/>
        <v>1382.3</v>
      </c>
      <c r="W128" s="57">
        <v>5920.4893869555199</v>
      </c>
      <c r="X128" s="57">
        <f t="shared" si="21"/>
        <v>6036.5774141507263</v>
      </c>
      <c r="Y128" s="57">
        <f t="shared" si="22"/>
        <v>6152.665441345931</v>
      </c>
      <c r="Z128" s="57">
        <f t="shared" si="23"/>
        <v>6454.0106119401553</v>
      </c>
      <c r="AA128" s="57">
        <f t="shared" si="24"/>
        <v>6570.0986391353617</v>
      </c>
      <c r="AB128" s="57">
        <f t="shared" si="25"/>
        <v>6686.1866663305682</v>
      </c>
      <c r="AC128" s="59">
        <v>4.8370011331335947</v>
      </c>
      <c r="AD128" s="59">
        <v>4.8370011331335947</v>
      </c>
      <c r="AE128" s="59">
        <v>4.8370011331335938</v>
      </c>
      <c r="AF128" s="59">
        <v>4.8370011331335947</v>
      </c>
      <c r="AG128" s="59">
        <v>4.8370011331335947</v>
      </c>
      <c r="AH128" s="59">
        <v>4.8370011331335947</v>
      </c>
      <c r="BB128" s="5">
        <v>515.74</v>
      </c>
      <c r="BC128" s="5">
        <v>588.11357948119917</v>
      </c>
      <c r="BD128" s="5">
        <v>598.74729291968367</v>
      </c>
      <c r="BE128" s="5">
        <v>615.20301188376845</v>
      </c>
      <c r="BF128" s="5">
        <v>626.02856795450748</v>
      </c>
      <c r="BG128" s="5">
        <v>634.51716684463531</v>
      </c>
      <c r="BH128" s="1">
        <v>2103</v>
      </c>
      <c r="BI128" s="57">
        <v>1020</v>
      </c>
      <c r="BJ128" s="57">
        <v>1174.2213594093575</v>
      </c>
      <c r="BK128" s="57">
        <v>1328.4427188187151</v>
      </c>
      <c r="BL128" s="57">
        <v>1482.6640782280729</v>
      </c>
      <c r="BM128" s="57">
        <v>1636.8854376374304</v>
      </c>
      <c r="BN128" s="57">
        <v>1791.106797046788</v>
      </c>
      <c r="BO128" s="57">
        <v>0</v>
      </c>
      <c r="BP128" s="57">
        <v>0</v>
      </c>
      <c r="BQ128" s="57">
        <v>0</v>
      </c>
      <c r="BR128" s="57">
        <v>0</v>
      </c>
      <c r="BS128" s="57">
        <v>0</v>
      </c>
      <c r="BT128" s="57">
        <v>0</v>
      </c>
      <c r="CA128" s="57">
        <v>0</v>
      </c>
      <c r="CB128" s="30">
        <v>111.88800587017978</v>
      </c>
      <c r="CC128" s="30">
        <v>195.80401027281459</v>
      </c>
      <c r="CD128" s="30">
        <v>83.916004402634826</v>
      </c>
      <c r="CE128" s="30">
        <v>223.59499133813929</v>
      </c>
      <c r="CF128" s="30">
        <v>0</v>
      </c>
      <c r="CG128" s="124">
        <v>0</v>
      </c>
      <c r="CH128" s="124">
        <v>115.40070369820556</v>
      </c>
      <c r="CI128" s="124">
        <v>201.9512314718597</v>
      </c>
      <c r="CJ128" s="124">
        <v>86.550527773654167</v>
      </c>
      <c r="CK128" s="124">
        <v>230.61470390091591</v>
      </c>
      <c r="CL128" s="124">
        <v>0</v>
      </c>
      <c r="CM128" s="4">
        <f>IF(ISNUMBER(VLOOKUP(A128,Sheet1!$D$5:$D$567,1,0)),1,0)</f>
        <v>1</v>
      </c>
    </row>
    <row r="129" spans="1:91" s="57" customFormat="1">
      <c r="A129" s="1">
        <v>2201</v>
      </c>
      <c r="B129" s="1">
        <v>22</v>
      </c>
      <c r="C129" s="1">
        <v>2</v>
      </c>
      <c r="D129" s="3" t="s">
        <v>222</v>
      </c>
      <c r="E129" s="3"/>
      <c r="F129" s="4" t="s">
        <v>123</v>
      </c>
      <c r="G129" s="4" t="s">
        <v>91</v>
      </c>
      <c r="H129" s="4" t="s">
        <v>92</v>
      </c>
      <c r="I129" s="4" t="s">
        <v>91</v>
      </c>
      <c r="J129" s="4" t="s">
        <v>93</v>
      </c>
      <c r="K129" s="57">
        <v>1690.2086319940349</v>
      </c>
      <c r="L129" s="57">
        <v>70.079377630894214</v>
      </c>
      <c r="M129" s="57">
        <v>90.629377630894211</v>
      </c>
      <c r="N129" s="57">
        <v>121.22937763089422</v>
      </c>
      <c r="O129" s="57">
        <v>156.82937763089421</v>
      </c>
      <c r="P129" s="57">
        <v>199.22937763089422</v>
      </c>
      <c r="Q129" s="57">
        <f t="shared" si="15"/>
        <v>637.99688815447109</v>
      </c>
      <c r="R129" s="58">
        <f t="shared" si="16"/>
        <v>1760.2880096249291</v>
      </c>
      <c r="S129" s="58">
        <f t="shared" si="30"/>
        <v>1850.9173872558233</v>
      </c>
      <c r="T129" s="58">
        <f t="shared" si="31"/>
        <v>1972.1467648867176</v>
      </c>
      <c r="U129" s="58">
        <f t="shared" si="32"/>
        <v>2128.9761425176121</v>
      </c>
      <c r="V129" s="61">
        <f t="shared" si="33"/>
        <v>2328.2055201485064</v>
      </c>
      <c r="W129" s="57">
        <v>8045.2021042654032</v>
      </c>
      <c r="X129" s="57">
        <f t="shared" si="21"/>
        <v>8378.7720232147167</v>
      </c>
      <c r="Y129" s="57">
        <f t="shared" si="22"/>
        <v>8810.1576201301323</v>
      </c>
      <c r="Z129" s="57">
        <f t="shared" si="23"/>
        <v>9387.1957594184278</v>
      </c>
      <c r="AA129" s="57">
        <f t="shared" si="24"/>
        <v>10133.685876107855</v>
      </c>
      <c r="AB129" s="57">
        <f t="shared" si="25"/>
        <v>11081.995201836831</v>
      </c>
      <c r="AC129" s="59">
        <v>4.7598870056497242</v>
      </c>
      <c r="AD129" s="59">
        <v>4.7598870056497242</v>
      </c>
      <c r="AE129" s="59">
        <v>4.7598870056497242</v>
      </c>
      <c r="AF129" s="59">
        <v>4.7598870056497233</v>
      </c>
      <c r="AG129" s="59">
        <v>4.7598870056497233</v>
      </c>
      <c r="AH129" s="59">
        <v>4.7598870056497233</v>
      </c>
      <c r="AI129" s="59"/>
      <c r="AJ129" s="59"/>
      <c r="AK129" s="59"/>
      <c r="AL129" s="59"/>
      <c r="AM129" s="59"/>
      <c r="AN129" s="59"/>
      <c r="AO129" s="59"/>
      <c r="AV129" s="59"/>
      <c r="AW129" s="59"/>
      <c r="AX129" s="59"/>
      <c r="AY129" s="59"/>
      <c r="AZ129" s="59"/>
      <c r="BA129" s="59"/>
      <c r="BB129" s="5">
        <v>756.49</v>
      </c>
      <c r="BC129" s="5">
        <v>785.26658070957649</v>
      </c>
      <c r="BD129" s="5">
        <v>810.3769707402156</v>
      </c>
      <c r="BE129" s="5">
        <v>858.03714733377535</v>
      </c>
      <c r="BF129" s="5">
        <v>895.52796575097204</v>
      </c>
      <c r="BG129" s="5">
        <v>944.74760657037291</v>
      </c>
      <c r="BH129" s="1">
        <v>2201</v>
      </c>
      <c r="BI129" s="57">
        <v>2797</v>
      </c>
      <c r="BJ129" s="57">
        <v>2797</v>
      </c>
      <c r="BK129" s="57">
        <v>2797</v>
      </c>
      <c r="BL129" s="57">
        <v>2797</v>
      </c>
      <c r="BM129" s="57">
        <v>2843.2082877671583</v>
      </c>
      <c r="BN129" s="57">
        <v>2990.1627593958519</v>
      </c>
      <c r="BO129" s="57">
        <v>0</v>
      </c>
      <c r="BP129" s="57">
        <v>0</v>
      </c>
      <c r="BQ129" s="57">
        <v>0</v>
      </c>
      <c r="BR129" s="57">
        <v>0</v>
      </c>
      <c r="BS129" s="57">
        <v>0</v>
      </c>
      <c r="BT129" s="57">
        <v>0</v>
      </c>
      <c r="CA129" s="57">
        <v>114.45660951719414</v>
      </c>
      <c r="CB129" s="30">
        <v>121.84090701187701</v>
      </c>
      <c r="CC129" s="30">
        <v>90.457643072072386</v>
      </c>
      <c r="CD129" s="30">
        <v>136.94360532332036</v>
      </c>
      <c r="CE129" s="30">
        <v>394.33838240931152</v>
      </c>
      <c r="CF129" s="30">
        <v>0</v>
      </c>
      <c r="CG129" s="124">
        <v>126.02322432488518</v>
      </c>
      <c r="CH129" s="124">
        <v>134.15375504372767</v>
      </c>
      <c r="CI129" s="124">
        <v>99.598999942940424</v>
      </c>
      <c r="CJ129" s="124">
        <v>150.78268320473677</v>
      </c>
      <c r="CK129" s="124">
        <v>434.18894405408292</v>
      </c>
      <c r="CL129" s="124">
        <v>0</v>
      </c>
      <c r="CM129" s="4">
        <f>IF(ISNUMBER(VLOOKUP(A129,Sheet1!$D$5:$D$567,1,0)),1,0)</f>
        <v>1</v>
      </c>
    </row>
    <row r="130" spans="1:91" s="57" customFormat="1">
      <c r="A130" s="1">
        <v>2202</v>
      </c>
      <c r="B130" s="1">
        <v>22</v>
      </c>
      <c r="C130" s="1">
        <v>2</v>
      </c>
      <c r="D130" s="3" t="s">
        <v>223</v>
      </c>
      <c r="E130" s="3"/>
      <c r="F130" s="4" t="s">
        <v>123</v>
      </c>
      <c r="G130" s="4" t="s">
        <v>91</v>
      </c>
      <c r="H130" s="4" t="s">
        <v>92</v>
      </c>
      <c r="I130" s="4" t="s">
        <v>91</v>
      </c>
      <c r="J130" s="4" t="s">
        <v>93</v>
      </c>
      <c r="K130" s="57">
        <v>1614.1298199614644</v>
      </c>
      <c r="L130" s="57">
        <v>80.994072426062075</v>
      </c>
      <c r="M130" s="57">
        <v>205.99407242606208</v>
      </c>
      <c r="N130" s="57">
        <v>208.99407242606208</v>
      </c>
      <c r="O130" s="57">
        <v>235.99407242606208</v>
      </c>
      <c r="P130" s="57">
        <v>205.99407242606208</v>
      </c>
      <c r="Q130" s="57">
        <f t="shared" ref="Q130:Q193" si="34">SUM(L130:P130)</f>
        <v>937.97036213031038</v>
      </c>
      <c r="R130" s="58">
        <f t="shared" ref="R130:R193" si="35">K130+L130</f>
        <v>1695.1238923875264</v>
      </c>
      <c r="S130" s="58">
        <f t="shared" si="30"/>
        <v>1901.1179648135885</v>
      </c>
      <c r="T130" s="58">
        <f t="shared" si="31"/>
        <v>2110.1120372396508</v>
      </c>
      <c r="U130" s="58">
        <f t="shared" si="32"/>
        <v>2346.1061096657131</v>
      </c>
      <c r="V130" s="61">
        <f t="shared" si="33"/>
        <v>2552.1001820917754</v>
      </c>
      <c r="W130" s="57">
        <v>7683.0755554663019</v>
      </c>
      <c r="X130" s="57">
        <f t="shared" ref="X130:X193" si="36">R130*AD130</f>
        <v>8068.5981883417689</v>
      </c>
      <c r="Y130" s="57">
        <f t="shared" ref="Y130:Y193" si="37">S130*AE130</f>
        <v>9049.1066969234471</v>
      </c>
      <c r="Z130" s="57">
        <f t="shared" ref="Z130:Z193" si="38">T130*AF130</f>
        <v>10043.89486652208</v>
      </c>
      <c r="AA130" s="57">
        <f t="shared" ref="AA130:AA193" si="39">U130*AG130</f>
        <v>11167.199985273253</v>
      </c>
      <c r="AB130" s="57">
        <f t="shared" ref="AB130:AB193" si="40">V130*AH130</f>
        <v>12147.708493854936</v>
      </c>
      <c r="AC130" s="59">
        <v>4.7598870056497233</v>
      </c>
      <c r="AD130" s="59">
        <v>4.7598870056497242</v>
      </c>
      <c r="AE130" s="59">
        <v>4.7598870056497233</v>
      </c>
      <c r="AF130" s="59">
        <v>4.7598870056497233</v>
      </c>
      <c r="AG130" s="59">
        <v>4.7598870056497233</v>
      </c>
      <c r="AH130" s="59">
        <v>4.7598870056497242</v>
      </c>
      <c r="AI130" s="59"/>
      <c r="AJ130" s="59"/>
      <c r="AK130" s="59"/>
      <c r="AL130" s="59"/>
      <c r="AM130" s="59"/>
      <c r="AN130" s="59"/>
      <c r="AO130" s="59"/>
      <c r="AV130" s="59"/>
      <c r="AW130" s="59"/>
      <c r="AX130" s="59"/>
      <c r="AY130" s="59"/>
      <c r="AZ130" s="59"/>
      <c r="BA130" s="59"/>
      <c r="BB130" s="5">
        <v>337.05</v>
      </c>
      <c r="BC130" s="5">
        <v>445.48426955853364</v>
      </c>
      <c r="BD130" s="5">
        <v>542.83872590237343</v>
      </c>
      <c r="BE130" s="5">
        <v>716.33818050498178</v>
      </c>
      <c r="BF130" s="5">
        <v>853.27907839651857</v>
      </c>
      <c r="BG130" s="5">
        <v>903.61261656846489</v>
      </c>
      <c r="BH130" s="1">
        <v>2202</v>
      </c>
      <c r="BI130" s="57">
        <v>1331</v>
      </c>
      <c r="BJ130" s="57">
        <v>1630.4406103297654</v>
      </c>
      <c r="BK130" s="57">
        <v>2065.7028031002892</v>
      </c>
      <c r="BL130" s="57">
        <v>2488.8042284105131</v>
      </c>
      <c r="BM130" s="57">
        <v>2878.4277459805585</v>
      </c>
      <c r="BN130" s="57">
        <v>3277.7153291224217</v>
      </c>
      <c r="BO130" s="57">
        <v>0</v>
      </c>
      <c r="BP130" s="57">
        <v>0</v>
      </c>
      <c r="BQ130" s="57">
        <v>0</v>
      </c>
      <c r="BR130" s="57">
        <v>0</v>
      </c>
      <c r="BS130" s="57">
        <v>0</v>
      </c>
      <c r="BT130" s="57">
        <v>0</v>
      </c>
      <c r="CA130" s="57">
        <v>0</v>
      </c>
      <c r="CB130" s="30">
        <v>262.28654052411042</v>
      </c>
      <c r="CC130" s="30">
        <v>73.450909568287344</v>
      </c>
      <c r="CD130" s="30">
        <v>161.66609483232153</v>
      </c>
      <c r="CE130" s="30">
        <v>218.93463558026247</v>
      </c>
      <c r="CF130" s="30">
        <v>0</v>
      </c>
      <c r="CG130" s="124">
        <v>0</v>
      </c>
      <c r="CH130" s="124">
        <v>330.85689639857731</v>
      </c>
      <c r="CI130" s="124">
        <v>92.653400852577121</v>
      </c>
      <c r="CJ130" s="124">
        <v>203.930946217132</v>
      </c>
      <c r="CK130" s="124">
        <v>276.17137310017841</v>
      </c>
      <c r="CL130" s="124">
        <v>0</v>
      </c>
      <c r="CM130" s="4">
        <f>IF(ISNUMBER(VLOOKUP(A130,Sheet1!$D$5:$D$567,1,0)),1,0)</f>
        <v>1</v>
      </c>
    </row>
    <row r="131" spans="1:91" s="57" customFormat="1">
      <c r="A131" s="1">
        <v>2203</v>
      </c>
      <c r="B131" s="1">
        <v>22</v>
      </c>
      <c r="C131" s="1">
        <v>2</v>
      </c>
      <c r="D131" s="3" t="s">
        <v>224</v>
      </c>
      <c r="E131" s="3"/>
      <c r="F131" s="4" t="s">
        <v>123</v>
      </c>
      <c r="G131" s="4" t="s">
        <v>91</v>
      </c>
      <c r="H131" s="4" t="s">
        <v>92</v>
      </c>
      <c r="I131" s="4" t="s">
        <v>91</v>
      </c>
      <c r="J131" s="4" t="s">
        <v>93</v>
      </c>
      <c r="K131" s="57">
        <v>1138.993085136485</v>
      </c>
      <c r="L131" s="57">
        <v>33.174555877761698</v>
      </c>
      <c r="M131" s="57">
        <v>33.174555877761698</v>
      </c>
      <c r="N131" s="57">
        <v>58.174555877761698</v>
      </c>
      <c r="O131" s="57">
        <v>243.17455587776169</v>
      </c>
      <c r="P131" s="57">
        <v>33.174555877761698</v>
      </c>
      <c r="Q131" s="57">
        <f t="shared" si="34"/>
        <v>400.87277938880845</v>
      </c>
      <c r="R131" s="58">
        <f t="shared" si="35"/>
        <v>1172.1676410142468</v>
      </c>
      <c r="S131" s="58">
        <f t="shared" si="30"/>
        <v>1205.3421968920086</v>
      </c>
      <c r="T131" s="58">
        <f t="shared" si="31"/>
        <v>1263.5167527697704</v>
      </c>
      <c r="U131" s="58">
        <f t="shared" si="32"/>
        <v>1506.691308647532</v>
      </c>
      <c r="V131" s="61">
        <f t="shared" si="33"/>
        <v>1539.8658645252938</v>
      </c>
      <c r="W131" s="57">
        <v>5421.4783854660345</v>
      </c>
      <c r="X131" s="57">
        <f t="shared" si="36"/>
        <v>5579.3855229067922</v>
      </c>
      <c r="Y131" s="57">
        <f t="shared" si="37"/>
        <v>5737.2926603475498</v>
      </c>
      <c r="Z131" s="57">
        <f t="shared" si="38"/>
        <v>5978.9738090877445</v>
      </c>
      <c r="AA131" s="57">
        <f t="shared" si="39"/>
        <v>7119.3216244946034</v>
      </c>
      <c r="AB131" s="57">
        <f t="shared" si="40"/>
        <v>7277.2287619353629</v>
      </c>
      <c r="AC131" s="59">
        <v>4.7598870056497153</v>
      </c>
      <c r="AD131" s="59">
        <v>4.7598870056497145</v>
      </c>
      <c r="AE131" s="59">
        <v>4.7598870056497136</v>
      </c>
      <c r="AF131" s="59">
        <v>4.732009920708343</v>
      </c>
      <c r="AG131" s="59">
        <v>4.7251361865790535</v>
      </c>
      <c r="AH131" s="59">
        <v>4.7258848511319975</v>
      </c>
      <c r="AI131" s="59"/>
      <c r="AJ131" s="59"/>
      <c r="AK131" s="59"/>
      <c r="AL131" s="59"/>
      <c r="AM131" s="59"/>
      <c r="AN131" s="59"/>
      <c r="AO131" s="59"/>
      <c r="AV131" s="59"/>
      <c r="AW131" s="59"/>
      <c r="AX131" s="59"/>
      <c r="AY131" s="59"/>
      <c r="AZ131" s="59"/>
      <c r="BA131" s="59"/>
      <c r="BB131" s="5">
        <v>371.29</v>
      </c>
      <c r="BC131" s="5">
        <v>508.36937522692523</v>
      </c>
      <c r="BD131" s="5">
        <v>519.45508785295192</v>
      </c>
      <c r="BE131" s="5">
        <v>532.075626609864</v>
      </c>
      <c r="BF131" s="5">
        <v>579.0398782333823</v>
      </c>
      <c r="BG131" s="5">
        <v>588.31505658571928</v>
      </c>
      <c r="BH131" s="1">
        <v>2203</v>
      </c>
      <c r="BI131" s="57">
        <v>282</v>
      </c>
      <c r="BJ131" s="57">
        <v>372.86656643879962</v>
      </c>
      <c r="BK131" s="57">
        <v>463.73313287759925</v>
      </c>
      <c r="BL131" s="57">
        <v>554.59969931639887</v>
      </c>
      <c r="BM131" s="57">
        <v>645.46626575519849</v>
      </c>
      <c r="BN131" s="57">
        <v>736.33283219399812</v>
      </c>
      <c r="BO131" s="57">
        <v>0</v>
      </c>
      <c r="BP131" s="57">
        <v>0</v>
      </c>
      <c r="BQ131" s="57">
        <v>0</v>
      </c>
      <c r="BR131" s="57">
        <v>0</v>
      </c>
      <c r="BS131" s="57">
        <v>0</v>
      </c>
      <c r="BT131" s="57">
        <v>0</v>
      </c>
      <c r="CA131" s="57">
        <v>0</v>
      </c>
      <c r="CB131" s="30">
        <v>79.267654938797151</v>
      </c>
      <c r="CC131" s="30">
        <v>118.9014824081957</v>
      </c>
      <c r="CD131" s="30">
        <v>202.48969315734027</v>
      </c>
      <c r="CE131" s="30">
        <v>131.41679610553092</v>
      </c>
      <c r="CF131" s="30">
        <v>0</v>
      </c>
      <c r="CG131" s="124">
        <v>0</v>
      </c>
      <c r="CH131" s="124">
        <v>87.646102487099284</v>
      </c>
      <c r="CI131" s="124">
        <v>131.46915373064891</v>
      </c>
      <c r="CJ131" s="124">
        <v>223.89248695135981</v>
      </c>
      <c r="CK131" s="124">
        <v>145.30731341661129</v>
      </c>
      <c r="CL131" s="124">
        <v>0</v>
      </c>
      <c r="CM131" s="4">
        <f>IF(ISNUMBER(VLOOKUP(A131,Sheet1!$D$5:$D$567,1,0)),1,0)</f>
        <v>1</v>
      </c>
    </row>
    <row r="132" spans="1:91" s="57" customFormat="1">
      <c r="A132" s="1">
        <v>2301</v>
      </c>
      <c r="B132" s="1">
        <v>23</v>
      </c>
      <c r="C132" s="1">
        <v>2</v>
      </c>
      <c r="D132" s="3" t="s">
        <v>225</v>
      </c>
      <c r="E132" s="3"/>
      <c r="F132" s="4" t="s">
        <v>123</v>
      </c>
      <c r="G132" s="4" t="s">
        <v>91</v>
      </c>
      <c r="H132" s="4" t="s">
        <v>92</v>
      </c>
      <c r="I132" s="4" t="s">
        <v>91</v>
      </c>
      <c r="J132" s="4" t="s">
        <v>93</v>
      </c>
      <c r="K132" s="57">
        <v>2255.1091487336021</v>
      </c>
      <c r="L132" s="57">
        <v>103.28279073981366</v>
      </c>
      <c r="M132" s="57">
        <v>79.482790739813652</v>
      </c>
      <c r="N132" s="57">
        <v>122.08279073981366</v>
      </c>
      <c r="O132" s="57">
        <v>76.282790739813649</v>
      </c>
      <c r="P132" s="57">
        <v>65.682790739813655</v>
      </c>
      <c r="Q132" s="57">
        <f t="shared" si="34"/>
        <v>446.81395369906829</v>
      </c>
      <c r="R132" s="58">
        <f t="shared" si="35"/>
        <v>2358.3919394734157</v>
      </c>
      <c r="S132" s="58">
        <f t="shared" si="30"/>
        <v>2437.8747302132292</v>
      </c>
      <c r="T132" s="58">
        <f t="shared" si="31"/>
        <v>2559.9575209530431</v>
      </c>
      <c r="U132" s="58">
        <f t="shared" si="32"/>
        <v>2636.2403116928567</v>
      </c>
      <c r="V132" s="61">
        <f t="shared" si="33"/>
        <v>2701.9231024326705</v>
      </c>
      <c r="W132" s="57">
        <v>12109.627209637949</v>
      </c>
      <c r="X132" s="57">
        <f t="shared" si="36"/>
        <v>12664.241647583249</v>
      </c>
      <c r="Y132" s="57">
        <f t="shared" si="37"/>
        <v>13091.05334580252</v>
      </c>
      <c r="Z132" s="57">
        <f t="shared" si="38"/>
        <v>13746.621208405355</v>
      </c>
      <c r="AA132" s="57">
        <f t="shared" si="39"/>
        <v>14156.249344980792</v>
      </c>
      <c r="AB132" s="57">
        <f t="shared" si="40"/>
        <v>14508.956933611023</v>
      </c>
      <c r="AC132" s="59">
        <v>5.3698630136986196</v>
      </c>
      <c r="AD132" s="59">
        <v>5.3698630136986196</v>
      </c>
      <c r="AE132" s="59">
        <v>5.3698630136986196</v>
      </c>
      <c r="AF132" s="59">
        <v>5.3698630136986196</v>
      </c>
      <c r="AG132" s="59">
        <v>5.3698630136986196</v>
      </c>
      <c r="AH132" s="59">
        <v>5.3698630136986196</v>
      </c>
      <c r="AI132" s="59"/>
      <c r="AJ132" s="59"/>
      <c r="AK132" s="59"/>
      <c r="AL132" s="59"/>
      <c r="AM132" s="59"/>
      <c r="AN132" s="59"/>
      <c r="AO132" s="59"/>
      <c r="AV132" s="59"/>
      <c r="AW132" s="59"/>
      <c r="AX132" s="59"/>
      <c r="AY132" s="59"/>
      <c r="AZ132" s="59"/>
      <c r="BA132" s="59"/>
      <c r="BB132" s="5">
        <v>455.82000000000005</v>
      </c>
      <c r="BC132" s="5">
        <v>587.22921992144927</v>
      </c>
      <c r="BD132" s="5">
        <v>622.61050547121181</v>
      </c>
      <c r="BE132" s="5">
        <v>668.79631762224744</v>
      </c>
      <c r="BF132" s="5">
        <v>711.49055118217871</v>
      </c>
      <c r="BG132" s="5">
        <v>747.19527811792841</v>
      </c>
      <c r="BH132" s="1">
        <v>2301</v>
      </c>
      <c r="BI132" s="57">
        <v>1636</v>
      </c>
      <c r="BJ132" s="57">
        <v>1898.9543611465538</v>
      </c>
      <c r="BK132" s="57">
        <v>2161.9087222931075</v>
      </c>
      <c r="BL132" s="57">
        <v>2424.8630834396613</v>
      </c>
      <c r="BM132" s="57">
        <v>2687.8174445862151</v>
      </c>
      <c r="BN132" s="57">
        <v>2950.7718057327688</v>
      </c>
      <c r="BO132" s="57">
        <v>0</v>
      </c>
      <c r="BP132" s="57">
        <v>0</v>
      </c>
      <c r="BQ132" s="57">
        <v>0</v>
      </c>
      <c r="BR132" s="57">
        <v>0</v>
      </c>
      <c r="BS132" s="57">
        <v>0</v>
      </c>
      <c r="BT132" s="57">
        <v>0</v>
      </c>
      <c r="CA132" s="57">
        <v>0</v>
      </c>
      <c r="CB132" s="30">
        <v>188.08662391206872</v>
      </c>
      <c r="CC132" s="30">
        <v>145.52008799904809</v>
      </c>
      <c r="CD132" s="30">
        <v>96.394048901830942</v>
      </c>
      <c r="CE132" s="30">
        <v>238.79555680929965</v>
      </c>
      <c r="CF132" s="30">
        <v>0</v>
      </c>
      <c r="CG132" s="124">
        <v>0</v>
      </c>
      <c r="CH132" s="124">
        <v>210.13488495853142</v>
      </c>
      <c r="CI132" s="124">
        <v>162.57853065155274</v>
      </c>
      <c r="CJ132" s="124">
        <v>107.69374214586861</v>
      </c>
      <c r="CK132" s="124">
        <v>266.78812036197564</v>
      </c>
      <c r="CL132" s="124">
        <v>0</v>
      </c>
      <c r="CM132" s="4">
        <f>IF(ISNUMBER(VLOOKUP(A132,Sheet1!$D$5:$D$567,1,0)),1,0)</f>
        <v>1</v>
      </c>
    </row>
    <row r="133" spans="1:91" s="57" customFormat="1">
      <c r="A133" s="1">
        <v>2302</v>
      </c>
      <c r="B133" s="1">
        <v>23</v>
      </c>
      <c r="C133" s="1">
        <v>2</v>
      </c>
      <c r="D133" s="3" t="s">
        <v>226</v>
      </c>
      <c r="E133" s="3"/>
      <c r="F133" s="4" t="s">
        <v>123</v>
      </c>
      <c r="G133" s="4" t="s">
        <v>91</v>
      </c>
      <c r="H133" s="4" t="s">
        <v>92</v>
      </c>
      <c r="I133" s="4" t="s">
        <v>91</v>
      </c>
      <c r="J133" s="4" t="s">
        <v>93</v>
      </c>
      <c r="K133" s="57">
        <v>566.67019810465479</v>
      </c>
      <c r="L133" s="57">
        <v>27.704957226349173</v>
      </c>
      <c r="M133" s="57">
        <v>34.104957226349171</v>
      </c>
      <c r="N133" s="57">
        <v>47.104957226349171</v>
      </c>
      <c r="O133" s="57">
        <v>154.50495722634918</v>
      </c>
      <c r="P133" s="57">
        <v>34.50495722634917</v>
      </c>
      <c r="Q133" s="57">
        <f t="shared" si="34"/>
        <v>297.92478613174586</v>
      </c>
      <c r="R133" s="58">
        <f t="shared" si="35"/>
        <v>594.37515533100395</v>
      </c>
      <c r="S133" s="58">
        <f t="shared" si="30"/>
        <v>628.4801125573531</v>
      </c>
      <c r="T133" s="58">
        <f t="shared" si="31"/>
        <v>675.58506978370224</v>
      </c>
      <c r="U133" s="58">
        <f t="shared" si="32"/>
        <v>830.09002701005147</v>
      </c>
      <c r="V133" s="61">
        <f t="shared" si="33"/>
        <v>864.59498423640059</v>
      </c>
      <c r="W133" s="57">
        <v>3042.9413377674587</v>
      </c>
      <c r="X133" s="57">
        <f t="shared" si="36"/>
        <v>3191.7131628733341</v>
      </c>
      <c r="Y133" s="57">
        <f t="shared" si="37"/>
        <v>3374.8521112668805</v>
      </c>
      <c r="Z133" s="57">
        <f t="shared" si="38"/>
        <v>3627.7992788385081</v>
      </c>
      <c r="AA133" s="57">
        <f t="shared" si="39"/>
        <v>4457.4697340813691</v>
      </c>
      <c r="AB133" s="57">
        <f t="shared" si="40"/>
        <v>4642.7566276803946</v>
      </c>
      <c r="AC133" s="59">
        <v>5.3698630136986258</v>
      </c>
      <c r="AD133" s="59">
        <v>5.3698630136986267</v>
      </c>
      <c r="AE133" s="59">
        <v>5.3698630136986267</v>
      </c>
      <c r="AF133" s="59">
        <v>5.3698630136986267</v>
      </c>
      <c r="AG133" s="59">
        <v>5.3698630136986267</v>
      </c>
      <c r="AH133" s="59">
        <v>5.3698630136986267</v>
      </c>
      <c r="AI133" s="59"/>
      <c r="AJ133" s="59"/>
      <c r="AK133" s="59"/>
      <c r="AL133" s="59"/>
      <c r="AM133" s="59"/>
      <c r="AN133" s="59"/>
      <c r="AO133" s="59"/>
      <c r="AV133" s="59"/>
      <c r="AW133" s="59"/>
      <c r="AX133" s="59"/>
      <c r="AY133" s="59"/>
      <c r="AZ133" s="59"/>
      <c r="BA133" s="59"/>
      <c r="BB133" s="5">
        <v>170.13000000000002</v>
      </c>
      <c r="BC133" s="5">
        <v>254.82029709612038</v>
      </c>
      <c r="BD133" s="5">
        <v>278.18021618613034</v>
      </c>
      <c r="BE133" s="5">
        <v>310.67129419923174</v>
      </c>
      <c r="BF133" s="5">
        <v>373.74314740603972</v>
      </c>
      <c r="BG133" s="5">
        <v>403.21177065265692</v>
      </c>
      <c r="BH133" s="1">
        <v>2302</v>
      </c>
      <c r="BJ133" s="57">
        <v>251.79325057432902</v>
      </c>
      <c r="BK133" s="57">
        <v>503.58650114865804</v>
      </c>
      <c r="BL133" s="57">
        <v>755.37975172298707</v>
      </c>
      <c r="BM133" s="57">
        <v>1007.1730022973161</v>
      </c>
      <c r="BN133" s="57">
        <v>1258.9662528716451</v>
      </c>
      <c r="BO133" s="57">
        <v>0</v>
      </c>
      <c r="BP133" s="57">
        <v>0</v>
      </c>
      <c r="BQ133" s="57">
        <v>0</v>
      </c>
      <c r="BR133" s="57">
        <v>0</v>
      </c>
      <c r="BS133" s="57">
        <v>0</v>
      </c>
      <c r="BT133" s="57">
        <v>0</v>
      </c>
      <c r="CA133" s="57">
        <v>46.765473701071073</v>
      </c>
      <c r="CB133" s="30">
        <v>99.004740773685441</v>
      </c>
      <c r="CC133" s="30">
        <v>15.588491233690359</v>
      </c>
      <c r="CD133" s="30">
        <v>49.026368435634694</v>
      </c>
      <c r="CE133" s="30">
        <v>100.2862200551502</v>
      </c>
      <c r="CF133" s="30">
        <v>0</v>
      </c>
      <c r="CG133" s="124">
        <v>60.695628493846726</v>
      </c>
      <c r="CH133" s="124">
        <v>128.49554360424628</v>
      </c>
      <c r="CI133" s="124">
        <v>20.231876164615574</v>
      </c>
      <c r="CJ133" s="124">
        <v>63.629981896314767</v>
      </c>
      <c r="CK133" s="124">
        <v>130.15874049363362</v>
      </c>
      <c r="CL133" s="124">
        <v>0</v>
      </c>
      <c r="CM133" s="4">
        <f>IF(ISNUMBER(VLOOKUP(A133,Sheet1!$D$5:$D$567,1,0)),1,0)</f>
        <v>1</v>
      </c>
    </row>
    <row r="134" spans="1:91" s="57" customFormat="1">
      <c r="A134" s="1">
        <v>2303</v>
      </c>
      <c r="B134" s="1">
        <v>23</v>
      </c>
      <c r="C134" s="1">
        <v>2</v>
      </c>
      <c r="D134" s="3" t="s">
        <v>227</v>
      </c>
      <c r="E134" s="3"/>
      <c r="F134" s="4" t="s">
        <v>123</v>
      </c>
      <c r="G134" s="4" t="s">
        <v>91</v>
      </c>
      <c r="H134" s="4" t="s">
        <v>92</v>
      </c>
      <c r="I134" s="4" t="s">
        <v>91</v>
      </c>
      <c r="J134" s="4" t="s">
        <v>93</v>
      </c>
      <c r="K134" s="57">
        <v>2611.5019276104026</v>
      </c>
      <c r="L134" s="57">
        <v>136.63015323137097</v>
      </c>
      <c r="M134" s="57">
        <v>101.03015323137096</v>
      </c>
      <c r="N134" s="57">
        <v>131.03015323137095</v>
      </c>
      <c r="O134" s="57">
        <v>165.83015323137096</v>
      </c>
      <c r="P134" s="57">
        <v>75.830153231370957</v>
      </c>
      <c r="Q134" s="57">
        <f t="shared" si="34"/>
        <v>610.35076615685489</v>
      </c>
      <c r="R134" s="58">
        <f t="shared" si="35"/>
        <v>2748.1320808417736</v>
      </c>
      <c r="S134" s="58">
        <f t="shared" si="30"/>
        <v>2849.1622340731446</v>
      </c>
      <c r="T134" s="58">
        <f t="shared" si="31"/>
        <v>2980.1923873045157</v>
      </c>
      <c r="U134" s="58">
        <f t="shared" si="32"/>
        <v>3146.0225405358865</v>
      </c>
      <c r="V134" s="61">
        <f t="shared" si="33"/>
        <v>3221.8526937672573</v>
      </c>
      <c r="W134" s="57">
        <v>14016.709838940769</v>
      </c>
      <c r="X134" s="57">
        <f t="shared" si="36"/>
        <v>14750.044627189047</v>
      </c>
      <c r="Y134" s="57">
        <f t="shared" si="37"/>
        <v>15292.303596196829</v>
      </c>
      <c r="Z134" s="57">
        <f t="shared" si="38"/>
        <v>15995.581514002781</v>
      </c>
      <c r="AA134" s="57">
        <f t="shared" si="39"/>
        <v>16563.603514818271</v>
      </c>
      <c r="AB134" s="57">
        <f t="shared" si="40"/>
        <v>16970.606566835588</v>
      </c>
      <c r="AC134" s="59">
        <v>5.3672982932723512</v>
      </c>
      <c r="AD134" s="59">
        <v>5.3672982932723512</v>
      </c>
      <c r="AE134" s="59">
        <v>5.3672982932723512</v>
      </c>
      <c r="AF134" s="59">
        <v>5.3672982932723512</v>
      </c>
      <c r="AG134" s="59">
        <v>5.2649347871477312</v>
      </c>
      <c r="AH134" s="59">
        <v>5.2673440345877971</v>
      </c>
      <c r="AI134" s="59"/>
      <c r="AJ134" s="59"/>
      <c r="AK134" s="59"/>
      <c r="AL134" s="59"/>
      <c r="AM134" s="59"/>
      <c r="AN134" s="59"/>
      <c r="AO134" s="59"/>
      <c r="AV134" s="59"/>
      <c r="AW134" s="59"/>
      <c r="AX134" s="59"/>
      <c r="AY134" s="59"/>
      <c r="AZ134" s="59"/>
      <c r="BA134" s="59"/>
      <c r="BB134" s="5">
        <v>738.30000000000007</v>
      </c>
      <c r="BC134" s="5">
        <v>932.49656580479655</v>
      </c>
      <c r="BD134" s="5">
        <v>964.23650040757025</v>
      </c>
      <c r="BE134" s="5">
        <v>994.16065949457391</v>
      </c>
      <c r="BF134" s="5">
        <v>1026.444284970542</v>
      </c>
      <c r="BG134" s="5">
        <v>1046.0826706375983</v>
      </c>
      <c r="BH134" s="1">
        <v>2303</v>
      </c>
      <c r="BI134" s="57">
        <v>1245</v>
      </c>
      <c r="BJ134" s="57">
        <v>1686.2823905638088</v>
      </c>
      <c r="BK134" s="57">
        <v>2127.5647811276176</v>
      </c>
      <c r="BL134" s="57">
        <v>2568.847171691426</v>
      </c>
      <c r="BM134" s="57">
        <v>3010.1295622552348</v>
      </c>
      <c r="BN134" s="57">
        <v>3451.4119528190436</v>
      </c>
      <c r="BO134" s="57">
        <v>0</v>
      </c>
      <c r="BP134" s="57">
        <v>0</v>
      </c>
      <c r="BQ134" s="57">
        <v>0</v>
      </c>
      <c r="BR134" s="57">
        <v>0</v>
      </c>
      <c r="BS134" s="57">
        <v>0</v>
      </c>
      <c r="BT134" s="57">
        <v>0</v>
      </c>
      <c r="CA134" s="57">
        <v>0</v>
      </c>
      <c r="CB134" s="30">
        <v>207.24917578486924</v>
      </c>
      <c r="CC134" s="30">
        <v>248.69901094184303</v>
      </c>
      <c r="CD134" s="30">
        <v>82.899670313947695</v>
      </c>
      <c r="CE134" s="30">
        <v>455.31280245391395</v>
      </c>
      <c r="CF134" s="30">
        <v>0</v>
      </c>
      <c r="CG134" s="124">
        <v>0</v>
      </c>
      <c r="CH134" s="124">
        <v>218.07317481532306</v>
      </c>
      <c r="CI134" s="124">
        <v>261.68780977838765</v>
      </c>
      <c r="CJ134" s="124">
        <v>87.229269926129234</v>
      </c>
      <c r="CK134" s="124">
        <v>479.09241611775843</v>
      </c>
      <c r="CL134" s="124">
        <v>0</v>
      </c>
      <c r="CM134" s="4">
        <f>IF(ISNUMBER(VLOOKUP(A134,Sheet1!$D$5:$D$567,1,0)),1,0)</f>
        <v>1</v>
      </c>
    </row>
    <row r="135" spans="1:91" s="57" customFormat="1">
      <c r="A135" s="1">
        <v>2401</v>
      </c>
      <c r="B135" s="1">
        <v>24</v>
      </c>
      <c r="C135" s="1">
        <v>2</v>
      </c>
      <c r="D135" s="3" t="s">
        <v>228</v>
      </c>
      <c r="E135" s="3"/>
      <c r="F135" s="4" t="s">
        <v>123</v>
      </c>
      <c r="G135" s="4" t="s">
        <v>91</v>
      </c>
      <c r="H135" s="4" t="s">
        <v>92</v>
      </c>
      <c r="I135" s="4" t="s">
        <v>91</v>
      </c>
      <c r="J135" s="4" t="s">
        <v>93</v>
      </c>
      <c r="K135" s="57">
        <v>1539.0699017359557</v>
      </c>
      <c r="L135" s="57">
        <v>341.30268852830608</v>
      </c>
      <c r="M135" s="57">
        <v>299.202688528306</v>
      </c>
      <c r="N135" s="57">
        <v>340.10268852830598</v>
      </c>
      <c r="O135" s="57">
        <v>251.80268852830599</v>
      </c>
      <c r="P135" s="57">
        <v>180.90268852830599</v>
      </c>
      <c r="Q135" s="57">
        <f t="shared" si="34"/>
        <v>1413.3134426415302</v>
      </c>
      <c r="R135" s="58">
        <f t="shared" si="35"/>
        <v>1880.3725902642618</v>
      </c>
      <c r="S135" s="58">
        <f t="shared" si="30"/>
        <v>2179.5752787925676</v>
      </c>
      <c r="T135" s="58">
        <f t="shared" si="31"/>
        <v>2519.6779673208734</v>
      </c>
      <c r="U135" s="58">
        <f t="shared" si="32"/>
        <v>2771.4806558491796</v>
      </c>
      <c r="V135" s="61">
        <f t="shared" si="33"/>
        <v>2952.3833443774856</v>
      </c>
      <c r="W135" s="57">
        <v>7987.313988684069</v>
      </c>
      <c r="X135" s="57">
        <f t="shared" si="36"/>
        <v>8172.0813288783984</v>
      </c>
      <c r="Y135" s="57">
        <f t="shared" si="37"/>
        <v>9724.8540891269586</v>
      </c>
      <c r="Z135" s="57">
        <f t="shared" si="38"/>
        <v>11489.885656963601</v>
      </c>
      <c r="AA135" s="57">
        <f t="shared" si="39"/>
        <v>12796.666547293458</v>
      </c>
      <c r="AB135" s="57">
        <f t="shared" si="40"/>
        <v>13735.49757312466</v>
      </c>
      <c r="AC135" s="59">
        <v>5.1897018970190869</v>
      </c>
      <c r="AD135" s="59">
        <v>4.345990454865075</v>
      </c>
      <c r="AE135" s="59">
        <v>4.4618115206896158</v>
      </c>
      <c r="AF135" s="59">
        <v>4.5600611689201624</v>
      </c>
      <c r="AG135" s="59">
        <v>4.6172671349108043</v>
      </c>
      <c r="AH135" s="59">
        <v>4.6523421828952261</v>
      </c>
      <c r="AI135" s="59"/>
      <c r="AJ135" s="59"/>
      <c r="AK135" s="59"/>
      <c r="AL135" s="59"/>
      <c r="AM135" s="59"/>
      <c r="AN135" s="59"/>
      <c r="AO135" s="59"/>
      <c r="AV135" s="59"/>
      <c r="AW135" s="59"/>
      <c r="AX135" s="59"/>
      <c r="AY135" s="59"/>
      <c r="AZ135" s="59"/>
      <c r="BA135" s="59"/>
      <c r="BB135" s="5">
        <v>651.63</v>
      </c>
      <c r="BC135" s="5">
        <v>796.92378214507653</v>
      </c>
      <c r="BD135" s="5">
        <v>912.36394797451067</v>
      </c>
      <c r="BE135" s="5">
        <v>1072.9086801099429</v>
      </c>
      <c r="BF135" s="5">
        <v>1194.7590715969191</v>
      </c>
      <c r="BG135" s="5">
        <v>1293.3245885899501</v>
      </c>
      <c r="BH135" s="1">
        <v>2401</v>
      </c>
      <c r="BI135" s="57">
        <v>957</v>
      </c>
      <c r="BJ135" s="57">
        <v>1352.8324814616676</v>
      </c>
      <c r="BK135" s="57">
        <v>1748.664962923335</v>
      </c>
      <c r="BL135" s="57">
        <v>2144.4974443850024</v>
      </c>
      <c r="BM135" s="57">
        <v>2540.32992584667</v>
      </c>
      <c r="BN135" s="57">
        <v>2936.1624073083376</v>
      </c>
      <c r="BO135" s="57">
        <v>0</v>
      </c>
      <c r="BP135" s="57">
        <v>0</v>
      </c>
      <c r="BQ135" s="57">
        <v>0</v>
      </c>
      <c r="BR135" s="57">
        <v>0</v>
      </c>
      <c r="BS135" s="57">
        <v>0</v>
      </c>
      <c r="BT135" s="57">
        <v>0</v>
      </c>
      <c r="CA135" s="57">
        <v>33.759388205837773</v>
      </c>
      <c r="CB135" s="30">
        <v>287.41718260451893</v>
      </c>
      <c r="CC135" s="30">
        <v>153.08576740719118</v>
      </c>
      <c r="CD135" s="30">
        <v>225.61641131274015</v>
      </c>
      <c r="CE135" s="30">
        <v>373.02993057965494</v>
      </c>
      <c r="CF135" s="30">
        <v>0</v>
      </c>
      <c r="CG135" s="124">
        <v>40.694839804902536</v>
      </c>
      <c r="CH135" s="124">
        <v>346.46351207409452</v>
      </c>
      <c r="CI135" s="124">
        <v>184.5353577814227</v>
      </c>
      <c r="CJ135" s="124">
        <v>271.96653149482376</v>
      </c>
      <c r="CK135" s="124">
        <v>449.6643474347066</v>
      </c>
      <c r="CL135" s="124">
        <v>0</v>
      </c>
      <c r="CM135" s="4">
        <f>IF(ISNUMBER(VLOOKUP(A135,Sheet1!$D$5:$D$567,1,0)),1,0)</f>
        <v>1</v>
      </c>
    </row>
    <row r="136" spans="1:91" s="57" customFormat="1">
      <c r="A136" s="1">
        <v>2402</v>
      </c>
      <c r="B136" s="1">
        <v>24</v>
      </c>
      <c r="C136" s="1">
        <v>2</v>
      </c>
      <c r="D136" s="3" t="s">
        <v>229</v>
      </c>
      <c r="E136" s="3"/>
      <c r="F136" s="4" t="s">
        <v>123</v>
      </c>
      <c r="G136" s="4" t="s">
        <v>91</v>
      </c>
      <c r="H136" s="4" t="s">
        <v>92</v>
      </c>
      <c r="I136" s="4" t="s">
        <v>91</v>
      </c>
      <c r="J136" s="4" t="s">
        <v>93</v>
      </c>
      <c r="K136" s="57">
        <v>846.71002194683672</v>
      </c>
      <c r="L136" s="57">
        <v>82.565770074878344</v>
      </c>
      <c r="M136" s="57">
        <v>163.26577007487833</v>
      </c>
      <c r="N136" s="57">
        <v>276.76577007487833</v>
      </c>
      <c r="O136" s="57">
        <v>720.06577007487829</v>
      </c>
      <c r="P136" s="57">
        <v>832.56577007487829</v>
      </c>
      <c r="Q136" s="57">
        <f t="shared" si="34"/>
        <v>2075.2288503743916</v>
      </c>
      <c r="R136" s="58">
        <f t="shared" si="35"/>
        <v>929.27579202171501</v>
      </c>
      <c r="S136" s="58">
        <f t="shared" si="30"/>
        <v>1092.5415620965932</v>
      </c>
      <c r="T136" s="58">
        <f t="shared" si="31"/>
        <v>1369.3073321714714</v>
      </c>
      <c r="U136" s="58">
        <f t="shared" si="32"/>
        <v>2089.3731022463498</v>
      </c>
      <c r="V136" s="61">
        <f t="shared" si="33"/>
        <v>2921.9388723212282</v>
      </c>
      <c r="W136" s="57">
        <v>4394.1726071224521</v>
      </c>
      <c r="X136" s="57">
        <f t="shared" si="36"/>
        <v>4822.6643407088795</v>
      </c>
      <c r="Y136" s="57">
        <f t="shared" si="37"/>
        <v>5669.9650173847349</v>
      </c>
      <c r="Z136" s="57">
        <f t="shared" si="38"/>
        <v>7106.2968593722389</v>
      </c>
      <c r="AA136" s="57">
        <f t="shared" si="39"/>
        <v>10843.223552308245</v>
      </c>
      <c r="AB136" s="57">
        <f t="shared" si="40"/>
        <v>15163.991708658879</v>
      </c>
      <c r="AC136" s="59">
        <v>5.1897018970189466</v>
      </c>
      <c r="AD136" s="59">
        <v>5.1897018970189475</v>
      </c>
      <c r="AE136" s="59">
        <v>5.1897018970189484</v>
      </c>
      <c r="AF136" s="59">
        <v>5.1897018970189475</v>
      </c>
      <c r="AG136" s="59">
        <v>5.1897018970189475</v>
      </c>
      <c r="AH136" s="59">
        <v>5.1897018970189466</v>
      </c>
      <c r="AI136" s="59"/>
      <c r="AJ136" s="59"/>
      <c r="AK136" s="59"/>
      <c r="AL136" s="59"/>
      <c r="AM136" s="59"/>
      <c r="AN136" s="59"/>
      <c r="AO136" s="59"/>
      <c r="AV136" s="59"/>
      <c r="AW136" s="59"/>
      <c r="AX136" s="59"/>
      <c r="AY136" s="59"/>
      <c r="AZ136" s="59"/>
      <c r="BA136" s="59"/>
      <c r="BB136" s="5">
        <v>231.12</v>
      </c>
      <c r="BC136" s="5">
        <v>318.60514841162183</v>
      </c>
      <c r="BD136" s="5">
        <v>408.31609087826649</v>
      </c>
      <c r="BE136" s="5">
        <v>550.9298479365599</v>
      </c>
      <c r="BF136" s="5">
        <v>799.24498639219121</v>
      </c>
      <c r="BG136" s="5">
        <v>1064.7557121986383</v>
      </c>
      <c r="BH136" s="1">
        <v>2402</v>
      </c>
      <c r="BI136" s="57">
        <v>697</v>
      </c>
      <c r="BJ136" s="57">
        <v>1210.3529424220148</v>
      </c>
      <c r="BK136" s="57">
        <v>1404.5901784831897</v>
      </c>
      <c r="BL136" s="57">
        <v>1646.7010385264225</v>
      </c>
      <c r="BM136" s="57">
        <v>2444.1218571863678</v>
      </c>
      <c r="BN136" s="57">
        <v>3241.5238081230186</v>
      </c>
      <c r="BO136" s="57">
        <v>0</v>
      </c>
      <c r="BP136" s="57">
        <v>0</v>
      </c>
      <c r="BQ136" s="57">
        <v>0</v>
      </c>
      <c r="BR136" s="57">
        <v>0</v>
      </c>
      <c r="BS136" s="57">
        <v>0</v>
      </c>
      <c r="BT136" s="57">
        <v>0</v>
      </c>
      <c r="CA136" s="57">
        <v>53.183446216739647</v>
      </c>
      <c r="CB136" s="30">
        <v>138.75129734969522</v>
      </c>
      <c r="CC136" s="30">
        <v>84.843765906974824</v>
      </c>
      <c r="CD136" s="30">
        <v>117.44294186479522</v>
      </c>
      <c r="CE136" s="30">
        <v>156.70839659835494</v>
      </c>
      <c r="CF136" s="30">
        <v>0</v>
      </c>
      <c r="CG136" s="124">
        <v>102.78509753242358</v>
      </c>
      <c r="CH136" s="124">
        <v>268.15798233003295</v>
      </c>
      <c r="CI136" s="124">
        <v>163.97347998523765</v>
      </c>
      <c r="CJ136" s="124">
        <v>226.97634494900828</v>
      </c>
      <c r="CK136" s="124">
        <v>302.86280740193575</v>
      </c>
      <c r="CL136" s="124">
        <v>0</v>
      </c>
      <c r="CM136" s="4">
        <f>IF(ISNUMBER(VLOOKUP(A136,Sheet1!$D$5:$D$567,1,0)),1,0)</f>
        <v>1</v>
      </c>
    </row>
    <row r="137" spans="1:91" s="57" customFormat="1">
      <c r="A137" s="1">
        <v>2403</v>
      </c>
      <c r="B137" s="1">
        <v>24</v>
      </c>
      <c r="C137" s="1">
        <v>2</v>
      </c>
      <c r="D137" s="3" t="s">
        <v>230</v>
      </c>
      <c r="E137" s="3"/>
      <c r="F137" s="4" t="s">
        <v>123</v>
      </c>
      <c r="G137" s="4" t="s">
        <v>91</v>
      </c>
      <c r="H137" s="4" t="s">
        <v>92</v>
      </c>
      <c r="I137" s="4" t="s">
        <v>91</v>
      </c>
      <c r="J137" s="4" t="s">
        <v>93</v>
      </c>
      <c r="K137" s="57">
        <v>1625.7308535874934</v>
      </c>
      <c r="L137" s="57">
        <v>67.75887898413437</v>
      </c>
      <c r="M137" s="57">
        <v>148.35887898413438</v>
      </c>
      <c r="N137" s="57">
        <v>110.75887898413437</v>
      </c>
      <c r="O137" s="57">
        <v>121.55887898413437</v>
      </c>
      <c r="P137" s="57">
        <v>92.158878984134361</v>
      </c>
      <c r="Q137" s="57">
        <f t="shared" si="34"/>
        <v>540.59439492067179</v>
      </c>
      <c r="R137" s="58">
        <f t="shared" si="35"/>
        <v>1693.4897325716277</v>
      </c>
      <c r="S137" s="58">
        <f t="shared" si="30"/>
        <v>1841.8486115557621</v>
      </c>
      <c r="T137" s="58">
        <f t="shared" si="31"/>
        <v>1952.6074905398964</v>
      </c>
      <c r="U137" s="58">
        <f t="shared" si="32"/>
        <v>2074.1663695240309</v>
      </c>
      <c r="V137" s="61">
        <f t="shared" si="33"/>
        <v>2166.3252485081653</v>
      </c>
      <c r="W137" s="57">
        <v>8437.0584949053464</v>
      </c>
      <c r="X137" s="57">
        <f t="shared" si="36"/>
        <v>8788.7068777091899</v>
      </c>
      <c r="Y137" s="57">
        <f t="shared" si="37"/>
        <v>9558.6452334127662</v>
      </c>
      <c r="Z137" s="57">
        <f t="shared" si="38"/>
        <v>10133.450797788428</v>
      </c>
      <c r="AA137" s="57">
        <f t="shared" si="39"/>
        <v>10639.752297123436</v>
      </c>
      <c r="AB137" s="57">
        <f t="shared" si="40"/>
        <v>11118.029406214544</v>
      </c>
      <c r="AC137" s="59">
        <v>5.1897018970190087</v>
      </c>
      <c r="AD137" s="59">
        <v>5.1897018970190087</v>
      </c>
      <c r="AE137" s="59">
        <v>5.1897018970190087</v>
      </c>
      <c r="AF137" s="59">
        <v>5.1897018970190096</v>
      </c>
      <c r="AG137" s="59">
        <v>5.1296523043930131</v>
      </c>
      <c r="AH137" s="59">
        <v>5.1322069083905788</v>
      </c>
      <c r="AI137" s="59"/>
      <c r="AJ137" s="59"/>
      <c r="AK137" s="59"/>
      <c r="AL137" s="59"/>
      <c r="AM137" s="59"/>
      <c r="AN137" s="59"/>
      <c r="AO137" s="59"/>
      <c r="AV137" s="59"/>
      <c r="AW137" s="59"/>
      <c r="AX137" s="59"/>
      <c r="AY137" s="59"/>
      <c r="AZ137" s="59"/>
      <c r="BA137" s="59"/>
      <c r="BB137" s="5">
        <v>570.31000000000006</v>
      </c>
      <c r="BC137" s="5">
        <v>670.34591838196377</v>
      </c>
      <c r="BD137" s="5">
        <v>748.53528448757265</v>
      </c>
      <c r="BE137" s="5">
        <v>858.33452967356652</v>
      </c>
      <c r="BF137" s="5">
        <v>939.53464310045729</v>
      </c>
      <c r="BG137" s="5">
        <v>1012.7341032280713</v>
      </c>
      <c r="BH137" s="1">
        <v>2403</v>
      </c>
      <c r="BI137" s="57">
        <v>2214</v>
      </c>
      <c r="BJ137" s="57">
        <v>2940.9572463164841</v>
      </c>
      <c r="BK137" s="57">
        <v>3157.2162375584808</v>
      </c>
      <c r="BL137" s="57">
        <v>3130.8878651880941</v>
      </c>
      <c r="BM137" s="57">
        <v>3197.6777654725483</v>
      </c>
      <c r="BN137" s="57">
        <v>3168.8540161077535</v>
      </c>
      <c r="BO137" s="57">
        <v>0</v>
      </c>
      <c r="BP137" s="57">
        <v>0</v>
      </c>
      <c r="BQ137" s="57">
        <v>0</v>
      </c>
      <c r="BR137" s="57">
        <v>0</v>
      </c>
      <c r="BS137" s="57">
        <v>0</v>
      </c>
      <c r="BT137" s="57">
        <v>0</v>
      </c>
      <c r="CA137" s="57">
        <v>54.79227740883082</v>
      </c>
      <c r="CB137" s="30">
        <v>66.594555550106662</v>
      </c>
      <c r="CC137" s="30">
        <v>169.54103124476563</v>
      </c>
      <c r="CD137" s="30">
        <v>340.64855755196203</v>
      </c>
      <c r="CE137" s="30">
        <v>226.75810791790141</v>
      </c>
      <c r="CF137" s="30">
        <v>0</v>
      </c>
      <c r="CG137" s="124">
        <v>64.648462816192904</v>
      </c>
      <c r="CH137" s="124">
        <v>78.573767177417821</v>
      </c>
      <c r="CI137" s="124">
        <v>200.03853777539325</v>
      </c>
      <c r="CJ137" s="124">
        <v>401.92535604914343</v>
      </c>
      <c r="CK137" s="124">
        <v>267.54797940992393</v>
      </c>
      <c r="CL137" s="124">
        <v>0</v>
      </c>
      <c r="CM137" s="4">
        <f>IF(ISNUMBER(VLOOKUP(A137,Sheet1!$D$5:$D$567,1,0)),1,0)</f>
        <v>1</v>
      </c>
    </row>
    <row r="138" spans="1:91" s="57" customFormat="1">
      <c r="A138" s="1">
        <v>2404</v>
      </c>
      <c r="B138" s="1">
        <v>24</v>
      </c>
      <c r="C138" s="1">
        <v>2</v>
      </c>
      <c r="D138" s="3" t="s">
        <v>231</v>
      </c>
      <c r="E138" s="3"/>
      <c r="F138" s="4" t="s">
        <v>123</v>
      </c>
      <c r="G138" s="4" t="s">
        <v>91</v>
      </c>
      <c r="H138" s="4" t="s">
        <v>92</v>
      </c>
      <c r="I138" s="4" t="s">
        <v>91</v>
      </c>
      <c r="J138" s="4" t="s">
        <v>93</v>
      </c>
      <c r="K138" s="57">
        <v>861.43443244756111</v>
      </c>
      <c r="L138" s="57">
        <v>38.393632017213896</v>
      </c>
      <c r="M138" s="57">
        <v>88.793632017213895</v>
      </c>
      <c r="N138" s="57">
        <v>67.193632017213901</v>
      </c>
      <c r="O138" s="57">
        <v>65.993632017213884</v>
      </c>
      <c r="P138" s="57">
        <v>47.393632017213896</v>
      </c>
      <c r="Q138" s="57">
        <f t="shared" si="34"/>
        <v>307.76816008606949</v>
      </c>
      <c r="R138" s="58">
        <f t="shared" si="35"/>
        <v>899.82806446477503</v>
      </c>
      <c r="S138" s="58">
        <f t="shared" si="30"/>
        <v>988.62169648198892</v>
      </c>
      <c r="T138" s="58">
        <f t="shared" si="31"/>
        <v>1055.8153284992029</v>
      </c>
      <c r="U138" s="58">
        <f t="shared" si="32"/>
        <v>1121.8089605164168</v>
      </c>
      <c r="V138" s="61">
        <f t="shared" si="33"/>
        <v>1169.2025925336306</v>
      </c>
      <c r="W138" s="57">
        <v>3969.8043046633175</v>
      </c>
      <c r="X138" s="57">
        <f t="shared" si="36"/>
        <v>4202.0365556323814</v>
      </c>
      <c r="Y138" s="57">
        <f t="shared" si="37"/>
        <v>4721.8307837877592</v>
      </c>
      <c r="Z138" s="57">
        <f t="shared" si="38"/>
        <v>5142.0843275324896</v>
      </c>
      <c r="AA138" s="57">
        <f t="shared" si="39"/>
        <v>5556.8078332544064</v>
      </c>
      <c r="AB138" s="57">
        <f t="shared" si="40"/>
        <v>5913.4659397367795</v>
      </c>
      <c r="AC138" s="59">
        <v>4.608365019011444</v>
      </c>
      <c r="AD138" s="59">
        <v>4.669821626570168</v>
      </c>
      <c r="AE138" s="59">
        <v>4.776175558952831</v>
      </c>
      <c r="AF138" s="59">
        <v>4.8702497385046932</v>
      </c>
      <c r="AG138" s="59">
        <v>4.9534350578697186</v>
      </c>
      <c r="AH138" s="59">
        <v>5.0576914364536751</v>
      </c>
      <c r="AI138" s="59"/>
      <c r="AJ138" s="59"/>
      <c r="AK138" s="59"/>
      <c r="AL138" s="59"/>
      <c r="AM138" s="59"/>
      <c r="AN138" s="59"/>
      <c r="AO138" s="59"/>
      <c r="AV138" s="59"/>
      <c r="AW138" s="59"/>
      <c r="AX138" s="59"/>
      <c r="AY138" s="59"/>
      <c r="AZ138" s="59"/>
      <c r="BA138" s="59"/>
      <c r="BB138" s="5">
        <v>304.95000000000005</v>
      </c>
      <c r="BC138" s="5">
        <v>339.6077318320439</v>
      </c>
      <c r="BD138" s="5">
        <v>375.93244053358376</v>
      </c>
      <c r="BE138" s="5">
        <v>409.65396962662908</v>
      </c>
      <c r="BF138" s="5">
        <v>442.7647758609998</v>
      </c>
      <c r="BG138" s="5">
        <v>473.71351071786</v>
      </c>
      <c r="BH138" s="1">
        <v>2404</v>
      </c>
      <c r="BI138" s="57">
        <v>1966</v>
      </c>
      <c r="BJ138" s="57">
        <v>2203.3823020022865</v>
      </c>
      <c r="BK138" s="57">
        <v>2440.7646040045724</v>
      </c>
      <c r="BL138" s="57">
        <v>2678.1469060068584</v>
      </c>
      <c r="BM138" s="57">
        <v>2915.5292080091444</v>
      </c>
      <c r="BN138" s="57">
        <v>3152.9115100114304</v>
      </c>
      <c r="BO138" s="57">
        <v>0</v>
      </c>
      <c r="BP138" s="57">
        <v>0</v>
      </c>
      <c r="BQ138" s="57">
        <v>0</v>
      </c>
      <c r="BR138" s="57">
        <v>0</v>
      </c>
      <c r="BS138" s="57">
        <v>0</v>
      </c>
      <c r="BT138" s="57">
        <v>0</v>
      </c>
      <c r="CA138" s="57">
        <v>0</v>
      </c>
      <c r="CB138" s="30">
        <v>65.051454200973794</v>
      </c>
      <c r="CC138" s="30">
        <v>65.051454200973794</v>
      </c>
      <c r="CD138" s="30">
        <v>32.525727100486897</v>
      </c>
      <c r="CE138" s="30">
        <v>247.02533412419459</v>
      </c>
      <c r="CF138" s="30">
        <v>0</v>
      </c>
      <c r="CG138" s="124">
        <v>0</v>
      </c>
      <c r="CH138" s="124">
        <v>75.223859724664166</v>
      </c>
      <c r="CI138" s="124">
        <v>75.223859724664166</v>
      </c>
      <c r="CJ138" s="124">
        <v>37.611929862332083</v>
      </c>
      <c r="CK138" s="124">
        <v>285.65386140619961</v>
      </c>
      <c r="CL138" s="124">
        <v>0</v>
      </c>
      <c r="CM138" s="4">
        <f>IF(ISNUMBER(VLOOKUP(A138,Sheet1!$D$5:$D$567,1,0)),1,0)</f>
        <v>1</v>
      </c>
    </row>
    <row r="139" spans="1:91" s="57" customFormat="1">
      <c r="A139" s="1">
        <v>2501</v>
      </c>
      <c r="B139" s="1">
        <v>25</v>
      </c>
      <c r="C139" s="1">
        <v>2</v>
      </c>
      <c r="D139" s="3" t="s">
        <v>232</v>
      </c>
      <c r="E139" s="3"/>
      <c r="F139" s="4" t="s">
        <v>123</v>
      </c>
      <c r="G139" s="4" t="s">
        <v>91</v>
      </c>
      <c r="H139" s="4" t="s">
        <v>92</v>
      </c>
      <c r="I139" s="4" t="s">
        <v>91</v>
      </c>
      <c r="J139" s="4" t="s">
        <v>93</v>
      </c>
      <c r="K139" s="57">
        <v>1665.2809155962289</v>
      </c>
      <c r="L139" s="57">
        <v>79.049265984470338</v>
      </c>
      <c r="M139" s="57">
        <v>116.24926598447034</v>
      </c>
      <c r="N139" s="57">
        <v>105.44926598447034</v>
      </c>
      <c r="O139" s="57">
        <v>94.049265984470338</v>
      </c>
      <c r="P139" s="57">
        <v>114.04926598447034</v>
      </c>
      <c r="Q139" s="57">
        <f t="shared" si="34"/>
        <v>508.84632992235174</v>
      </c>
      <c r="R139" s="58">
        <f t="shared" si="35"/>
        <v>1744.3301815806992</v>
      </c>
      <c r="S139" s="58">
        <f t="shared" si="30"/>
        <v>1860.5794475651696</v>
      </c>
      <c r="T139" s="58">
        <f t="shared" si="31"/>
        <v>1966.0287135496401</v>
      </c>
      <c r="U139" s="58">
        <f t="shared" si="32"/>
        <v>2060.0779795341105</v>
      </c>
      <c r="V139" s="61">
        <f t="shared" si="33"/>
        <v>2174.1272455185808</v>
      </c>
      <c r="W139" s="57">
        <v>7673.7254255606595</v>
      </c>
      <c r="X139" s="57">
        <f t="shared" si="36"/>
        <v>8037.9897106886456</v>
      </c>
      <c r="Y139" s="57">
        <f t="shared" si="37"/>
        <v>8573.6740746497871</v>
      </c>
      <c r="Z139" s="57">
        <f t="shared" si="38"/>
        <v>9059.5913189496896</v>
      </c>
      <c r="AA139" s="57">
        <f t="shared" si="39"/>
        <v>9492.9766036071742</v>
      </c>
      <c r="AB139" s="57">
        <f t="shared" si="40"/>
        <v>10018.523220970656</v>
      </c>
      <c r="AC139" s="59">
        <v>4.6080666352999051</v>
      </c>
      <c r="AD139" s="59">
        <v>4.6080666352999051</v>
      </c>
      <c r="AE139" s="59">
        <v>4.6080666352999051</v>
      </c>
      <c r="AF139" s="59">
        <v>4.6080666352999042</v>
      </c>
      <c r="AG139" s="59">
        <v>4.6080666352999042</v>
      </c>
      <c r="AH139" s="59">
        <v>4.6080666352999042</v>
      </c>
      <c r="AI139" s="59"/>
      <c r="AJ139" s="59"/>
      <c r="AK139" s="59"/>
      <c r="AL139" s="59"/>
      <c r="AM139" s="59"/>
      <c r="AN139" s="59"/>
      <c r="AO139" s="59"/>
      <c r="AV139" s="59"/>
      <c r="AW139" s="59"/>
      <c r="AX139" s="59"/>
      <c r="AY139" s="59"/>
      <c r="AZ139" s="59"/>
      <c r="BA139" s="59"/>
      <c r="BB139" s="5">
        <v>554.26</v>
      </c>
      <c r="BC139" s="5">
        <v>792.6601906770934</v>
      </c>
      <c r="BD139" s="5">
        <v>867.61968057044783</v>
      </c>
      <c r="BE139" s="5">
        <v>1201</v>
      </c>
      <c r="BF139" s="5">
        <v>1784</v>
      </c>
      <c r="BG139" s="5">
        <v>2368</v>
      </c>
      <c r="BH139" s="1">
        <v>2501</v>
      </c>
      <c r="BJ139" s="57">
        <v>2722.7490440912388</v>
      </c>
      <c r="BK139" s="57">
        <v>2831.0968687414565</v>
      </c>
      <c r="BL139" s="57">
        <v>2787.5918410434297</v>
      </c>
      <c r="BM139" s="57">
        <v>2831.886022508219</v>
      </c>
      <c r="BN139" s="57">
        <v>2848.866637478478</v>
      </c>
      <c r="BO139" s="57">
        <v>0</v>
      </c>
      <c r="BP139" s="57">
        <v>0</v>
      </c>
      <c r="BQ139" s="57">
        <v>0</v>
      </c>
      <c r="BR139" s="57">
        <v>0</v>
      </c>
      <c r="BS139" s="57">
        <v>0</v>
      </c>
      <c r="BT139" s="57">
        <v>0</v>
      </c>
      <c r="CA139" s="57">
        <v>291.05552380171895</v>
      </c>
      <c r="CB139" s="30">
        <v>269.39121944644683</v>
      </c>
      <c r="CC139" s="30">
        <v>64.679005289270876</v>
      </c>
      <c r="CD139" s="30">
        <v>257.22466748264031</v>
      </c>
      <c r="CE139" s="30">
        <v>318.64958397992297</v>
      </c>
      <c r="CF139" s="30">
        <v>0</v>
      </c>
      <c r="CG139" s="124">
        <v>573.87134085134926</v>
      </c>
      <c r="CH139" s="124">
        <v>531.15604300515076</v>
      </c>
      <c r="CI139" s="124">
        <v>127.52696463363318</v>
      </c>
      <c r="CJ139" s="124">
        <v>507.16737102322418</v>
      </c>
      <c r="CK139" s="124">
        <v>628.27828048664253</v>
      </c>
      <c r="CL139" s="124">
        <v>0</v>
      </c>
      <c r="CM139" s="4">
        <f>IF(ISNUMBER(VLOOKUP(A139,Sheet1!$D$5:$D$567,1,0)),1,0)</f>
        <v>1</v>
      </c>
    </row>
    <row r="140" spans="1:91" s="57" customFormat="1">
      <c r="A140" s="1">
        <v>2502</v>
      </c>
      <c r="B140" s="1">
        <v>25</v>
      </c>
      <c r="C140" s="1">
        <v>2</v>
      </c>
      <c r="D140" s="3" t="s">
        <v>233</v>
      </c>
      <c r="E140" s="3"/>
      <c r="F140" s="4" t="s">
        <v>123</v>
      </c>
      <c r="G140" s="4" t="s">
        <v>91</v>
      </c>
      <c r="H140" s="4" t="s">
        <v>92</v>
      </c>
      <c r="I140" s="4" t="s">
        <v>91</v>
      </c>
      <c r="J140" s="4" t="s">
        <v>93</v>
      </c>
      <c r="K140" s="57">
        <v>29.12</v>
      </c>
      <c r="L140" s="57">
        <v>1.1200000000000001</v>
      </c>
      <c r="M140" s="57">
        <v>1.1200000000000001</v>
      </c>
      <c r="N140" s="57">
        <v>101.12</v>
      </c>
      <c r="O140" s="57">
        <v>101.12</v>
      </c>
      <c r="P140" s="57">
        <v>176.12</v>
      </c>
      <c r="Q140" s="57">
        <f t="shared" si="34"/>
        <v>380.6</v>
      </c>
      <c r="R140" s="58">
        <f t="shared" si="35"/>
        <v>30.240000000000002</v>
      </c>
      <c r="S140" s="58">
        <f t="shared" si="30"/>
        <v>31.360000000000003</v>
      </c>
      <c r="T140" s="58">
        <f t="shared" si="31"/>
        <v>132.48000000000002</v>
      </c>
      <c r="U140" s="58">
        <f t="shared" si="32"/>
        <v>233.60000000000002</v>
      </c>
      <c r="V140" s="61">
        <f t="shared" si="33"/>
        <v>409.72</v>
      </c>
      <c r="W140" s="57">
        <v>115.75511371763696</v>
      </c>
      <c r="X140" s="57">
        <f t="shared" si="36"/>
        <v>125.01552281504792</v>
      </c>
      <c r="Y140" s="57">
        <f t="shared" si="37"/>
        <v>129.64572736375339</v>
      </c>
      <c r="Z140" s="57">
        <f t="shared" si="38"/>
        <v>547.68705233259084</v>
      </c>
      <c r="AA140" s="57">
        <f t="shared" si="39"/>
        <v>965.7283773014284</v>
      </c>
      <c r="AB140" s="57">
        <f t="shared" si="40"/>
        <v>1693.8280425853648</v>
      </c>
      <c r="AC140" s="59">
        <v>4.1341112042013197</v>
      </c>
      <c r="AD140" s="59">
        <v>4.1341112042013197</v>
      </c>
      <c r="AE140" s="59">
        <v>4.1341112042013197</v>
      </c>
      <c r="AF140" s="59">
        <v>4.1341112042013188</v>
      </c>
      <c r="AG140" s="59">
        <v>4.1341112042013197</v>
      </c>
      <c r="AH140" s="59">
        <v>4.1341112042013197</v>
      </c>
      <c r="AI140" s="59"/>
      <c r="AJ140" s="59"/>
      <c r="AK140" s="59"/>
      <c r="AL140" s="59"/>
      <c r="AM140" s="59"/>
      <c r="AN140" s="59"/>
      <c r="AO140" s="59"/>
      <c r="AV140" s="59"/>
      <c r="AW140" s="59"/>
      <c r="AX140" s="59"/>
      <c r="AY140" s="59"/>
      <c r="AZ140" s="59"/>
      <c r="BA140" s="59"/>
      <c r="BB140" s="5">
        <v>0</v>
      </c>
      <c r="BC140" s="5">
        <v>3.4907569517821084</v>
      </c>
      <c r="BD140" s="5">
        <v>3.715863628977484</v>
      </c>
      <c r="BE140" s="5">
        <v>26.108810672633361</v>
      </c>
      <c r="BF140" s="5">
        <v>48.130580136686135</v>
      </c>
      <c r="BG140" s="5">
        <v>85.142975943836916</v>
      </c>
      <c r="BH140" s="1">
        <v>2502</v>
      </c>
      <c r="BJ140" s="57">
        <v>48.194170182896698</v>
      </c>
      <c r="BK140" s="57">
        <v>49.487178293909864</v>
      </c>
      <c r="BL140" s="57">
        <v>197.26278771277114</v>
      </c>
      <c r="BM140" s="57">
        <v>339.47073343758592</v>
      </c>
      <c r="BN140" s="57">
        <v>567.01182116707628</v>
      </c>
      <c r="BO140" s="57">
        <v>0</v>
      </c>
      <c r="BP140" s="57">
        <v>0</v>
      </c>
      <c r="BQ140" s="57">
        <v>0</v>
      </c>
      <c r="BR140" s="57">
        <v>0</v>
      </c>
      <c r="BS140" s="57">
        <v>0</v>
      </c>
      <c r="BT140" s="57">
        <v>0</v>
      </c>
      <c r="CA140" s="57">
        <v>1.3054405336316681</v>
      </c>
      <c r="CB140" s="30">
        <v>3.9163216008950039</v>
      </c>
      <c r="CC140" s="30">
        <v>3.9163216008950039</v>
      </c>
      <c r="CD140" s="30">
        <v>5.2217621345266725</v>
      </c>
      <c r="CE140" s="30">
        <v>11.748964802685011</v>
      </c>
      <c r="CF140" s="30">
        <v>0</v>
      </c>
      <c r="CG140" s="124">
        <v>4.2571487971918458</v>
      </c>
      <c r="CH140" s="124">
        <v>12.771446391575537</v>
      </c>
      <c r="CI140" s="124">
        <v>12.771446391575537</v>
      </c>
      <c r="CJ140" s="124">
        <v>17.028595188767383</v>
      </c>
      <c r="CK140" s="124">
        <v>38.314339174726605</v>
      </c>
      <c r="CL140" s="124">
        <v>0</v>
      </c>
      <c r="CM140" s="4">
        <f>IF(ISNUMBER(VLOOKUP(A140,Sheet1!$D$5:$D$567,1,0)),1,0)</f>
        <v>1</v>
      </c>
    </row>
    <row r="141" spans="1:91" s="57" customFormat="1">
      <c r="A141" s="1">
        <v>2504</v>
      </c>
      <c r="B141" s="1">
        <v>25</v>
      </c>
      <c r="C141" s="1">
        <v>2</v>
      </c>
      <c r="D141" s="3" t="s">
        <v>234</v>
      </c>
      <c r="E141" s="3"/>
      <c r="F141" s="4" t="s">
        <v>123</v>
      </c>
      <c r="G141" s="4" t="s">
        <v>91</v>
      </c>
      <c r="H141" s="4" t="s">
        <v>92</v>
      </c>
      <c r="I141" s="4" t="s">
        <v>91</v>
      </c>
      <c r="J141" s="4" t="s">
        <v>93</v>
      </c>
      <c r="K141" s="57">
        <v>1524.3336264638388</v>
      </c>
      <c r="L141" s="57">
        <v>192.72821640245536</v>
      </c>
      <c r="M141" s="57">
        <v>318.42821640245529</v>
      </c>
      <c r="N141" s="57">
        <v>467.62821640245534</v>
      </c>
      <c r="O141" s="57">
        <v>641.22821640245536</v>
      </c>
      <c r="P141" s="57">
        <v>903.02821640245531</v>
      </c>
      <c r="Q141" s="57">
        <f t="shared" si="34"/>
        <v>2523.0410820122765</v>
      </c>
      <c r="R141" s="58">
        <f t="shared" si="35"/>
        <v>1717.0618428662942</v>
      </c>
      <c r="S141" s="58">
        <f t="shared" si="30"/>
        <v>2035.4900592687495</v>
      </c>
      <c r="T141" s="58">
        <f t="shared" si="31"/>
        <v>2503.1182756712051</v>
      </c>
      <c r="U141" s="58">
        <f t="shared" si="32"/>
        <v>3144.3464920736606</v>
      </c>
      <c r="V141" s="61">
        <f t="shared" si="33"/>
        <v>4047.3747084761158</v>
      </c>
      <c r="W141" s="57">
        <v>7011.9346817336582</v>
      </c>
      <c r="X141" s="57">
        <f t="shared" si="36"/>
        <v>7898.484477184953</v>
      </c>
      <c r="Y141" s="57">
        <f t="shared" si="37"/>
        <v>9363.2542726362462</v>
      </c>
      <c r="Z141" s="57">
        <f t="shared" si="38"/>
        <v>11514.344068087541</v>
      </c>
      <c r="AA141" s="57">
        <f t="shared" si="39"/>
        <v>14463.993863538835</v>
      </c>
      <c r="AB141" s="57">
        <f t="shared" si="40"/>
        <v>18617.923658990127</v>
      </c>
      <c r="AC141" s="59">
        <v>4.5999999999999996</v>
      </c>
      <c r="AD141" s="59">
        <v>4.5999999999999996</v>
      </c>
      <c r="AE141" s="59">
        <v>4.5999999999999996</v>
      </c>
      <c r="AF141" s="59">
        <v>4.5999999999999988</v>
      </c>
      <c r="AG141" s="59">
        <v>4.5999999999999988</v>
      </c>
      <c r="AH141" s="59">
        <v>4.5999999999999988</v>
      </c>
      <c r="AI141" s="59"/>
      <c r="AJ141" s="59"/>
      <c r="AK141" s="59"/>
      <c r="AL141" s="59"/>
      <c r="AM141" s="59"/>
      <c r="AN141" s="59"/>
      <c r="AO141" s="59"/>
      <c r="AV141" s="59"/>
      <c r="AW141" s="59"/>
      <c r="AX141" s="59"/>
      <c r="AY141" s="59"/>
      <c r="AZ141" s="59"/>
      <c r="BA141" s="59"/>
      <c r="BB141" s="5">
        <v>380.92</v>
      </c>
      <c r="BC141" s="5">
        <v>472.34703372752017</v>
      </c>
      <c r="BD141" s="5">
        <v>593.388712470266</v>
      </c>
      <c r="BE141" s="5">
        <v>1093</v>
      </c>
      <c r="BF141" s="5">
        <v>1835</v>
      </c>
      <c r="BG141" s="5">
        <v>2578</v>
      </c>
      <c r="BH141" s="1">
        <v>2504</v>
      </c>
      <c r="BI141" s="57">
        <v>2101</v>
      </c>
      <c r="BJ141" s="57">
        <v>2435.9272929239787</v>
      </c>
      <c r="BK141" s="57">
        <v>2859.244453470269</v>
      </c>
      <c r="BL141" s="57">
        <v>3317.7364334341023</v>
      </c>
      <c r="BM141" s="57">
        <v>4067.4812675694657</v>
      </c>
      <c r="BN141" s="57">
        <v>4985.9053149790143</v>
      </c>
      <c r="BO141" s="57">
        <v>0</v>
      </c>
      <c r="BP141" s="57">
        <v>0</v>
      </c>
      <c r="BQ141" s="57">
        <v>0</v>
      </c>
      <c r="BR141" s="57">
        <v>0</v>
      </c>
      <c r="BS141" s="57">
        <v>0</v>
      </c>
      <c r="BT141" s="57">
        <v>0</v>
      </c>
      <c r="CA141" s="57">
        <v>84.192476165514535</v>
      </c>
      <c r="CB141" s="30">
        <v>202.4859220915375</v>
      </c>
      <c r="CC141" s="30">
        <v>140.67410968777642</v>
      </c>
      <c r="CD141" s="30">
        <v>198.86383546833537</v>
      </c>
      <c r="CE141" s="30">
        <v>466.78365658683612</v>
      </c>
      <c r="CF141" s="30">
        <v>0</v>
      </c>
      <c r="CG141" s="124">
        <v>198.58024112963994</v>
      </c>
      <c r="CH141" s="124">
        <v>477.59259574746909</v>
      </c>
      <c r="CI141" s="124">
        <v>331.80041607967763</v>
      </c>
      <c r="CJ141" s="124">
        <v>469.04937588048358</v>
      </c>
      <c r="CK141" s="124">
        <v>1100.9773711627297</v>
      </c>
      <c r="CL141" s="124">
        <v>0</v>
      </c>
      <c r="CM141" s="4">
        <f>IF(ISNUMBER(VLOOKUP(A141,Sheet1!$D$5:$D$567,1,0)),1,0)</f>
        <v>1</v>
      </c>
    </row>
    <row r="142" spans="1:91" s="57" customFormat="1">
      <c r="A142" s="1">
        <v>2505</v>
      </c>
      <c r="B142" s="1">
        <v>25</v>
      </c>
      <c r="C142" s="1">
        <v>2</v>
      </c>
      <c r="D142" s="3" t="s">
        <v>235</v>
      </c>
      <c r="E142" s="3"/>
      <c r="F142" s="4" t="s">
        <v>123</v>
      </c>
      <c r="G142" s="4" t="s">
        <v>91</v>
      </c>
      <c r="H142" s="4" t="s">
        <v>92</v>
      </c>
      <c r="I142" s="4" t="s">
        <v>91</v>
      </c>
      <c r="J142" s="4" t="s">
        <v>93</v>
      </c>
      <c r="K142" s="57">
        <v>1352.7901658012152</v>
      </c>
      <c r="L142" s="57">
        <v>52.030390992354434</v>
      </c>
      <c r="M142" s="57">
        <v>60.830390992354438</v>
      </c>
      <c r="N142" s="57">
        <v>52.030390992354434</v>
      </c>
      <c r="O142" s="57">
        <v>52.030390992354434</v>
      </c>
      <c r="P142" s="57">
        <v>52.030390992354434</v>
      </c>
      <c r="Q142" s="57">
        <f t="shared" si="34"/>
        <v>268.95195496177217</v>
      </c>
      <c r="R142" s="58">
        <f t="shared" si="35"/>
        <v>1404.8205567935695</v>
      </c>
      <c r="S142" s="58">
        <f t="shared" si="30"/>
        <v>1465.650947785924</v>
      </c>
      <c r="T142" s="58">
        <f t="shared" si="31"/>
        <v>1517.6813387782784</v>
      </c>
      <c r="U142" s="58">
        <f t="shared" si="32"/>
        <v>1569.7117297706327</v>
      </c>
      <c r="V142" s="61">
        <f t="shared" si="33"/>
        <v>1621.742120762987</v>
      </c>
      <c r="W142" s="57">
        <v>6234.1508781410439</v>
      </c>
      <c r="X142" s="57">
        <f t="shared" si="36"/>
        <v>6473.9259119156986</v>
      </c>
      <c r="Y142" s="57">
        <f t="shared" si="37"/>
        <v>6754.2545578576555</v>
      </c>
      <c r="Z142" s="57">
        <f t="shared" si="38"/>
        <v>6994.0295916323112</v>
      </c>
      <c r="AA142" s="57">
        <f t="shared" si="39"/>
        <v>7233.8046254069677</v>
      </c>
      <c r="AB142" s="57">
        <f t="shared" si="40"/>
        <v>7473.5796591816224</v>
      </c>
      <c r="AC142" s="59">
        <v>4.608365019011468</v>
      </c>
      <c r="AD142" s="59">
        <v>4.608365019011468</v>
      </c>
      <c r="AE142" s="59">
        <v>4.608365019011468</v>
      </c>
      <c r="AF142" s="59">
        <v>4.608365019011468</v>
      </c>
      <c r="AG142" s="59">
        <v>4.6083650190114689</v>
      </c>
      <c r="AH142" s="59">
        <v>4.6083650190114689</v>
      </c>
      <c r="AI142" s="59"/>
      <c r="AJ142" s="59"/>
      <c r="AK142" s="59"/>
      <c r="AL142" s="59"/>
      <c r="AM142" s="59"/>
      <c r="AN142" s="59"/>
      <c r="AO142" s="59"/>
      <c r="AV142" s="59"/>
      <c r="AW142" s="59"/>
      <c r="AX142" s="59"/>
      <c r="AY142" s="59"/>
      <c r="AZ142" s="59"/>
      <c r="BA142" s="59"/>
      <c r="BB142" s="5">
        <v>1053.95</v>
      </c>
      <c r="BC142" s="5">
        <v>1108.4450367433494</v>
      </c>
      <c r="BD142" s="5">
        <v>1157.5612955062252</v>
      </c>
      <c r="BE142" s="5">
        <v>1206.7847890969506</v>
      </c>
      <c r="BF142" s="5">
        <v>1254.4709163991834</v>
      </c>
      <c r="BG142" s="5">
        <v>1300.7050866511731</v>
      </c>
      <c r="BH142" s="1">
        <v>2505</v>
      </c>
      <c r="BI142" s="57">
        <v>6188</v>
      </c>
      <c r="BJ142" s="57">
        <v>6544.2899838810881</v>
      </c>
      <c r="BK142" s="57">
        <v>6900.5799677621753</v>
      </c>
      <c r="BL142" s="57">
        <v>7256.8699516432644</v>
      </c>
      <c r="BM142" s="57">
        <v>7613.1599355243516</v>
      </c>
      <c r="BN142" s="57">
        <v>7969.4499194054397</v>
      </c>
      <c r="BO142" s="57">
        <v>0</v>
      </c>
      <c r="BP142" s="57">
        <v>0</v>
      </c>
      <c r="BQ142" s="57">
        <v>0</v>
      </c>
      <c r="BR142" s="57">
        <v>0</v>
      </c>
      <c r="BS142" s="57">
        <v>0</v>
      </c>
      <c r="BT142" s="57">
        <v>0</v>
      </c>
      <c r="CA142" s="57">
        <v>54.228548364878847</v>
      </c>
      <c r="CB142" s="30">
        <v>271.14274182439425</v>
      </c>
      <c r="CC142" s="30">
        <v>271.14274182439425</v>
      </c>
      <c r="CD142" s="30">
        <v>108.45709672975769</v>
      </c>
      <c r="CE142" s="30">
        <v>501.81366035352556</v>
      </c>
      <c r="CF142" s="30">
        <v>0</v>
      </c>
      <c r="CG142" s="124">
        <v>58.448987207312584</v>
      </c>
      <c r="CH142" s="124">
        <v>292.24493603656293</v>
      </c>
      <c r="CI142" s="124">
        <v>292.24493603656293</v>
      </c>
      <c r="CJ142" s="124">
        <v>116.89797441462517</v>
      </c>
      <c r="CK142" s="124">
        <v>540.86825295610959</v>
      </c>
      <c r="CL142" s="124">
        <v>0</v>
      </c>
      <c r="CM142" s="4">
        <f>IF(ISNUMBER(VLOOKUP(A142,Sheet1!$D$5:$D$567,1,0)),1,0)</f>
        <v>1</v>
      </c>
    </row>
    <row r="143" spans="1:91" s="57" customFormat="1">
      <c r="A143" s="1">
        <v>3001</v>
      </c>
      <c r="B143" s="1">
        <v>30</v>
      </c>
      <c r="C143" s="1">
        <v>3</v>
      </c>
      <c r="D143" s="3" t="s">
        <v>236</v>
      </c>
      <c r="E143" s="3"/>
      <c r="F143" s="4" t="s">
        <v>90</v>
      </c>
      <c r="G143" s="4" t="s">
        <v>91</v>
      </c>
      <c r="H143" s="4" t="s">
        <v>92</v>
      </c>
      <c r="I143" s="4" t="s">
        <v>91</v>
      </c>
      <c r="J143" s="4" t="s">
        <v>93</v>
      </c>
      <c r="K143" s="57">
        <v>269.99999999999989</v>
      </c>
      <c r="L143" s="57">
        <v>34.799999999999997</v>
      </c>
      <c r="M143" s="57">
        <v>121.6</v>
      </c>
      <c r="N143" s="57">
        <v>49</v>
      </c>
      <c r="O143" s="57">
        <v>49</v>
      </c>
      <c r="P143" s="57">
        <v>74</v>
      </c>
      <c r="Q143" s="57">
        <f t="shared" si="34"/>
        <v>328.4</v>
      </c>
      <c r="R143" s="58">
        <f t="shared" si="35"/>
        <v>304.7999999999999</v>
      </c>
      <c r="S143" s="58">
        <f t="shared" si="30"/>
        <v>426.39999999999986</v>
      </c>
      <c r="T143" s="58">
        <f t="shared" si="31"/>
        <v>475.39999999999986</v>
      </c>
      <c r="U143" s="58">
        <f t="shared" si="32"/>
        <v>524.39999999999986</v>
      </c>
      <c r="V143" s="61">
        <f t="shared" si="33"/>
        <v>598.39999999999986</v>
      </c>
      <c r="W143" s="57">
        <v>966.77148960493014</v>
      </c>
      <c r="X143" s="57">
        <f t="shared" si="36"/>
        <v>1063.7587032082081</v>
      </c>
      <c r="Y143" s="57">
        <f t="shared" si="37"/>
        <v>1441.0076603410157</v>
      </c>
      <c r="Z143" s="57">
        <f t="shared" si="38"/>
        <v>1551.7549045670412</v>
      </c>
      <c r="AA143" s="57">
        <f t="shared" si="39"/>
        <v>1659.5878468793701</v>
      </c>
      <c r="AB143" s="57">
        <f t="shared" si="40"/>
        <v>1822.7721385723182</v>
      </c>
      <c r="AC143" s="59">
        <v>3.5806351466849278</v>
      </c>
      <c r="AD143" s="59">
        <v>3.4900219921529145</v>
      </c>
      <c r="AE143" s="59">
        <v>3.3794738750961919</v>
      </c>
      <c r="AF143" s="59">
        <v>3.2641037117522962</v>
      </c>
      <c r="AG143" s="59">
        <v>3.1647365501132163</v>
      </c>
      <c r="AH143" s="59">
        <v>3.0460764347799443</v>
      </c>
      <c r="AI143" s="59"/>
      <c r="AJ143" s="59"/>
      <c r="AK143" s="59"/>
      <c r="AL143" s="59"/>
      <c r="AM143" s="59"/>
      <c r="AN143" s="59"/>
      <c r="AO143" s="59"/>
      <c r="AV143" s="59"/>
      <c r="AW143" s="59"/>
      <c r="AX143" s="59"/>
      <c r="AY143" s="59"/>
      <c r="AZ143" s="59"/>
      <c r="BA143" s="59"/>
      <c r="BB143" s="5">
        <v>3482.5183000000002</v>
      </c>
      <c r="BC143" s="5">
        <v>3519.2507522376168</v>
      </c>
      <c r="BD143" s="5">
        <v>4407.1601520679305</v>
      </c>
      <c r="BE143" s="5">
        <v>4771.9556823443527</v>
      </c>
      <c r="BF143" s="5">
        <v>5133.2221407243042</v>
      </c>
      <c r="BG143" s="5">
        <v>5814.5839532782802</v>
      </c>
      <c r="BH143" s="1">
        <v>3001</v>
      </c>
      <c r="BI143" s="57">
        <v>240</v>
      </c>
      <c r="BJ143" s="57">
        <v>270.93333333333339</v>
      </c>
      <c r="BK143" s="57">
        <v>346.90169491525421</v>
      </c>
      <c r="BL143" s="57">
        <v>356.55000000000007</v>
      </c>
      <c r="BM143" s="57">
        <v>364.8</v>
      </c>
      <c r="BN143" s="57">
        <v>363.58481012658234</v>
      </c>
      <c r="BO143" s="57">
        <v>0</v>
      </c>
      <c r="BP143" s="57">
        <v>0</v>
      </c>
      <c r="BQ143" s="57">
        <v>0</v>
      </c>
      <c r="BR143" s="57">
        <v>0</v>
      </c>
      <c r="BS143" s="57">
        <v>0</v>
      </c>
      <c r="BT143" s="57">
        <v>0</v>
      </c>
      <c r="CA143" s="57">
        <v>296.71914720940305</v>
      </c>
      <c r="CB143" s="30">
        <v>1854.199514414544</v>
      </c>
      <c r="CC143" s="30">
        <v>2330.9021012010471</v>
      </c>
      <c r="CD143" s="30">
        <v>154.7497585581317</v>
      </c>
      <c r="CE143" s="30">
        <v>135.38516096122783</v>
      </c>
      <c r="CF143" s="30">
        <v>0</v>
      </c>
      <c r="CG143" s="124">
        <v>361.54954212538098</v>
      </c>
      <c r="CH143" s="124">
        <v>2259.3249938554609</v>
      </c>
      <c r="CI143" s="124">
        <v>2840.1826958392548</v>
      </c>
      <c r="CJ143" s="124">
        <v>188.56115244635862</v>
      </c>
      <c r="CK143" s="124">
        <v>164.96556901182595</v>
      </c>
      <c r="CL143" s="124">
        <v>0</v>
      </c>
      <c r="CM143" s="4">
        <f>IF(ISNUMBER(VLOOKUP(A143,Sheet1!$D$5:$D$567,1,0)),1,0)</f>
        <v>1</v>
      </c>
    </row>
    <row r="144" spans="1:91" s="57" customFormat="1">
      <c r="A144" s="1">
        <v>3002</v>
      </c>
      <c r="B144" s="1">
        <v>30</v>
      </c>
      <c r="C144" s="1">
        <v>3</v>
      </c>
      <c r="D144" s="3" t="s">
        <v>237</v>
      </c>
      <c r="E144" s="3">
        <v>3908</v>
      </c>
      <c r="F144" s="4" t="s">
        <v>90</v>
      </c>
      <c r="G144" s="4" t="s">
        <v>91</v>
      </c>
      <c r="H144" s="4" t="s">
        <v>92</v>
      </c>
      <c r="I144" s="4" t="s">
        <v>91</v>
      </c>
      <c r="J144" s="4" t="s">
        <v>93</v>
      </c>
      <c r="K144" s="57">
        <v>0</v>
      </c>
      <c r="L144" s="57">
        <v>0</v>
      </c>
      <c r="M144" s="57">
        <v>364.5</v>
      </c>
      <c r="N144" s="57">
        <v>12.5</v>
      </c>
      <c r="O144" s="57">
        <v>12.5</v>
      </c>
      <c r="P144" s="57">
        <v>37.5</v>
      </c>
      <c r="Q144" s="57">
        <f t="shared" si="34"/>
        <v>427</v>
      </c>
      <c r="R144" s="58">
        <f t="shared" si="35"/>
        <v>0</v>
      </c>
      <c r="S144" s="58">
        <f t="shared" si="30"/>
        <v>364.5</v>
      </c>
      <c r="T144" s="58">
        <f t="shared" si="31"/>
        <v>377</v>
      </c>
      <c r="U144" s="58">
        <f t="shared" si="32"/>
        <v>389.5</v>
      </c>
      <c r="V144" s="61">
        <f t="shared" si="33"/>
        <v>427</v>
      </c>
      <c r="W144" s="57">
        <v>2.38246437427143</v>
      </c>
      <c r="X144" s="57">
        <f t="shared" si="36"/>
        <v>0</v>
      </c>
      <c r="Y144" s="57">
        <f t="shared" si="37"/>
        <v>985.71059142900685</v>
      </c>
      <c r="Z144" s="57">
        <f t="shared" si="38"/>
        <v>1043.1150557223993</v>
      </c>
      <c r="AA144" s="57">
        <f t="shared" si="39"/>
        <v>1084.0982602634574</v>
      </c>
      <c r="AB144" s="57">
        <f t="shared" si="40"/>
        <v>1172.6900916534664</v>
      </c>
      <c r="AC144" s="59"/>
      <c r="AD144" s="59"/>
      <c r="AE144" s="59">
        <v>2.7042814579670971</v>
      </c>
      <c r="AF144" s="59">
        <v>2.7668834369294415</v>
      </c>
      <c r="AG144" s="59">
        <v>2.7833074717932154</v>
      </c>
      <c r="AH144" s="59">
        <v>2.7463468188605771</v>
      </c>
      <c r="AI144" s="59"/>
      <c r="AJ144" s="59"/>
      <c r="AK144" s="59"/>
      <c r="AL144" s="59"/>
      <c r="AM144" s="59"/>
      <c r="AN144" s="59"/>
      <c r="AO144" s="59"/>
      <c r="AV144" s="59"/>
      <c r="AW144" s="59"/>
      <c r="AX144" s="59"/>
      <c r="AY144" s="59"/>
      <c r="AZ144" s="59"/>
      <c r="BA144" s="59"/>
      <c r="BB144" s="5">
        <v>1766.6128000000001</v>
      </c>
      <c r="BC144" s="5">
        <v>2486.7065764118806</v>
      </c>
      <c r="BD144" s="5">
        <v>2673.1307226573963</v>
      </c>
      <c r="BE144" s="5">
        <v>3150.3613709013216</v>
      </c>
      <c r="BF144" s="5">
        <v>3625.5567385154955</v>
      </c>
      <c r="BG144" s="5">
        <v>4555.3750216147919</v>
      </c>
      <c r="BH144" s="1">
        <v>3002</v>
      </c>
      <c r="BJ144" s="57">
        <v>0</v>
      </c>
      <c r="BK144" s="57">
        <v>0</v>
      </c>
      <c r="BL144" s="57">
        <v>0</v>
      </c>
      <c r="BM144" s="57">
        <v>0</v>
      </c>
      <c r="BN144" s="57">
        <v>0</v>
      </c>
      <c r="BO144" s="57">
        <v>0</v>
      </c>
      <c r="BP144" s="57">
        <v>0</v>
      </c>
      <c r="BQ144" s="57">
        <v>0</v>
      </c>
      <c r="BR144" s="57">
        <v>0</v>
      </c>
      <c r="BS144" s="57">
        <v>0</v>
      </c>
      <c r="BT144" s="57">
        <v>0</v>
      </c>
      <c r="CA144" s="57">
        <v>626.61686625580001</v>
      </c>
      <c r="CB144" s="30">
        <v>932.9487269974303</v>
      </c>
      <c r="CC144" s="30">
        <v>1565.6875382178989</v>
      </c>
      <c r="CD144" s="30">
        <v>22.778808775158584</v>
      </c>
      <c r="CE144" s="30">
        <v>2.3294306550336814</v>
      </c>
      <c r="CF144" s="30">
        <v>0</v>
      </c>
      <c r="CG144" s="124">
        <v>906.07853658627744</v>
      </c>
      <c r="CH144" s="124">
        <v>1349.0297864449442</v>
      </c>
      <c r="CI144" s="124">
        <v>2263.9605631054364</v>
      </c>
      <c r="CJ144" s="124">
        <v>32.937813888572947</v>
      </c>
      <c r="CK144" s="124">
        <v>3.3683215895604617</v>
      </c>
      <c r="CL144" s="124">
        <v>0</v>
      </c>
      <c r="CM144" s="4">
        <f>IF(ISNUMBER(VLOOKUP(A144,Sheet1!$D$5:$D$567,1,0)),1,0)</f>
        <v>1</v>
      </c>
    </row>
    <row r="145" spans="1:91" s="57" customFormat="1">
      <c r="A145" s="1">
        <v>3003</v>
      </c>
      <c r="B145" s="1">
        <v>30</v>
      </c>
      <c r="C145" s="1">
        <v>3</v>
      </c>
      <c r="D145" s="3" t="s">
        <v>238</v>
      </c>
      <c r="E145" s="3"/>
      <c r="F145" s="4" t="s">
        <v>90</v>
      </c>
      <c r="G145" s="4" t="s">
        <v>91</v>
      </c>
      <c r="H145" s="4" t="s">
        <v>92</v>
      </c>
      <c r="I145" s="4" t="s">
        <v>91</v>
      </c>
      <c r="J145" s="4" t="s">
        <v>93</v>
      </c>
      <c r="K145" s="57">
        <v>4.5784615384615392</v>
      </c>
      <c r="L145" s="57">
        <v>0</v>
      </c>
      <c r="M145" s="57">
        <v>142.20000000000002</v>
      </c>
      <c r="N145" s="57">
        <v>20</v>
      </c>
      <c r="O145" s="57">
        <v>270</v>
      </c>
      <c r="P145" s="57">
        <v>418</v>
      </c>
      <c r="Q145" s="57">
        <f t="shared" si="34"/>
        <v>850.2</v>
      </c>
      <c r="R145" s="58">
        <f t="shared" si="35"/>
        <v>4.5784615384615392</v>
      </c>
      <c r="S145" s="58">
        <f t="shared" si="30"/>
        <v>146.77846153846156</v>
      </c>
      <c r="T145" s="58">
        <f t="shared" si="31"/>
        <v>166.77846153846156</v>
      </c>
      <c r="U145" s="58">
        <f t="shared" si="32"/>
        <v>436.77846153846156</v>
      </c>
      <c r="V145" s="61">
        <f t="shared" si="33"/>
        <v>854.77846153846156</v>
      </c>
      <c r="W145" s="57">
        <v>16.49332333733166</v>
      </c>
      <c r="X145" s="57">
        <f t="shared" si="36"/>
        <v>16.055302015454679</v>
      </c>
      <c r="Y145" s="57">
        <f t="shared" si="37"/>
        <v>399.27377688629923</v>
      </c>
      <c r="Z145" s="57">
        <f t="shared" si="38"/>
        <v>463.95712034388873</v>
      </c>
      <c r="AA145" s="57">
        <f t="shared" si="39"/>
        <v>1203.5896111549214</v>
      </c>
      <c r="AB145" s="57">
        <f t="shared" si="40"/>
        <v>2337.3609045962662</v>
      </c>
      <c r="AC145" s="59">
        <v>3.602372368704831</v>
      </c>
      <c r="AD145" s="59">
        <v>3.5067023891282054</v>
      </c>
      <c r="AE145" s="59">
        <v>2.72024773050012</v>
      </c>
      <c r="AF145" s="59">
        <v>2.7818767247525749</v>
      </c>
      <c r="AG145" s="59">
        <v>2.7556065995459726</v>
      </c>
      <c r="AH145" s="59">
        <v>2.7344639690492416</v>
      </c>
      <c r="AI145" s="59"/>
      <c r="AJ145" s="59"/>
      <c r="AK145" s="59"/>
      <c r="AL145" s="59"/>
      <c r="AM145" s="59"/>
      <c r="AN145" s="59"/>
      <c r="AO145" s="59"/>
      <c r="AV145" s="59"/>
      <c r="AW145" s="59"/>
      <c r="AX145" s="59"/>
      <c r="AY145" s="59"/>
      <c r="AZ145" s="59"/>
      <c r="BA145" s="59"/>
      <c r="BB145" s="5">
        <v>488.29450000000003</v>
      </c>
      <c r="BC145" s="5">
        <v>495.85902522339074</v>
      </c>
      <c r="BD145" s="5">
        <v>515.21023572964577</v>
      </c>
      <c r="BE145" s="5">
        <v>525.61872817275753</v>
      </c>
      <c r="BF145" s="5">
        <v>557.75857314402788</v>
      </c>
      <c r="BG145" s="5">
        <v>611.87575005638541</v>
      </c>
      <c r="BH145" s="1">
        <v>3003</v>
      </c>
      <c r="BI145" s="57">
        <v>183</v>
      </c>
      <c r="BJ145" s="57">
        <v>183</v>
      </c>
      <c r="BK145" s="57">
        <v>183</v>
      </c>
      <c r="BL145" s="57">
        <v>183</v>
      </c>
      <c r="BM145" s="57">
        <v>215.92708692937524</v>
      </c>
      <c r="BN145" s="57">
        <v>411.24205625656924</v>
      </c>
      <c r="BO145" s="57">
        <v>0</v>
      </c>
      <c r="BP145" s="57">
        <v>0</v>
      </c>
      <c r="BQ145" s="57">
        <v>0</v>
      </c>
      <c r="BR145" s="57">
        <v>0</v>
      </c>
      <c r="BS145" s="57">
        <v>0</v>
      </c>
      <c r="BT145" s="57">
        <v>0</v>
      </c>
      <c r="CA145" s="57">
        <v>101.94689651454235</v>
      </c>
      <c r="CB145" s="30">
        <v>101.94689651454235</v>
      </c>
      <c r="CC145" s="30">
        <v>254.86724128635581</v>
      </c>
      <c r="CD145" s="30">
        <v>50.973448257271173</v>
      </c>
      <c r="CE145" s="30">
        <v>15.884245600045881</v>
      </c>
      <c r="CF145" s="30">
        <v>0</v>
      </c>
      <c r="CG145" s="124">
        <v>118.6769618875794</v>
      </c>
      <c r="CH145" s="124">
        <v>118.6769618875794</v>
      </c>
      <c r="CI145" s="124">
        <v>296.69240471894841</v>
      </c>
      <c r="CJ145" s="124">
        <v>59.338480943789698</v>
      </c>
      <c r="CK145" s="124">
        <v>18.490940618488512</v>
      </c>
      <c r="CL145" s="124">
        <v>0</v>
      </c>
      <c r="CM145" s="4">
        <f>IF(ISNUMBER(VLOOKUP(A145,Sheet1!$D$5:$D$567,1,0)),1,0)</f>
        <v>1</v>
      </c>
    </row>
    <row r="146" spans="1:91" s="57" customFormat="1">
      <c r="A146" s="1">
        <v>3004</v>
      </c>
      <c r="B146" s="1">
        <v>30</v>
      </c>
      <c r="C146" s="1">
        <v>3</v>
      </c>
      <c r="D146" s="3" t="s">
        <v>239</v>
      </c>
      <c r="E146" s="3"/>
      <c r="F146" s="4" t="s">
        <v>90</v>
      </c>
      <c r="G146" s="4" t="s">
        <v>91</v>
      </c>
      <c r="H146" s="4" t="s">
        <v>92</v>
      </c>
      <c r="I146" s="4" t="s">
        <v>91</v>
      </c>
      <c r="J146" s="4" t="s">
        <v>93</v>
      </c>
      <c r="K146" s="57">
        <v>11.446153846153848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f t="shared" si="34"/>
        <v>0</v>
      </c>
      <c r="R146" s="58">
        <f t="shared" si="35"/>
        <v>11.446153846153848</v>
      </c>
      <c r="S146" s="58">
        <f t="shared" ref="S146:S177" si="41">R146+M146</f>
        <v>11.446153846153848</v>
      </c>
      <c r="T146" s="58">
        <f t="shared" ref="T146:T177" si="42">S146+N146</f>
        <v>11.446153846153848</v>
      </c>
      <c r="U146" s="58">
        <f t="shared" ref="U146:U177" si="43">T146+O146</f>
        <v>11.446153846153848</v>
      </c>
      <c r="V146" s="61">
        <f t="shared" ref="V146:V177" si="44">U146+P146</f>
        <v>11.446153846153848</v>
      </c>
      <c r="W146" s="57">
        <v>41.233308343329178</v>
      </c>
      <c r="X146" s="57">
        <f t="shared" si="36"/>
        <v>40.138255038636693</v>
      </c>
      <c r="Y146" s="57">
        <f t="shared" si="37"/>
        <v>39.519467961773849</v>
      </c>
      <c r="Z146" s="57">
        <f t="shared" si="38"/>
        <v>38.53719040849132</v>
      </c>
      <c r="AA146" s="57">
        <f t="shared" si="39"/>
        <v>37.564092768666335</v>
      </c>
      <c r="AB146" s="57">
        <f t="shared" si="40"/>
        <v>36.582293258557215</v>
      </c>
      <c r="AC146" s="59">
        <v>3.6023723687048332</v>
      </c>
      <c r="AD146" s="59">
        <v>3.506702389128205</v>
      </c>
      <c r="AE146" s="59">
        <v>3.4526416902087362</v>
      </c>
      <c r="AF146" s="59">
        <v>3.3668244308493755</v>
      </c>
      <c r="AG146" s="59">
        <v>3.2818091800582141</v>
      </c>
      <c r="AH146" s="59">
        <v>3.1960336852234121</v>
      </c>
      <c r="AI146" s="59"/>
      <c r="AJ146" s="59"/>
      <c r="AK146" s="59"/>
      <c r="AL146" s="59"/>
      <c r="AM146" s="59"/>
      <c r="AN146" s="59"/>
      <c r="AO146" s="59"/>
      <c r="AV146" s="59"/>
      <c r="AW146" s="59"/>
      <c r="AX146" s="59"/>
      <c r="AY146" s="59"/>
      <c r="AZ146" s="59"/>
      <c r="BA146" s="59"/>
      <c r="BB146" s="5">
        <v>4351.5402000000004</v>
      </c>
      <c r="BC146" s="5">
        <v>4445.3630758334439</v>
      </c>
      <c r="BD146" s="5">
        <v>4675.3715195076547</v>
      </c>
      <c r="BE146" s="5">
        <v>6040.058321001281</v>
      </c>
      <c r="BF146" s="5">
        <v>6476.3449639821993</v>
      </c>
      <c r="BG146" s="5">
        <v>7296.8753805474571</v>
      </c>
      <c r="BH146" s="1">
        <v>3004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7">
        <v>0</v>
      </c>
      <c r="BP146" s="57">
        <v>0</v>
      </c>
      <c r="BQ146" s="57">
        <v>0</v>
      </c>
      <c r="BR146" s="57">
        <v>0</v>
      </c>
      <c r="BS146" s="57">
        <v>0</v>
      </c>
      <c r="BT146" s="57">
        <v>0</v>
      </c>
      <c r="CA146" s="57">
        <v>1716.1056420212424</v>
      </c>
      <c r="CB146" s="30">
        <v>1848.3998588992974</v>
      </c>
      <c r="CC146" s="30">
        <v>2275.7400321602845</v>
      </c>
      <c r="CD146" s="30">
        <v>199.81278792045575</v>
      </c>
      <c r="CE146" s="30">
        <v>0</v>
      </c>
      <c r="CF146" s="30">
        <v>0</v>
      </c>
      <c r="CG146" s="124">
        <v>2073.1933938690086</v>
      </c>
      <c r="CH146" s="124">
        <v>2233.0154291579424</v>
      </c>
      <c r="CI146" s="124">
        <v>2749.2766676537422</v>
      </c>
      <c r="CJ146" s="124">
        <v>241.38988986676284</v>
      </c>
      <c r="CK146" s="124">
        <v>0</v>
      </c>
      <c r="CL146" s="124">
        <v>0</v>
      </c>
      <c r="CM146" s="4">
        <f>IF(ISNUMBER(VLOOKUP(A146,Sheet1!$D$5:$D$567,1,0)),1,0)</f>
        <v>1</v>
      </c>
    </row>
    <row r="147" spans="1:91" s="57" customFormat="1">
      <c r="A147" s="1">
        <v>3005</v>
      </c>
      <c r="B147" s="1">
        <v>30</v>
      </c>
      <c r="C147" s="1">
        <v>3</v>
      </c>
      <c r="D147" s="3" t="s">
        <v>240</v>
      </c>
      <c r="E147" s="3"/>
      <c r="F147" s="4" t="s">
        <v>90</v>
      </c>
      <c r="G147" s="4" t="s">
        <v>91</v>
      </c>
      <c r="H147" s="4" t="s">
        <v>92</v>
      </c>
      <c r="I147" s="4" t="s">
        <v>91</v>
      </c>
      <c r="J147" s="4" t="s">
        <v>93</v>
      </c>
      <c r="K147" s="57">
        <v>0</v>
      </c>
      <c r="L147" s="57">
        <v>0</v>
      </c>
      <c r="M147" s="57">
        <v>0</v>
      </c>
      <c r="N147" s="57">
        <v>0</v>
      </c>
      <c r="O147" s="57">
        <v>0</v>
      </c>
      <c r="P147" s="57">
        <v>0</v>
      </c>
      <c r="Q147" s="57">
        <f t="shared" si="34"/>
        <v>0</v>
      </c>
      <c r="R147" s="58">
        <f t="shared" si="35"/>
        <v>0</v>
      </c>
      <c r="S147" s="58">
        <f t="shared" si="41"/>
        <v>0</v>
      </c>
      <c r="T147" s="58">
        <f t="shared" si="42"/>
        <v>0</v>
      </c>
      <c r="U147" s="58">
        <f t="shared" si="43"/>
        <v>0</v>
      </c>
      <c r="V147" s="61">
        <f t="shared" si="44"/>
        <v>0</v>
      </c>
      <c r="W147" s="57">
        <v>0</v>
      </c>
      <c r="X147" s="57">
        <f t="shared" si="36"/>
        <v>0</v>
      </c>
      <c r="Y147" s="57">
        <f t="shared" si="37"/>
        <v>0</v>
      </c>
      <c r="Z147" s="57">
        <f t="shared" si="38"/>
        <v>0</v>
      </c>
      <c r="AA147" s="57">
        <f t="shared" si="39"/>
        <v>0</v>
      </c>
      <c r="AB147" s="57">
        <f t="shared" si="40"/>
        <v>0</v>
      </c>
      <c r="AC147" s="59"/>
      <c r="AD147" s="59"/>
      <c r="AE147" s="59"/>
      <c r="AF147" s="59"/>
      <c r="AG147" s="59"/>
      <c r="AH147" s="59"/>
      <c r="AI147" s="59"/>
      <c r="AJ147" s="59"/>
      <c r="AK147" s="59"/>
      <c r="AL147" s="59"/>
      <c r="AM147" s="59"/>
      <c r="AN147" s="59"/>
      <c r="AO147" s="59"/>
      <c r="AV147" s="59"/>
      <c r="AW147" s="59"/>
      <c r="AX147" s="59"/>
      <c r="AY147" s="59"/>
      <c r="AZ147" s="59"/>
      <c r="BA147" s="59"/>
      <c r="BB147" s="5">
        <v>1874.9075</v>
      </c>
      <c r="BC147" s="5">
        <v>1895.0785554073034</v>
      </c>
      <c r="BD147" s="5">
        <v>2778.9869339887641</v>
      </c>
      <c r="BE147" s="5">
        <v>3664.5279567415728</v>
      </c>
      <c r="BF147" s="5">
        <v>3845.1730056179777</v>
      </c>
      <c r="BG147" s="5">
        <v>4184.0274124999996</v>
      </c>
      <c r="BH147" s="1">
        <v>3005</v>
      </c>
      <c r="BJ147" s="57">
        <v>0</v>
      </c>
      <c r="BK147" s="57">
        <v>0</v>
      </c>
      <c r="BL147" s="57">
        <v>0</v>
      </c>
      <c r="BM147" s="57">
        <v>0</v>
      </c>
      <c r="BN147" s="57">
        <v>0</v>
      </c>
      <c r="BO147" s="57">
        <v>0</v>
      </c>
      <c r="BP147" s="57">
        <v>0</v>
      </c>
      <c r="BQ147" s="57">
        <v>0</v>
      </c>
      <c r="BR147" s="57">
        <v>0</v>
      </c>
      <c r="BS147" s="57">
        <v>0</v>
      </c>
      <c r="BT147" s="57">
        <v>0</v>
      </c>
      <c r="CA147" s="57">
        <v>336.72171937513667</v>
      </c>
      <c r="CB147" s="30">
        <v>1129.1543415734195</v>
      </c>
      <c r="CC147" s="30">
        <v>2193.2640824842247</v>
      </c>
      <c r="CD147" s="30">
        <v>5.3878133087920856</v>
      </c>
      <c r="CE147" s="30">
        <v>0</v>
      </c>
      <c r="CF147" s="30">
        <v>0</v>
      </c>
      <c r="CG147" s="124">
        <v>384.45685798572231</v>
      </c>
      <c r="CH147" s="124">
        <v>1289.2281826899832</v>
      </c>
      <c r="CI147" s="124">
        <v>2504.1907586169382</v>
      </c>
      <c r="CJ147" s="124">
        <v>6.1516132073564522</v>
      </c>
      <c r="CK147" s="124">
        <v>0</v>
      </c>
      <c r="CL147" s="124">
        <v>0</v>
      </c>
      <c r="CM147" s="4">
        <f>IF(ISNUMBER(VLOOKUP(A147,Sheet1!$D$5:$D$567,1,0)),1,0)</f>
        <v>1</v>
      </c>
    </row>
    <row r="148" spans="1:91" s="57" customFormat="1">
      <c r="A148" s="1">
        <v>3006</v>
      </c>
      <c r="B148" s="1">
        <v>30</v>
      </c>
      <c r="C148" s="1">
        <v>3</v>
      </c>
      <c r="D148" s="3" t="s">
        <v>241</v>
      </c>
      <c r="E148" s="3"/>
      <c r="F148" s="4" t="s">
        <v>90</v>
      </c>
      <c r="G148" s="4" t="s">
        <v>91</v>
      </c>
      <c r="H148" s="4" t="s">
        <v>92</v>
      </c>
      <c r="I148" s="4" t="s">
        <v>91</v>
      </c>
      <c r="J148" s="4" t="s">
        <v>93</v>
      </c>
      <c r="K148" s="57">
        <v>0</v>
      </c>
      <c r="L148" s="57">
        <v>0</v>
      </c>
      <c r="M148" s="57">
        <v>0</v>
      </c>
      <c r="N148" s="57">
        <v>0</v>
      </c>
      <c r="O148" s="57">
        <v>0</v>
      </c>
      <c r="P148" s="57">
        <v>0</v>
      </c>
      <c r="Q148" s="57">
        <f t="shared" si="34"/>
        <v>0</v>
      </c>
      <c r="R148" s="58">
        <f t="shared" si="35"/>
        <v>0</v>
      </c>
      <c r="S148" s="58">
        <f t="shared" si="41"/>
        <v>0</v>
      </c>
      <c r="T148" s="58">
        <f t="shared" si="42"/>
        <v>0</v>
      </c>
      <c r="U148" s="58">
        <f t="shared" si="43"/>
        <v>0</v>
      </c>
      <c r="V148" s="61">
        <f t="shared" si="44"/>
        <v>0</v>
      </c>
      <c r="W148" s="57">
        <v>38.119429988342688</v>
      </c>
      <c r="X148" s="57">
        <f t="shared" si="36"/>
        <v>0</v>
      </c>
      <c r="Y148" s="57">
        <f t="shared" si="37"/>
        <v>0</v>
      </c>
      <c r="Z148" s="57">
        <f t="shared" si="38"/>
        <v>0</v>
      </c>
      <c r="AA148" s="57">
        <f t="shared" si="39"/>
        <v>0</v>
      </c>
      <c r="AB148" s="57">
        <f t="shared" si="40"/>
        <v>0</v>
      </c>
      <c r="AC148" s="59"/>
      <c r="AD148" s="59"/>
      <c r="AE148" s="59"/>
      <c r="AF148" s="59"/>
      <c r="AG148" s="59"/>
      <c r="AH148" s="59"/>
      <c r="AI148" s="59"/>
      <c r="AJ148" s="59"/>
      <c r="AK148" s="59"/>
      <c r="AL148" s="59"/>
      <c r="AM148" s="59"/>
      <c r="AN148" s="59"/>
      <c r="AO148" s="59"/>
      <c r="AV148" s="59"/>
      <c r="AW148" s="59"/>
      <c r="AX148" s="59"/>
      <c r="AY148" s="59"/>
      <c r="AZ148" s="59"/>
      <c r="BA148" s="59"/>
      <c r="BB148" s="5">
        <v>3617.9910000000004</v>
      </c>
      <c r="BC148" s="5">
        <v>3656.8797179440248</v>
      </c>
      <c r="BD148" s="5">
        <v>4727.2664177611605</v>
      </c>
      <c r="BE148" s="5">
        <v>5576.0339131962037</v>
      </c>
      <c r="BF148" s="5">
        <v>6421.1440533741697</v>
      </c>
      <c r="BG148" s="5">
        <v>8068.0998043614363</v>
      </c>
      <c r="BH148" s="1">
        <v>3006</v>
      </c>
      <c r="BI148" s="57">
        <v>62</v>
      </c>
      <c r="BJ148" s="57">
        <v>0</v>
      </c>
      <c r="BK148" s="57">
        <v>0</v>
      </c>
      <c r="BL148" s="57">
        <v>0</v>
      </c>
      <c r="BM148" s="57">
        <v>0</v>
      </c>
      <c r="BN148" s="57">
        <v>0</v>
      </c>
      <c r="BO148" s="57">
        <v>34</v>
      </c>
      <c r="BP148" s="57">
        <v>34</v>
      </c>
      <c r="BQ148" s="57">
        <v>34</v>
      </c>
      <c r="BR148" s="57">
        <v>34</v>
      </c>
      <c r="BS148" s="57">
        <v>34</v>
      </c>
      <c r="BT148" s="57">
        <v>34</v>
      </c>
      <c r="CA148" s="57">
        <v>384.54817072753133</v>
      </c>
      <c r="CB148" s="30">
        <v>1789.5286427073629</v>
      </c>
      <c r="CC148" s="30">
        <v>3177.3786521169291</v>
      </c>
      <c r="CD148" s="30">
        <v>147.66881349887404</v>
      </c>
      <c r="CE148" s="30">
        <v>76.909634145506274</v>
      </c>
      <c r="CF148" s="30">
        <v>0</v>
      </c>
      <c r="CG148" s="124">
        <v>556.41215052007055</v>
      </c>
      <c r="CH148" s="124">
        <v>2589.3127475350111</v>
      </c>
      <c r="CI148" s="124">
        <v>4597.4268594131427</v>
      </c>
      <c r="CJ148" s="124">
        <v>213.6656167891978</v>
      </c>
      <c r="CK148" s="124">
        <v>111.28243010401411</v>
      </c>
      <c r="CL148" s="124">
        <v>0</v>
      </c>
      <c r="CM148" s="4">
        <f>IF(ISNUMBER(VLOOKUP(A148,Sheet1!$D$5:$D$567,1,0)),1,0)</f>
        <v>1</v>
      </c>
    </row>
    <row r="149" spans="1:91" s="57" customFormat="1">
      <c r="A149" s="1">
        <v>3101</v>
      </c>
      <c r="B149" s="1">
        <v>31</v>
      </c>
      <c r="C149" s="1">
        <v>3</v>
      </c>
      <c r="D149" s="3" t="s">
        <v>242</v>
      </c>
      <c r="E149" s="3"/>
      <c r="F149" s="4" t="s">
        <v>90</v>
      </c>
      <c r="G149" s="4" t="s">
        <v>91</v>
      </c>
      <c r="H149" s="4" t="s">
        <v>92</v>
      </c>
      <c r="I149" s="4" t="s">
        <v>91</v>
      </c>
      <c r="J149" s="4" t="s">
        <v>93</v>
      </c>
      <c r="K149" s="57">
        <v>1794.4779474522729</v>
      </c>
      <c r="L149" s="57">
        <v>0</v>
      </c>
      <c r="M149" s="57">
        <v>63.8</v>
      </c>
      <c r="N149" s="57">
        <v>88.2</v>
      </c>
      <c r="O149" s="57">
        <v>37.799999999999997</v>
      </c>
      <c r="P149" s="57">
        <v>0</v>
      </c>
      <c r="Q149" s="57">
        <f t="shared" si="34"/>
        <v>189.8</v>
      </c>
      <c r="R149" s="58">
        <f t="shared" si="35"/>
        <v>1794.4779474522729</v>
      </c>
      <c r="S149" s="58">
        <f t="shared" si="41"/>
        <v>1858.2779474522729</v>
      </c>
      <c r="T149" s="58">
        <f t="shared" si="42"/>
        <v>1946.4779474522729</v>
      </c>
      <c r="U149" s="58">
        <f t="shared" si="43"/>
        <v>1984.2779474522729</v>
      </c>
      <c r="V149" s="61">
        <f t="shared" si="44"/>
        <v>1984.2779474522729</v>
      </c>
      <c r="W149" s="57">
        <v>5109.0871409915671</v>
      </c>
      <c r="X149" s="57">
        <f t="shared" si="36"/>
        <v>5000.4105450746056</v>
      </c>
      <c r="Y149" s="57">
        <f t="shared" si="37"/>
        <v>5064.2866917866359</v>
      </c>
      <c r="Z149" s="57">
        <f t="shared" si="38"/>
        <v>5178.9632354137339</v>
      </c>
      <c r="AA149" s="57">
        <f t="shared" si="39"/>
        <v>5145.3413111186928</v>
      </c>
      <c r="AB149" s="57">
        <f t="shared" si="40"/>
        <v>4989.5593840642223</v>
      </c>
      <c r="AC149" s="59">
        <v>2.8471161477605462</v>
      </c>
      <c r="AD149" s="59">
        <v>2.7865544696015827</v>
      </c>
      <c r="AE149" s="59">
        <v>2.7252579188865957</v>
      </c>
      <c r="AF149" s="59">
        <v>2.6606842590703024</v>
      </c>
      <c r="AG149" s="59">
        <v>2.5930547268970501</v>
      </c>
      <c r="AH149" s="59">
        <v>2.5145466089922537</v>
      </c>
      <c r="AI149" s="59"/>
      <c r="AJ149" s="59"/>
      <c r="AK149" s="59"/>
      <c r="AL149" s="59"/>
      <c r="AM149" s="59"/>
      <c r="AN149" s="59"/>
      <c r="AO149" s="59"/>
      <c r="AV149" s="59"/>
      <c r="AW149" s="59"/>
      <c r="AX149" s="59"/>
      <c r="AY149" s="59"/>
      <c r="AZ149" s="59"/>
      <c r="BA149" s="59"/>
      <c r="BB149" s="5">
        <v>757.11862500000018</v>
      </c>
      <c r="BC149" s="5">
        <v>787.74140359236651</v>
      </c>
      <c r="BD149" s="5">
        <v>803.25572975587943</v>
      </c>
      <c r="BE149" s="5">
        <v>818.60402511649613</v>
      </c>
      <c r="BF149" s="5">
        <v>829.47276255570978</v>
      </c>
      <c r="BG149" s="5">
        <v>832.92133895412985</v>
      </c>
      <c r="BH149" s="1">
        <v>3101</v>
      </c>
      <c r="BI149" s="57">
        <v>330</v>
      </c>
      <c r="BJ149" s="57">
        <v>662.0043925657526</v>
      </c>
      <c r="BK149" s="57">
        <v>683.29100717165625</v>
      </c>
      <c r="BL149" s="57">
        <v>664.9619827177562</v>
      </c>
      <c r="BM149" s="57">
        <v>662.73970460663872</v>
      </c>
      <c r="BN149" s="57">
        <v>619.83249424651115</v>
      </c>
      <c r="BO149" s="57">
        <v>99</v>
      </c>
      <c r="BP149" s="57">
        <v>99</v>
      </c>
      <c r="BQ149" s="57">
        <v>99</v>
      </c>
      <c r="BR149" s="57">
        <v>99</v>
      </c>
      <c r="BS149" s="57">
        <v>99</v>
      </c>
      <c r="BT149" s="57">
        <v>99</v>
      </c>
      <c r="CA149" s="57">
        <v>0</v>
      </c>
      <c r="CB149" s="30">
        <v>159.64652060370352</v>
      </c>
      <c r="CC149" s="30">
        <v>399.11630150925879</v>
      </c>
      <c r="CD149" s="30">
        <v>159.64652060370352</v>
      </c>
      <c r="CE149" s="30">
        <v>100.19468239983031</v>
      </c>
      <c r="CF149" s="30">
        <v>0</v>
      </c>
      <c r="CG149" s="124">
        <v>0</v>
      </c>
      <c r="CH149" s="124">
        <v>162.43872448792484</v>
      </c>
      <c r="CI149" s="124">
        <v>406.09681121981208</v>
      </c>
      <c r="CJ149" s="124">
        <v>162.43872448792484</v>
      </c>
      <c r="CK149" s="124">
        <v>101.94707875846812</v>
      </c>
      <c r="CL149" s="124">
        <v>0</v>
      </c>
      <c r="CM149" s="4">
        <f>IF(ISNUMBER(VLOOKUP(A149,Sheet1!$D$5:$D$567,1,0)),1,0)</f>
        <v>1</v>
      </c>
    </row>
    <row r="150" spans="1:91" s="57" customFormat="1">
      <c r="A150" s="1">
        <v>3102</v>
      </c>
      <c r="B150" s="1">
        <v>31</v>
      </c>
      <c r="C150" s="1">
        <v>3</v>
      </c>
      <c r="D150" s="3" t="s">
        <v>243</v>
      </c>
      <c r="E150" s="3">
        <v>3111</v>
      </c>
      <c r="F150" s="4" t="s">
        <v>90</v>
      </c>
      <c r="G150" s="4" t="s">
        <v>91</v>
      </c>
      <c r="H150" s="4" t="s">
        <v>92</v>
      </c>
      <c r="I150" s="4" t="s">
        <v>91</v>
      </c>
      <c r="J150" s="4" t="s">
        <v>93</v>
      </c>
      <c r="K150" s="57">
        <v>0</v>
      </c>
      <c r="L150" s="57">
        <v>0</v>
      </c>
      <c r="M150" s="57">
        <v>830</v>
      </c>
      <c r="N150" s="57">
        <v>1000</v>
      </c>
      <c r="O150" s="57">
        <v>0</v>
      </c>
      <c r="P150" s="57">
        <v>0</v>
      </c>
      <c r="Q150" s="57">
        <f t="shared" si="34"/>
        <v>1830</v>
      </c>
      <c r="R150" s="58">
        <f t="shared" si="35"/>
        <v>0</v>
      </c>
      <c r="S150" s="58">
        <f t="shared" si="41"/>
        <v>830</v>
      </c>
      <c r="T150" s="58">
        <f t="shared" si="42"/>
        <v>1830</v>
      </c>
      <c r="U150" s="58">
        <f t="shared" si="43"/>
        <v>1830</v>
      </c>
      <c r="V150" s="61">
        <f t="shared" si="44"/>
        <v>1830</v>
      </c>
      <c r="W150" s="57">
        <v>0</v>
      </c>
      <c r="X150" s="57">
        <f t="shared" si="36"/>
        <v>0</v>
      </c>
      <c r="Y150" s="57">
        <f t="shared" si="37"/>
        <v>2224.945845941153</v>
      </c>
      <c r="Z150" s="57">
        <f t="shared" si="38"/>
        <v>5009.9682492096836</v>
      </c>
      <c r="AA150" s="57">
        <f t="shared" si="39"/>
        <v>5088.6948743429439</v>
      </c>
      <c r="AB150" s="57">
        <f t="shared" si="40"/>
        <v>5049.6890271995708</v>
      </c>
      <c r="AC150" s="59"/>
      <c r="AD150" s="59"/>
      <c r="AE150" s="59">
        <v>2.6806576457122326</v>
      </c>
      <c r="AF150" s="59">
        <v>2.7376875678741439</v>
      </c>
      <c r="AG150" s="59">
        <v>2.7807075816081661</v>
      </c>
      <c r="AH150" s="59">
        <v>2.7593929110380166</v>
      </c>
      <c r="AI150" s="59"/>
      <c r="AJ150" s="59"/>
      <c r="AK150" s="59"/>
      <c r="AL150" s="59"/>
      <c r="AM150" s="59"/>
      <c r="AN150" s="59"/>
      <c r="AO150" s="59"/>
      <c r="AV150" s="59"/>
      <c r="AW150" s="59"/>
      <c r="AX150" s="59"/>
      <c r="AY150" s="59"/>
      <c r="AZ150" s="59"/>
      <c r="BA150" s="59"/>
      <c r="BB150" s="5">
        <v>0</v>
      </c>
      <c r="BC150" s="5">
        <v>0</v>
      </c>
      <c r="BD150" s="5">
        <v>117.40245145191565</v>
      </c>
      <c r="BE150" s="5">
        <v>254.14685907976889</v>
      </c>
      <c r="BF150" s="5">
        <v>253.90492455973373</v>
      </c>
      <c r="BG150" s="5">
        <v>238.1252059994161</v>
      </c>
      <c r="BH150" s="1">
        <v>3102</v>
      </c>
      <c r="BJ150" s="57">
        <v>0</v>
      </c>
      <c r="BK150" s="57">
        <v>759.81114110521582</v>
      </c>
      <c r="BL150" s="57">
        <v>1557.7171740521753</v>
      </c>
      <c r="BM150" s="57">
        <v>1557.7171740521753</v>
      </c>
      <c r="BN150" s="57">
        <v>1557.7171740521753</v>
      </c>
      <c r="BO150" s="57">
        <v>0</v>
      </c>
      <c r="BP150" s="57">
        <v>0</v>
      </c>
      <c r="BQ150" s="57">
        <v>0</v>
      </c>
      <c r="BR150" s="57">
        <v>0</v>
      </c>
      <c r="BS150" s="57">
        <v>0</v>
      </c>
      <c r="BT150" s="57">
        <v>0</v>
      </c>
      <c r="CA150" s="57">
        <v>0</v>
      </c>
      <c r="CB150" s="30">
        <v>20.331748726381512</v>
      </c>
      <c r="CC150" s="30">
        <v>20.331748726381512</v>
      </c>
      <c r="CD150" s="30">
        <v>30.497623089572265</v>
      </c>
      <c r="CE150" s="30">
        <v>182.9857385374336</v>
      </c>
      <c r="CF150" s="30">
        <v>0</v>
      </c>
      <c r="CG150" s="124">
        <v>0</v>
      </c>
      <c r="CH150" s="124">
        <v>19.050016479953289</v>
      </c>
      <c r="CI150" s="124">
        <v>19.050016479953289</v>
      </c>
      <c r="CJ150" s="124">
        <v>28.575024719929932</v>
      </c>
      <c r="CK150" s="124">
        <v>171.45014831957957</v>
      </c>
      <c r="CL150" s="124">
        <v>0</v>
      </c>
      <c r="CM150" s="4">
        <f>IF(ISNUMBER(VLOOKUP(A150,Sheet1!$D$5:$D$567,1,0)),1,0)</f>
        <v>1</v>
      </c>
    </row>
    <row r="151" spans="1:91" s="57" customFormat="1">
      <c r="A151" s="1">
        <v>3103</v>
      </c>
      <c r="B151" s="1">
        <v>31</v>
      </c>
      <c r="C151" s="1">
        <v>3</v>
      </c>
      <c r="D151" s="3" t="s">
        <v>244</v>
      </c>
      <c r="E151" s="3"/>
      <c r="F151" s="4" t="s">
        <v>90</v>
      </c>
      <c r="G151" s="4" t="s">
        <v>91</v>
      </c>
      <c r="H151" s="4" t="s">
        <v>92</v>
      </c>
      <c r="I151" s="4" t="s">
        <v>91</v>
      </c>
      <c r="J151" s="4" t="s">
        <v>245</v>
      </c>
      <c r="K151" s="130">
        <v>189</v>
      </c>
      <c r="L151" s="57">
        <v>0</v>
      </c>
      <c r="M151" s="57">
        <v>0</v>
      </c>
      <c r="N151" s="57">
        <v>180</v>
      </c>
      <c r="O151" s="57">
        <v>360</v>
      </c>
      <c r="P151" s="57">
        <v>0</v>
      </c>
      <c r="Q151" s="57">
        <f t="shared" si="34"/>
        <v>540</v>
      </c>
      <c r="R151" s="58">
        <f t="shared" si="35"/>
        <v>189</v>
      </c>
      <c r="S151" s="58">
        <f t="shared" si="41"/>
        <v>189</v>
      </c>
      <c r="T151" s="58">
        <f t="shared" si="42"/>
        <v>369</v>
      </c>
      <c r="U151" s="58">
        <f t="shared" si="43"/>
        <v>729</v>
      </c>
      <c r="V151" s="62">
        <f t="shared" si="44"/>
        <v>729</v>
      </c>
      <c r="W151" s="57">
        <v>638</v>
      </c>
      <c r="X151" s="57">
        <f t="shared" si="36"/>
        <v>642.6</v>
      </c>
      <c r="Y151" s="57">
        <f t="shared" si="37"/>
        <v>642.6</v>
      </c>
      <c r="Z151" s="57">
        <f t="shared" si="38"/>
        <v>1254.5999999999999</v>
      </c>
      <c r="AA151" s="57">
        <f t="shared" si="39"/>
        <v>2478.6</v>
      </c>
      <c r="AB151" s="57">
        <f t="shared" si="40"/>
        <v>2478.6</v>
      </c>
      <c r="AC151" s="59">
        <v>3.3756613756613758</v>
      </c>
      <c r="AD151" s="59">
        <v>3.4</v>
      </c>
      <c r="AE151" s="59">
        <v>3.4</v>
      </c>
      <c r="AF151" s="59">
        <v>3.4</v>
      </c>
      <c r="AG151" s="59">
        <v>3.4</v>
      </c>
      <c r="AH151" s="59">
        <v>3.4</v>
      </c>
      <c r="AI151" s="59"/>
      <c r="AJ151" s="59"/>
      <c r="AK151" s="59"/>
      <c r="AL151" s="59"/>
      <c r="AM151" s="59"/>
      <c r="AN151" s="59"/>
      <c r="AO151" s="59"/>
      <c r="AV151" s="59"/>
      <c r="AW151" s="59"/>
      <c r="AX151" s="59"/>
      <c r="AY151" s="59"/>
      <c r="AZ151" s="59"/>
      <c r="BA151" s="59"/>
      <c r="BB151" s="5">
        <v>439.81280000000004</v>
      </c>
      <c r="BC151" s="5">
        <v>446.65394734955692</v>
      </c>
      <c r="BD151" s="5">
        <v>453.57033288076155</v>
      </c>
      <c r="BE151" s="5">
        <v>478.30723745600943</v>
      </c>
      <c r="BF151" s="5">
        <v>520.45076554976413</v>
      </c>
      <c r="BG151" s="5">
        <v>525.69688388274699</v>
      </c>
      <c r="BH151" s="1">
        <v>3103</v>
      </c>
      <c r="BI151" s="57">
        <v>31</v>
      </c>
      <c r="BJ151" s="57">
        <v>32.381704759078247</v>
      </c>
      <c r="BK151" s="57">
        <v>31.262593228657529</v>
      </c>
      <c r="BL151" s="57">
        <v>72.320395923498964</v>
      </c>
      <c r="BM151" s="57">
        <v>161.98300725015076</v>
      </c>
      <c r="BN151" s="57">
        <v>153.15351650516629</v>
      </c>
      <c r="BO151" s="57">
        <v>0</v>
      </c>
      <c r="BP151" s="57">
        <v>0</v>
      </c>
      <c r="BQ151" s="57">
        <v>0</v>
      </c>
      <c r="BR151" s="57">
        <v>0</v>
      </c>
      <c r="BS151" s="57">
        <v>0</v>
      </c>
      <c r="BT151" s="57">
        <v>0</v>
      </c>
      <c r="CA151" s="57">
        <v>0</v>
      </c>
      <c r="CB151" s="30">
        <v>258.28655037975426</v>
      </c>
      <c r="CC151" s="30">
        <v>70.441786467205688</v>
      </c>
      <c r="CD151" s="30">
        <v>0</v>
      </c>
      <c r="CE151" s="30">
        <v>55.656518652775276</v>
      </c>
      <c r="CF151" s="30">
        <v>93.922381956274265</v>
      </c>
      <c r="CG151" s="124">
        <v>0</v>
      </c>
      <c r="CH151" s="124">
        <v>283.8770230733731</v>
      </c>
      <c r="CI151" s="124">
        <v>77.421006292738099</v>
      </c>
      <c r="CJ151" s="124">
        <v>0</v>
      </c>
      <c r="CK151" s="124">
        <v>61.170846126318303</v>
      </c>
      <c r="CL151" s="124">
        <v>103.22800839031748</v>
      </c>
      <c r="CM151" s="4">
        <f>IF(ISNUMBER(VLOOKUP(A151,Sheet1!$D$5:$D$567,1,0)),1,0)</f>
        <v>1</v>
      </c>
    </row>
    <row r="152" spans="1:91" s="57" customFormat="1">
      <c r="A152" s="1">
        <v>3104</v>
      </c>
      <c r="B152" s="1">
        <v>31</v>
      </c>
      <c r="C152" s="1">
        <v>3</v>
      </c>
      <c r="D152" s="3" t="s">
        <v>246</v>
      </c>
      <c r="E152" s="3"/>
      <c r="F152" s="4" t="s">
        <v>90</v>
      </c>
      <c r="G152" s="4" t="s">
        <v>91</v>
      </c>
      <c r="H152" s="4" t="s">
        <v>92</v>
      </c>
      <c r="I152" s="4" t="s">
        <v>91</v>
      </c>
      <c r="J152" s="4" t="s">
        <v>93</v>
      </c>
      <c r="K152" s="57">
        <v>699.78442430076916</v>
      </c>
      <c r="L152" s="57">
        <v>6.7166666666666677</v>
      </c>
      <c r="M152" s="57">
        <v>18.716666666666669</v>
      </c>
      <c r="N152" s="57">
        <v>18.716666666666669</v>
      </c>
      <c r="O152" s="57">
        <v>21.516666666666669</v>
      </c>
      <c r="P152" s="57">
        <v>18.716666666666669</v>
      </c>
      <c r="Q152" s="57">
        <f t="shared" si="34"/>
        <v>84.38333333333334</v>
      </c>
      <c r="R152" s="58">
        <f t="shared" si="35"/>
        <v>706.50109096743586</v>
      </c>
      <c r="S152" s="58">
        <f t="shared" si="41"/>
        <v>725.21775763410255</v>
      </c>
      <c r="T152" s="58">
        <f t="shared" si="42"/>
        <v>743.93442430076925</v>
      </c>
      <c r="U152" s="58">
        <f t="shared" si="43"/>
        <v>765.4510909674359</v>
      </c>
      <c r="V152" s="61">
        <f t="shared" si="44"/>
        <v>784.1677576341026</v>
      </c>
      <c r="W152" s="57">
        <v>2280.8292359386846</v>
      </c>
      <c r="X152" s="57">
        <f t="shared" si="36"/>
        <v>2272.281081803822</v>
      </c>
      <c r="Y152" s="57">
        <f t="shared" si="37"/>
        <v>2307.217052107284</v>
      </c>
      <c r="Z152" s="57">
        <f t="shared" si="38"/>
        <v>2332.956634642233</v>
      </c>
      <c r="AA152" s="57">
        <f t="shared" si="39"/>
        <v>2359.4783068204315</v>
      </c>
      <c r="AB152" s="57">
        <f t="shared" si="40"/>
        <v>2380.2465174331128</v>
      </c>
      <c r="AC152" s="59">
        <v>3.2909181112748049</v>
      </c>
      <c r="AD152" s="59">
        <v>3.2162456800913222</v>
      </c>
      <c r="AE152" s="59">
        <v>3.1814127933576537</v>
      </c>
      <c r="AF152" s="59">
        <v>3.13597080392536</v>
      </c>
      <c r="AG152" s="59">
        <v>3.0824677561545331</v>
      </c>
      <c r="AH152" s="59">
        <v>3.0353792211688333</v>
      </c>
      <c r="AI152" s="59"/>
      <c r="AJ152" s="59"/>
      <c r="AK152" s="59"/>
      <c r="AL152" s="59"/>
      <c r="AM152" s="59"/>
      <c r="AN152" s="59"/>
      <c r="AO152" s="59"/>
      <c r="AV152" s="59"/>
      <c r="AW152" s="59"/>
      <c r="AX152" s="59"/>
      <c r="AY152" s="59"/>
      <c r="AZ152" s="59"/>
      <c r="BA152" s="59"/>
      <c r="BB152" s="5">
        <v>172.84780000000001</v>
      </c>
      <c r="BC152" s="5">
        <v>204.59828545066222</v>
      </c>
      <c r="BD152" s="5">
        <v>208.71178208957519</v>
      </c>
      <c r="BE152" s="5">
        <v>354.25694586902455</v>
      </c>
      <c r="BF152" s="5">
        <v>356.32375927703845</v>
      </c>
      <c r="BG152" s="5">
        <v>357.45348131102264</v>
      </c>
      <c r="BH152" s="1">
        <v>3104</v>
      </c>
      <c r="BI152" s="57">
        <v>59</v>
      </c>
      <c r="BJ152" s="57">
        <v>143.84342986481295</v>
      </c>
      <c r="BK152" s="57">
        <v>232.53455180877256</v>
      </c>
      <c r="BL152" s="57">
        <v>323.98225118465569</v>
      </c>
      <c r="BM152" s="57">
        <v>418.03433012680546</v>
      </c>
      <c r="BN152" s="57">
        <v>514.72412980103832</v>
      </c>
      <c r="BO152" s="57">
        <v>221</v>
      </c>
      <c r="BP152" s="57">
        <v>221</v>
      </c>
      <c r="BQ152" s="57">
        <v>221</v>
      </c>
      <c r="BR152" s="57">
        <v>221</v>
      </c>
      <c r="BS152" s="57">
        <v>221</v>
      </c>
      <c r="BT152" s="57">
        <v>221</v>
      </c>
      <c r="CA152" s="57">
        <v>0</v>
      </c>
      <c r="CB152" s="30">
        <v>0</v>
      </c>
      <c r="CC152" s="30">
        <v>0.92890475707140308</v>
      </c>
      <c r="CD152" s="30">
        <v>311.14201220553622</v>
      </c>
      <c r="CE152" s="30">
        <v>42.186028906416965</v>
      </c>
      <c r="CF152" s="30">
        <v>0</v>
      </c>
      <c r="CG152" s="124">
        <v>0</v>
      </c>
      <c r="CH152" s="124">
        <v>0</v>
      </c>
      <c r="CI152" s="124">
        <v>0.93728646140449789</v>
      </c>
      <c r="CJ152" s="124">
        <v>313.94951247083043</v>
      </c>
      <c r="CK152" s="124">
        <v>42.566682378787768</v>
      </c>
      <c r="CL152" s="124">
        <v>0</v>
      </c>
      <c r="CM152" s="4">
        <f>IF(ISNUMBER(VLOOKUP(A152,Sheet1!$D$5:$D$567,1,0)),1,0)</f>
        <v>1</v>
      </c>
    </row>
    <row r="153" spans="1:91" s="57" customFormat="1">
      <c r="A153" s="1">
        <v>3105</v>
      </c>
      <c r="B153" s="1">
        <v>31</v>
      </c>
      <c r="C153" s="1">
        <v>3</v>
      </c>
      <c r="D153" s="3" t="s">
        <v>247</v>
      </c>
      <c r="E153" s="3"/>
      <c r="F153" s="4" t="s">
        <v>90</v>
      </c>
      <c r="G153" s="4" t="s">
        <v>91</v>
      </c>
      <c r="H153" s="4" t="s">
        <v>92</v>
      </c>
      <c r="I153" s="4" t="s">
        <v>91</v>
      </c>
      <c r="J153" s="4" t="s">
        <v>93</v>
      </c>
      <c r="K153" s="57">
        <v>6.0191988876410507</v>
      </c>
      <c r="L153" s="57">
        <v>850</v>
      </c>
      <c r="M153" s="57">
        <v>40.5</v>
      </c>
      <c r="N153" s="57">
        <v>0</v>
      </c>
      <c r="O153" s="57">
        <v>0</v>
      </c>
      <c r="P153" s="57">
        <v>0</v>
      </c>
      <c r="Q153" s="57">
        <f t="shared" si="34"/>
        <v>890.5</v>
      </c>
      <c r="R153" s="58">
        <f t="shared" si="35"/>
        <v>856.0191988876411</v>
      </c>
      <c r="S153" s="58">
        <f t="shared" si="41"/>
        <v>896.5191988876411</v>
      </c>
      <c r="T153" s="58">
        <f t="shared" si="42"/>
        <v>896.5191988876411</v>
      </c>
      <c r="U153" s="58">
        <f t="shared" si="43"/>
        <v>896.5191988876411</v>
      </c>
      <c r="V153" s="61">
        <f t="shared" si="44"/>
        <v>896.5191988876411</v>
      </c>
      <c r="W153" s="57">
        <v>19.871527687130634</v>
      </c>
      <c r="X153" s="57">
        <f t="shared" si="36"/>
        <v>2308.060935255759</v>
      </c>
      <c r="Y153" s="57">
        <f t="shared" si="37"/>
        <v>2490.5680121804953</v>
      </c>
      <c r="Z153" s="57">
        <f t="shared" si="38"/>
        <v>2535.7094822831991</v>
      </c>
      <c r="AA153" s="57">
        <f t="shared" si="39"/>
        <v>2551.3227364008512</v>
      </c>
      <c r="AB153" s="57">
        <f t="shared" si="40"/>
        <v>2543.4145368495965</v>
      </c>
      <c r="AC153" s="59">
        <v>3.3013575490804836</v>
      </c>
      <c r="AD153" s="59">
        <v>2.6962723946553786</v>
      </c>
      <c r="AE153" s="59">
        <v>2.7780420266188108</v>
      </c>
      <c r="AF153" s="59">
        <v>2.8283939545627002</v>
      </c>
      <c r="AG153" s="59">
        <v>2.8458093698009064</v>
      </c>
      <c r="AH153" s="59">
        <v>2.8369883656762127</v>
      </c>
      <c r="AI153" s="59"/>
      <c r="AJ153" s="59"/>
      <c r="AK153" s="59"/>
      <c r="AL153" s="59"/>
      <c r="AM153" s="59"/>
      <c r="AN153" s="59"/>
      <c r="AO153" s="59"/>
      <c r="AV153" s="59"/>
      <c r="AW153" s="59"/>
      <c r="AX153" s="59"/>
      <c r="AY153" s="59"/>
      <c r="AZ153" s="59"/>
      <c r="BA153" s="59"/>
      <c r="BB153" s="5">
        <v>0</v>
      </c>
      <c r="BC153" s="5">
        <v>115.39423913623999</v>
      </c>
      <c r="BD153" s="5">
        <v>254.93848381171</v>
      </c>
      <c r="BE153" s="5">
        <v>251.46737293093003</v>
      </c>
      <c r="BF153" s="5">
        <v>245.96067754743734</v>
      </c>
      <c r="BG153" s="5">
        <v>241.90863524559614</v>
      </c>
      <c r="BH153" s="1">
        <v>3105</v>
      </c>
      <c r="BJ153" s="57">
        <v>701.22835363771719</v>
      </c>
      <c r="BK153" s="57">
        <v>804.2242573363626</v>
      </c>
      <c r="BL153" s="57">
        <v>804.2242573363626</v>
      </c>
      <c r="BM153" s="57">
        <v>804.2242573363626</v>
      </c>
      <c r="BN153" s="57">
        <v>804.2242573363626</v>
      </c>
      <c r="BO153" s="57">
        <v>0</v>
      </c>
      <c r="BP153" s="57">
        <v>0</v>
      </c>
      <c r="BQ153" s="57">
        <v>0</v>
      </c>
      <c r="BR153" s="57">
        <v>0</v>
      </c>
      <c r="BS153" s="57">
        <v>0</v>
      </c>
      <c r="BT153" s="57">
        <v>0</v>
      </c>
      <c r="CA153" s="57">
        <v>0</v>
      </c>
      <c r="CB153" s="30">
        <v>34.291005399672272</v>
      </c>
      <c r="CC153" s="30">
        <v>40.525733654158145</v>
      </c>
      <c r="CD153" s="30">
        <v>72.738496302335122</v>
      </c>
      <c r="CE153" s="30">
        <v>103.91213757476447</v>
      </c>
      <c r="CF153" s="30">
        <v>0</v>
      </c>
      <c r="CG153" s="124">
        <v>0</v>
      </c>
      <c r="CH153" s="124">
        <v>32.987541169854019</v>
      </c>
      <c r="CI153" s="124">
        <v>38.985275928009294</v>
      </c>
      <c r="CJ153" s="124">
        <v>69.973572178478221</v>
      </c>
      <c r="CK153" s="124">
        <v>99.96224596925461</v>
      </c>
      <c r="CL153" s="124">
        <v>0</v>
      </c>
      <c r="CM153" s="4">
        <f>IF(ISNUMBER(VLOOKUP(A153,Sheet1!$D$5:$D$567,1,0)),1,0)</f>
        <v>1</v>
      </c>
    </row>
    <row r="154" spans="1:91" s="57" customFormat="1">
      <c r="A154" s="1">
        <v>3106</v>
      </c>
      <c r="B154" s="1">
        <v>31</v>
      </c>
      <c r="C154" s="1">
        <v>3</v>
      </c>
      <c r="D154" s="3" t="s">
        <v>248</v>
      </c>
      <c r="E154" s="3"/>
      <c r="F154" s="4" t="s">
        <v>90</v>
      </c>
      <c r="G154" s="4" t="s">
        <v>91</v>
      </c>
      <c r="H154" s="4" t="s">
        <v>92</v>
      </c>
      <c r="I154" s="4" t="s">
        <v>91</v>
      </c>
      <c r="J154" s="4" t="s">
        <v>93</v>
      </c>
      <c r="K154" s="57">
        <v>463.24751420454623</v>
      </c>
      <c r="L154" s="57">
        <v>11.600000000000001</v>
      </c>
      <c r="M154" s="57">
        <v>170.2</v>
      </c>
      <c r="N154" s="57">
        <v>33</v>
      </c>
      <c r="O154" s="57">
        <v>58</v>
      </c>
      <c r="P154" s="57">
        <v>58</v>
      </c>
      <c r="Q154" s="57">
        <f t="shared" si="34"/>
        <v>330.79999999999995</v>
      </c>
      <c r="R154" s="58">
        <f t="shared" si="35"/>
        <v>474.84751420454626</v>
      </c>
      <c r="S154" s="58">
        <f t="shared" si="41"/>
        <v>645.04751420454625</v>
      </c>
      <c r="T154" s="58">
        <f t="shared" si="42"/>
        <v>678.04751420454625</v>
      </c>
      <c r="U154" s="58">
        <f t="shared" si="43"/>
        <v>736.04751420454625</v>
      </c>
      <c r="V154" s="61">
        <f t="shared" si="44"/>
        <v>794.04751420454625</v>
      </c>
      <c r="W154" s="57">
        <v>1437.4975932552977</v>
      </c>
      <c r="X154" s="57">
        <f t="shared" si="36"/>
        <v>1435.2034465671991</v>
      </c>
      <c r="Y154" s="57">
        <f t="shared" si="37"/>
        <v>1862.0655249804624</v>
      </c>
      <c r="Z154" s="57">
        <f t="shared" si="38"/>
        <v>1913.2694571691027</v>
      </c>
      <c r="AA154" s="57">
        <f t="shared" si="39"/>
        <v>2030.03394744671</v>
      </c>
      <c r="AB154" s="57">
        <f t="shared" si="40"/>
        <v>2138.8593320375248</v>
      </c>
      <c r="AC154" s="59">
        <v>3.1030875486156906</v>
      </c>
      <c r="AD154" s="59">
        <v>3.0224512156737711</v>
      </c>
      <c r="AE154" s="59">
        <v>2.8867106437526657</v>
      </c>
      <c r="AF154" s="59">
        <v>2.8217336058132463</v>
      </c>
      <c r="AG154" s="59">
        <v>2.7580202477017908</v>
      </c>
      <c r="AH154" s="59">
        <v>2.6936163060470908</v>
      </c>
      <c r="AI154" s="59"/>
      <c r="AJ154" s="59"/>
      <c r="AK154" s="59"/>
      <c r="AL154" s="59"/>
      <c r="AM154" s="59"/>
      <c r="AN154" s="59"/>
      <c r="AO154" s="59"/>
      <c r="AV154" s="59"/>
      <c r="AW154" s="59"/>
      <c r="AX154" s="59"/>
      <c r="AY154" s="59"/>
      <c r="AZ154" s="59"/>
      <c r="BA154" s="59"/>
      <c r="BB154" s="5">
        <v>52.836600000000004</v>
      </c>
      <c r="BC154" s="5">
        <v>56.067504505950424</v>
      </c>
      <c r="BD154" s="5">
        <v>69.348819507147439</v>
      </c>
      <c r="BE154" s="5">
        <v>70.851833859642795</v>
      </c>
      <c r="BF154" s="5">
        <v>74.907463362070175</v>
      </c>
      <c r="BG154" s="5">
        <v>78.585375009007919</v>
      </c>
      <c r="BH154" s="1">
        <v>3106</v>
      </c>
      <c r="BI154" s="57">
        <v>39</v>
      </c>
      <c r="BJ154" s="57">
        <v>94.27692863938239</v>
      </c>
      <c r="BK154" s="57">
        <v>136.76313177860979</v>
      </c>
      <c r="BL154" s="57">
        <v>132.2138542761578</v>
      </c>
      <c r="BM154" s="57">
        <v>137.42409225134415</v>
      </c>
      <c r="BN154" s="57">
        <v>140.95969823319493</v>
      </c>
      <c r="BO154" s="57">
        <v>0</v>
      </c>
      <c r="BP154" s="57">
        <v>0</v>
      </c>
      <c r="BQ154" s="57">
        <v>0</v>
      </c>
      <c r="BR154" s="57">
        <v>0</v>
      </c>
      <c r="BS154" s="57">
        <v>0</v>
      </c>
      <c r="BT154" s="57">
        <v>0</v>
      </c>
      <c r="CA154" s="57">
        <v>0</v>
      </c>
      <c r="CB154" s="30">
        <v>12.726409124440551</v>
      </c>
      <c r="CC154" s="30">
        <v>12.726409124440551</v>
      </c>
      <c r="CD154" s="30">
        <v>38.179227373321638</v>
      </c>
      <c r="CE154" s="30">
        <v>7.2197882374400537</v>
      </c>
      <c r="CF154" s="30">
        <v>0</v>
      </c>
      <c r="CG154" s="124">
        <v>0</v>
      </c>
      <c r="CH154" s="124">
        <v>14.115508083297236</v>
      </c>
      <c r="CI154" s="124">
        <v>14.115508083297236</v>
      </c>
      <c r="CJ154" s="124">
        <v>42.346524249891701</v>
      </c>
      <c r="CK154" s="124">
        <v>8.0078345925217445</v>
      </c>
      <c r="CL154" s="124">
        <v>0</v>
      </c>
      <c r="CM154" s="4">
        <f>IF(ISNUMBER(VLOOKUP(A154,Sheet1!$D$5:$D$567,1,0)),1,0)</f>
        <v>1</v>
      </c>
    </row>
    <row r="155" spans="1:91" s="57" customFormat="1">
      <c r="A155" s="1">
        <v>3107</v>
      </c>
      <c r="B155" s="1">
        <v>31</v>
      </c>
      <c r="C155" s="1">
        <v>3</v>
      </c>
      <c r="D155" s="3" t="s">
        <v>249</v>
      </c>
      <c r="E155" s="3"/>
      <c r="F155" s="4" t="s">
        <v>90</v>
      </c>
      <c r="G155" s="4" t="s">
        <v>91</v>
      </c>
      <c r="H155" s="4" t="s">
        <v>92</v>
      </c>
      <c r="I155" s="4" t="s">
        <v>91</v>
      </c>
      <c r="J155" s="4" t="s">
        <v>93</v>
      </c>
      <c r="K155" s="57">
        <v>228.7642045454549</v>
      </c>
      <c r="L155" s="57">
        <v>28</v>
      </c>
      <c r="M155" s="57">
        <v>0</v>
      </c>
      <c r="N155" s="57">
        <v>0</v>
      </c>
      <c r="O155" s="57">
        <v>24.6</v>
      </c>
      <c r="P155" s="57">
        <v>0</v>
      </c>
      <c r="Q155" s="57">
        <f t="shared" si="34"/>
        <v>52.6</v>
      </c>
      <c r="R155" s="58">
        <f t="shared" si="35"/>
        <v>256.7642045454549</v>
      </c>
      <c r="S155" s="58">
        <f t="shared" si="41"/>
        <v>256.7642045454549</v>
      </c>
      <c r="T155" s="58">
        <f t="shared" si="42"/>
        <v>256.7642045454549</v>
      </c>
      <c r="U155" s="58">
        <f t="shared" si="43"/>
        <v>281.36420454545492</v>
      </c>
      <c r="V155" s="61">
        <f t="shared" si="44"/>
        <v>281.36420454545492</v>
      </c>
      <c r="W155" s="57">
        <v>721.6009743920448</v>
      </c>
      <c r="X155" s="57">
        <f t="shared" si="36"/>
        <v>779.59069594579614</v>
      </c>
      <c r="Y155" s="57">
        <f t="shared" si="37"/>
        <v>761.38173820885231</v>
      </c>
      <c r="Z155" s="57">
        <f t="shared" si="38"/>
        <v>742.43311228496009</v>
      </c>
      <c r="AA155" s="57">
        <f t="shared" si="39"/>
        <v>792.90074808515783</v>
      </c>
      <c r="AB155" s="57">
        <f t="shared" si="40"/>
        <v>771.46520376304647</v>
      </c>
      <c r="AC155" s="59">
        <v>3.154343905445506</v>
      </c>
      <c r="AD155" s="59">
        <v>3.0362125333081051</v>
      </c>
      <c r="AE155" s="59">
        <v>2.9652954918568688</v>
      </c>
      <c r="AF155" s="59">
        <v>2.8914977210288177</v>
      </c>
      <c r="AG155" s="59">
        <v>2.8180583573738258</v>
      </c>
      <c r="AH155" s="59">
        <v>2.741874024129515</v>
      </c>
      <c r="AI155" s="59"/>
      <c r="AJ155" s="59"/>
      <c r="AK155" s="59"/>
      <c r="AL155" s="59"/>
      <c r="AM155" s="59"/>
      <c r="AN155" s="59"/>
      <c r="AO155" s="59"/>
      <c r="AV155" s="59"/>
      <c r="AW155" s="59"/>
      <c r="AX155" s="59"/>
      <c r="AY155" s="59"/>
      <c r="AZ155" s="59"/>
      <c r="BA155" s="59"/>
      <c r="BB155" s="5">
        <v>35.224400000000003</v>
      </c>
      <c r="BC155" s="5">
        <v>42.716623120490127</v>
      </c>
      <c r="BD155" s="5">
        <v>42.44527902274254</v>
      </c>
      <c r="BE155" s="5">
        <v>42.034999716960989</v>
      </c>
      <c r="BF155" s="5">
        <v>41.614679803367636</v>
      </c>
      <c r="BG155" s="5">
        <v>41.267194319930319</v>
      </c>
      <c r="BH155" s="1">
        <v>3107</v>
      </c>
      <c r="BI155" s="57">
        <v>23</v>
      </c>
      <c r="BJ155" s="57">
        <v>106.07077507453648</v>
      </c>
      <c r="BK155" s="57">
        <v>101.55682232041828</v>
      </c>
      <c r="BL155" s="57">
        <v>94.597729487690046</v>
      </c>
      <c r="BM155" s="57">
        <v>96.676723145446431</v>
      </c>
      <c r="BN155" s="57">
        <v>92.056886751644953</v>
      </c>
      <c r="BO155" s="57">
        <v>0</v>
      </c>
      <c r="BP155" s="57">
        <v>0</v>
      </c>
      <c r="BQ155" s="57">
        <v>0</v>
      </c>
      <c r="BR155" s="57">
        <v>0</v>
      </c>
      <c r="BS155" s="57">
        <v>0</v>
      </c>
      <c r="BT155" s="57">
        <v>0</v>
      </c>
      <c r="CA155" s="57">
        <v>0</v>
      </c>
      <c r="CB155" s="30">
        <v>3.431133785975526</v>
      </c>
      <c r="CC155" s="30">
        <v>22.302369589969683</v>
      </c>
      <c r="CD155" s="30">
        <v>12.008968232043106</v>
      </c>
      <c r="CE155" s="30">
        <v>4.292528108972677</v>
      </c>
      <c r="CF155" s="30">
        <v>0</v>
      </c>
      <c r="CG155" s="124">
        <v>0</v>
      </c>
      <c r="CH155" s="124">
        <v>3.3684611784688037</v>
      </c>
      <c r="CI155" s="124">
        <v>21.894997641520686</v>
      </c>
      <c r="CJ155" s="124">
        <v>11.789614106114277</v>
      </c>
      <c r="CK155" s="124">
        <v>4.2141213938265549</v>
      </c>
      <c r="CL155" s="124">
        <v>0</v>
      </c>
      <c r="CM155" s="4">
        <f>IF(ISNUMBER(VLOOKUP(A155,Sheet1!$D$5:$D$567,1,0)),1,0)</f>
        <v>1</v>
      </c>
    </row>
    <row r="156" spans="1:91" s="57" customFormat="1">
      <c r="A156" s="1">
        <v>3108</v>
      </c>
      <c r="B156" s="1">
        <v>31</v>
      </c>
      <c r="C156" s="1">
        <v>3</v>
      </c>
      <c r="D156" s="3" t="s">
        <v>250</v>
      </c>
      <c r="E156" s="3"/>
      <c r="F156" s="4" t="s">
        <v>90</v>
      </c>
      <c r="G156" s="4" t="s">
        <v>91</v>
      </c>
      <c r="H156" s="4" t="s">
        <v>92</v>
      </c>
      <c r="I156" s="4" t="s">
        <v>91</v>
      </c>
      <c r="J156" s="4" t="s">
        <v>93</v>
      </c>
      <c r="K156" s="57">
        <v>314.55078125000051</v>
      </c>
      <c r="L156" s="57">
        <v>11.600000000000001</v>
      </c>
      <c r="M156" s="57">
        <v>47.2</v>
      </c>
      <c r="N156" s="57">
        <v>23</v>
      </c>
      <c r="O156" s="57">
        <v>253</v>
      </c>
      <c r="P156" s="57">
        <v>53</v>
      </c>
      <c r="Q156" s="57">
        <f t="shared" si="34"/>
        <v>387.8</v>
      </c>
      <c r="R156" s="58">
        <f t="shared" si="35"/>
        <v>326.15078125000053</v>
      </c>
      <c r="S156" s="58">
        <f t="shared" si="41"/>
        <v>373.35078125000052</v>
      </c>
      <c r="T156" s="58">
        <f t="shared" si="42"/>
        <v>396.35078125000052</v>
      </c>
      <c r="U156" s="58">
        <f t="shared" si="43"/>
        <v>649.35078125000052</v>
      </c>
      <c r="V156" s="61">
        <f t="shared" si="44"/>
        <v>702.35078125000052</v>
      </c>
      <c r="W156" s="57">
        <v>975.44479542323779</v>
      </c>
      <c r="X156" s="57">
        <f t="shared" si="36"/>
        <v>985.13471175910342</v>
      </c>
      <c r="Y156" s="57">
        <f t="shared" si="37"/>
        <v>1085.8584872547908</v>
      </c>
      <c r="Z156" s="57">
        <f t="shared" si="38"/>
        <v>1119.0244678203362</v>
      </c>
      <c r="AA156" s="57">
        <f t="shared" si="39"/>
        <v>1781.3495195289577</v>
      </c>
      <c r="AB156" s="57">
        <f t="shared" si="40"/>
        <v>1891.0268425159904</v>
      </c>
      <c r="AC156" s="59">
        <v>3.1010725567010056</v>
      </c>
      <c r="AD156" s="59">
        <v>3.0204885850142413</v>
      </c>
      <c r="AE156" s="59">
        <v>2.90841359329495</v>
      </c>
      <c r="AF156" s="59">
        <v>2.8233184359853829</v>
      </c>
      <c r="AG156" s="59">
        <v>2.7432777028463091</v>
      </c>
      <c r="AH156" s="59">
        <v>2.6924250573914899</v>
      </c>
      <c r="AI156" s="59"/>
      <c r="AJ156" s="59"/>
      <c r="AK156" s="59"/>
      <c r="AL156" s="59"/>
      <c r="AM156" s="59"/>
      <c r="AN156" s="59"/>
      <c r="AO156" s="59"/>
      <c r="AV156" s="59"/>
      <c r="AW156" s="59"/>
      <c r="AX156" s="59"/>
      <c r="AY156" s="59"/>
      <c r="AZ156" s="59"/>
      <c r="BA156" s="59"/>
      <c r="BB156" s="5">
        <v>422.68477500000006</v>
      </c>
      <c r="BC156" s="5">
        <v>428.48383471634037</v>
      </c>
      <c r="BD156" s="5">
        <v>438.58812163681921</v>
      </c>
      <c r="BE156" s="5">
        <v>449.22264388561098</v>
      </c>
      <c r="BF156" s="5">
        <v>469.88622411558777</v>
      </c>
      <c r="BG156" s="5">
        <v>487.22398850748192</v>
      </c>
      <c r="BH156" s="1">
        <v>3108</v>
      </c>
      <c r="BI156" s="57">
        <v>800</v>
      </c>
      <c r="BJ156" s="57">
        <v>829.5023905619372</v>
      </c>
      <c r="BK156" s="57">
        <v>819.31143852129651</v>
      </c>
      <c r="BL156" s="57">
        <v>764.87764428739706</v>
      </c>
      <c r="BM156" s="57">
        <v>871.39133477399935</v>
      </c>
      <c r="BN156" s="57">
        <v>753.03898236051077</v>
      </c>
      <c r="BO156" s="57">
        <v>0</v>
      </c>
      <c r="BP156" s="57">
        <v>0</v>
      </c>
      <c r="BQ156" s="57">
        <v>0</v>
      </c>
      <c r="BR156" s="57">
        <v>0</v>
      </c>
      <c r="BS156" s="57">
        <v>0</v>
      </c>
      <c r="BT156" s="57">
        <v>0</v>
      </c>
      <c r="CA156" s="57">
        <v>0</v>
      </c>
      <c r="CB156" s="30">
        <v>67.383396582841641</v>
      </c>
      <c r="CC156" s="30">
        <v>67.383396582841641</v>
      </c>
      <c r="CD156" s="30">
        <v>89.844528777122207</v>
      </c>
      <c r="CE156" s="30">
        <v>224.61132194280549</v>
      </c>
      <c r="CF156" s="30">
        <v>0</v>
      </c>
      <c r="CG156" s="124">
        <v>0</v>
      </c>
      <c r="CH156" s="124">
        <v>73.083598276122288</v>
      </c>
      <c r="CI156" s="124">
        <v>73.083598276122288</v>
      </c>
      <c r="CJ156" s="124">
        <v>97.444797701496398</v>
      </c>
      <c r="CK156" s="124">
        <v>243.61199425374096</v>
      </c>
      <c r="CL156" s="124">
        <v>0</v>
      </c>
      <c r="CM156" s="4">
        <f>IF(ISNUMBER(VLOOKUP(A156,Sheet1!$D$5:$D$567,1,0)),1,0)</f>
        <v>1</v>
      </c>
    </row>
    <row r="157" spans="1:91" s="57" customFormat="1">
      <c r="A157" s="1">
        <v>3109</v>
      </c>
      <c r="B157" s="1">
        <v>31</v>
      </c>
      <c r="C157" s="1">
        <v>3</v>
      </c>
      <c r="D157" s="3" t="s">
        <v>251</v>
      </c>
      <c r="E157" s="3"/>
      <c r="F157" s="4" t="s">
        <v>90</v>
      </c>
      <c r="G157" s="4" t="s">
        <v>91</v>
      </c>
      <c r="H157" s="4" t="s">
        <v>92</v>
      </c>
      <c r="I157" s="4" t="s">
        <v>91</v>
      </c>
      <c r="J157" s="4" t="s">
        <v>93</v>
      </c>
      <c r="K157" s="57">
        <v>92.801948051948258</v>
      </c>
      <c r="L157" s="57">
        <v>48.6</v>
      </c>
      <c r="M157" s="57">
        <v>0</v>
      </c>
      <c r="N157" s="57">
        <v>0</v>
      </c>
      <c r="O157" s="57">
        <v>0</v>
      </c>
      <c r="P157" s="57">
        <v>0</v>
      </c>
      <c r="Q157" s="57">
        <f t="shared" si="34"/>
        <v>48.6</v>
      </c>
      <c r="R157" s="58">
        <f t="shared" si="35"/>
        <v>141.40194805194827</v>
      </c>
      <c r="S157" s="58">
        <f t="shared" si="41"/>
        <v>141.40194805194827</v>
      </c>
      <c r="T157" s="58">
        <f t="shared" si="42"/>
        <v>141.40194805194827</v>
      </c>
      <c r="U157" s="58">
        <f t="shared" si="43"/>
        <v>141.40194805194827</v>
      </c>
      <c r="V157" s="61">
        <f t="shared" si="44"/>
        <v>141.40194805194827</v>
      </c>
      <c r="W157" s="57">
        <v>180.77841013501293</v>
      </c>
      <c r="X157" s="57">
        <f t="shared" si="36"/>
        <v>308.27207567923716</v>
      </c>
      <c r="Y157" s="57">
        <f t="shared" si="37"/>
        <v>305.58817962055593</v>
      </c>
      <c r="Z157" s="57">
        <f t="shared" si="38"/>
        <v>302.41035336910551</v>
      </c>
      <c r="AA157" s="57">
        <f t="shared" si="39"/>
        <v>296.7142320608263</v>
      </c>
      <c r="AB157" s="57">
        <f t="shared" si="40"/>
        <v>289.52430553872972</v>
      </c>
      <c r="AC157" s="59">
        <v>1.9480023203157073</v>
      </c>
      <c r="AD157" s="59">
        <v>2.1801119427717088</v>
      </c>
      <c r="AE157" s="59">
        <v>2.1611313269056867</v>
      </c>
      <c r="AF157" s="59">
        <v>2.1386576177720404</v>
      </c>
      <c r="AG157" s="59">
        <v>2.0983744294089881</v>
      </c>
      <c r="AH157" s="59">
        <v>2.0475269932799245</v>
      </c>
      <c r="AI157" s="59"/>
      <c r="AJ157" s="59"/>
      <c r="AK157" s="59"/>
      <c r="AL157" s="59"/>
      <c r="AM157" s="59"/>
      <c r="AN157" s="59"/>
      <c r="AO157" s="59"/>
      <c r="AV157" s="59"/>
      <c r="AW157" s="59"/>
      <c r="AX157" s="59"/>
      <c r="AY157" s="59"/>
      <c r="AZ157" s="59"/>
      <c r="BA157" s="59"/>
      <c r="BB157" s="5">
        <v>842.97328500000003</v>
      </c>
      <c r="BC157" s="5">
        <v>859.87989270356343</v>
      </c>
      <c r="BD157" s="5">
        <v>873.35935937711088</v>
      </c>
      <c r="BE157" s="5">
        <v>887.88284817060469</v>
      </c>
      <c r="BF157" s="5">
        <v>901.10116743735307</v>
      </c>
      <c r="BG157" s="5">
        <v>913.11336413237086</v>
      </c>
      <c r="BH157" s="1">
        <v>3109</v>
      </c>
      <c r="BI157" s="57">
        <v>619</v>
      </c>
      <c r="BJ157" s="57">
        <v>619</v>
      </c>
      <c r="BK157" s="57">
        <v>619</v>
      </c>
      <c r="BL157" s="57">
        <v>619</v>
      </c>
      <c r="BM157" s="57">
        <v>619</v>
      </c>
      <c r="BN157" s="57">
        <v>619</v>
      </c>
      <c r="BO157" s="57">
        <v>0</v>
      </c>
      <c r="BP157" s="57">
        <v>0</v>
      </c>
      <c r="BQ157" s="57">
        <v>0</v>
      </c>
      <c r="BR157" s="57">
        <v>0</v>
      </c>
      <c r="BS157" s="57">
        <v>0</v>
      </c>
      <c r="BT157" s="57">
        <v>0</v>
      </c>
      <c r="CA157" s="57">
        <v>0</v>
      </c>
      <c r="CB157" s="30">
        <v>355.15313926824189</v>
      </c>
      <c r="CC157" s="30">
        <v>266.36485445118137</v>
      </c>
      <c r="CD157" s="30">
        <v>133.18242722559069</v>
      </c>
      <c r="CE157" s="30">
        <v>133.18242722559069</v>
      </c>
      <c r="CF157" s="30">
        <v>0</v>
      </c>
      <c r="CG157" s="124">
        <v>0</v>
      </c>
      <c r="CH157" s="124">
        <v>365.24534565294834</v>
      </c>
      <c r="CI157" s="124">
        <v>273.93400923971126</v>
      </c>
      <c r="CJ157" s="124">
        <v>136.96700461985563</v>
      </c>
      <c r="CK157" s="124">
        <v>136.96700461985563</v>
      </c>
      <c r="CL157" s="124">
        <v>0</v>
      </c>
      <c r="CM157" s="4">
        <f>IF(ISNUMBER(VLOOKUP(A157,Sheet1!$D$5:$D$567,1,0)),1,0)</f>
        <v>1</v>
      </c>
    </row>
    <row r="158" spans="1:91" s="57" customFormat="1">
      <c r="A158" s="1">
        <v>3110</v>
      </c>
      <c r="B158" s="1">
        <v>31</v>
      </c>
      <c r="C158" s="1">
        <v>3</v>
      </c>
      <c r="D158" s="3" t="s">
        <v>252</v>
      </c>
      <c r="E158" s="3"/>
      <c r="F158" s="4" t="s">
        <v>90</v>
      </c>
      <c r="G158" s="4" t="s">
        <v>91</v>
      </c>
      <c r="H158" s="4" t="s">
        <v>92</v>
      </c>
      <c r="I158" s="4" t="s">
        <v>91</v>
      </c>
      <c r="J158" s="4" t="s">
        <v>93</v>
      </c>
      <c r="K158" s="57">
        <v>331.69805194805082</v>
      </c>
      <c r="L158" s="57">
        <v>0</v>
      </c>
      <c r="M158" s="57">
        <v>0</v>
      </c>
      <c r="N158" s="57">
        <v>0</v>
      </c>
      <c r="O158" s="57">
        <v>0</v>
      </c>
      <c r="P158" s="57">
        <v>54</v>
      </c>
      <c r="Q158" s="57">
        <f t="shared" si="34"/>
        <v>54</v>
      </c>
      <c r="R158" s="58">
        <f t="shared" si="35"/>
        <v>331.69805194805082</v>
      </c>
      <c r="S158" s="58">
        <f t="shared" si="41"/>
        <v>331.69805194805082</v>
      </c>
      <c r="T158" s="58">
        <f t="shared" si="42"/>
        <v>331.69805194805082</v>
      </c>
      <c r="U158" s="58">
        <f t="shared" si="43"/>
        <v>331.69805194805082</v>
      </c>
      <c r="V158" s="61">
        <f t="shared" si="44"/>
        <v>385.69805194805082</v>
      </c>
      <c r="W158" s="57">
        <v>646.08279667183115</v>
      </c>
      <c r="X158" s="57">
        <f t="shared" si="36"/>
        <v>634.35911564239973</v>
      </c>
      <c r="Y158" s="57">
        <f t="shared" si="37"/>
        <v>618.05555288131529</v>
      </c>
      <c r="Z158" s="57">
        <f t="shared" si="38"/>
        <v>604.13555126474569</v>
      </c>
      <c r="AA158" s="57">
        <f t="shared" si="39"/>
        <v>587.01904374065555</v>
      </c>
      <c r="AB158" s="57">
        <f t="shared" si="40"/>
        <v>713.92094143079692</v>
      </c>
      <c r="AC158" s="59">
        <v>1.9478040129491565</v>
      </c>
      <c r="AD158" s="59">
        <v>1.9124595755592513</v>
      </c>
      <c r="AE158" s="59">
        <v>1.8633077561098026</v>
      </c>
      <c r="AF158" s="59">
        <v>1.8213418731785707</v>
      </c>
      <c r="AG158" s="59">
        <v>1.7697391959136137</v>
      </c>
      <c r="AH158" s="59">
        <v>1.8509840478192356</v>
      </c>
      <c r="AI158" s="59"/>
      <c r="AJ158" s="59"/>
      <c r="AK158" s="59"/>
      <c r="AL158" s="59"/>
      <c r="AM158" s="59"/>
      <c r="AN158" s="59"/>
      <c r="AO158" s="59"/>
      <c r="AV158" s="59"/>
      <c r="AW158" s="59"/>
      <c r="AX158" s="59"/>
      <c r="AY158" s="59"/>
      <c r="AZ158" s="59"/>
      <c r="BA158" s="59"/>
      <c r="BB158" s="5">
        <v>0</v>
      </c>
      <c r="BC158" s="5">
        <v>-0.35171043088294257</v>
      </c>
      <c r="BD158" s="5">
        <v>-0.84081731371547563</v>
      </c>
      <c r="BE158" s="5">
        <v>-1.2584173622125638</v>
      </c>
      <c r="BF158" s="5">
        <v>-1.771912587935268</v>
      </c>
      <c r="BG158" s="5">
        <v>2.035144342768973</v>
      </c>
      <c r="BH158" s="1">
        <v>3110</v>
      </c>
      <c r="BJ158" s="57">
        <v>0</v>
      </c>
      <c r="BK158" s="57">
        <v>0</v>
      </c>
      <c r="BL158" s="57">
        <v>0</v>
      </c>
      <c r="BM158" s="57">
        <v>0</v>
      </c>
      <c r="BN158" s="57">
        <v>0</v>
      </c>
      <c r="BO158" s="57">
        <v>0</v>
      </c>
      <c r="BP158" s="57">
        <v>0</v>
      </c>
      <c r="BQ158" s="57">
        <v>0</v>
      </c>
      <c r="BR158" s="57">
        <v>0</v>
      </c>
      <c r="BS158" s="57">
        <v>0</v>
      </c>
      <c r="BT158" s="57">
        <v>0</v>
      </c>
      <c r="CA158" s="57">
        <v>0</v>
      </c>
      <c r="CB158" s="30">
        <v>0</v>
      </c>
      <c r="CC158" s="30">
        <v>0</v>
      </c>
      <c r="CD158" s="30">
        <v>0</v>
      </c>
      <c r="CE158" s="30">
        <v>0</v>
      </c>
      <c r="CF158" s="30">
        <v>0</v>
      </c>
      <c r="CG158" s="124">
        <v>0</v>
      </c>
      <c r="CH158" s="124">
        <v>0</v>
      </c>
      <c r="CI158" s="124">
        <v>0</v>
      </c>
      <c r="CJ158" s="124">
        <v>0</v>
      </c>
      <c r="CK158" s="124">
        <v>0</v>
      </c>
      <c r="CL158" s="124">
        <v>0</v>
      </c>
      <c r="CM158" s="4">
        <f>IF(ISNUMBER(VLOOKUP(A158,Sheet1!$D$5:$D$567,1,0)),1,0)</f>
        <v>1</v>
      </c>
    </row>
    <row r="159" spans="1:91" s="57" customFormat="1">
      <c r="A159" s="1">
        <v>3111</v>
      </c>
      <c r="B159" s="1">
        <v>31</v>
      </c>
      <c r="C159" s="1">
        <v>3</v>
      </c>
      <c r="D159" s="3" t="s">
        <v>253</v>
      </c>
      <c r="E159" s="3"/>
      <c r="F159" s="4" t="s">
        <v>90</v>
      </c>
      <c r="G159" s="4" t="s">
        <v>91</v>
      </c>
      <c r="H159" s="4" t="s">
        <v>92</v>
      </c>
      <c r="I159" s="4" t="s">
        <v>91</v>
      </c>
      <c r="J159" s="4" t="s">
        <v>93</v>
      </c>
      <c r="K159" s="57">
        <v>232.14285714285828</v>
      </c>
      <c r="L159" s="57">
        <v>47.3</v>
      </c>
      <c r="M159" s="57">
        <v>284</v>
      </c>
      <c r="N159" s="57">
        <v>0</v>
      </c>
      <c r="O159" s="57">
        <v>0</v>
      </c>
      <c r="P159" s="57">
        <v>0</v>
      </c>
      <c r="Q159" s="57">
        <f t="shared" si="34"/>
        <v>331.3</v>
      </c>
      <c r="R159" s="58">
        <f t="shared" si="35"/>
        <v>279.44285714285826</v>
      </c>
      <c r="S159" s="58">
        <f t="shared" si="41"/>
        <v>563.4428571428582</v>
      </c>
      <c r="T159" s="58">
        <f t="shared" si="42"/>
        <v>563.4428571428582</v>
      </c>
      <c r="U159" s="58">
        <f t="shared" si="43"/>
        <v>563.4428571428582</v>
      </c>
      <c r="V159" s="61">
        <f t="shared" si="44"/>
        <v>563.4428571428582</v>
      </c>
      <c r="W159" s="57">
        <v>570.88770105828758</v>
      </c>
      <c r="X159" s="57">
        <f t="shared" si="36"/>
        <v>702.02614299755044</v>
      </c>
      <c r="Y159" s="57">
        <f t="shared" si="37"/>
        <v>1489.9360779007675</v>
      </c>
      <c r="Z159" s="57">
        <f t="shared" si="38"/>
        <v>1528.916694789606</v>
      </c>
      <c r="AA159" s="57">
        <f t="shared" si="39"/>
        <v>1547.0587889220519</v>
      </c>
      <c r="AB159" s="57">
        <f t="shared" si="40"/>
        <v>1543.5978248164924</v>
      </c>
      <c r="AC159" s="59">
        <v>2.459208558404919</v>
      </c>
      <c r="AD159" s="59">
        <v>2.5122350600597279</v>
      </c>
      <c r="AE159" s="59">
        <v>2.6443428273383924</v>
      </c>
      <c r="AF159" s="59">
        <v>2.7135257380713527</v>
      </c>
      <c r="AG159" s="59">
        <v>2.7457243788074193</v>
      </c>
      <c r="AH159" s="59">
        <v>2.7395818497795257</v>
      </c>
      <c r="AI159" s="59"/>
      <c r="AJ159" s="59"/>
      <c r="AK159" s="59"/>
      <c r="AL159" s="59"/>
      <c r="AM159" s="59"/>
      <c r="AN159" s="59"/>
      <c r="AO159" s="59"/>
      <c r="AV159" s="59"/>
      <c r="AW159" s="59"/>
      <c r="AX159" s="59"/>
      <c r="AY159" s="59"/>
      <c r="AZ159" s="59"/>
      <c r="BA159" s="59"/>
      <c r="BB159" s="5">
        <v>259.47500000000002</v>
      </c>
      <c r="BC159" s="5">
        <v>421.38585200210014</v>
      </c>
      <c r="BD159" s="5">
        <v>555.89703882553374</v>
      </c>
      <c r="BE159" s="5">
        <v>561.56626689459756</v>
      </c>
      <c r="BF159" s="5">
        <v>566.23185062618847</v>
      </c>
      <c r="BG159" s="5">
        <v>569.8918811033459</v>
      </c>
      <c r="BH159" s="1">
        <v>3111</v>
      </c>
      <c r="BJ159" s="57">
        <v>0</v>
      </c>
      <c r="BK159" s="57">
        <v>0</v>
      </c>
      <c r="BL159" s="57">
        <v>0</v>
      </c>
      <c r="BM159" s="57">
        <v>0</v>
      </c>
      <c r="BN159" s="57">
        <v>0</v>
      </c>
      <c r="BO159" s="57">
        <v>0</v>
      </c>
      <c r="BP159" s="57">
        <v>0</v>
      </c>
      <c r="BQ159" s="57">
        <v>0</v>
      </c>
      <c r="BR159" s="57">
        <v>0</v>
      </c>
      <c r="BS159" s="57">
        <v>0</v>
      </c>
      <c r="BT159" s="57">
        <v>0</v>
      </c>
      <c r="CA159" s="57">
        <v>0</v>
      </c>
      <c r="CB159" s="30">
        <v>298.63017097052432</v>
      </c>
      <c r="CC159" s="30">
        <v>84.044647211233283</v>
      </c>
      <c r="CD159" s="30">
        <v>178.89144871283995</v>
      </c>
      <c r="CE159" s="30">
        <v>0</v>
      </c>
      <c r="CF159" s="30">
        <v>0</v>
      </c>
      <c r="CG159" s="124">
        <v>0</v>
      </c>
      <c r="CH159" s="124">
        <v>303.05757293742312</v>
      </c>
      <c r="CI159" s="124">
        <v>85.290668117831686</v>
      </c>
      <c r="CJ159" s="124">
        <v>181.54364004809111</v>
      </c>
      <c r="CK159" s="124">
        <v>0</v>
      </c>
      <c r="CL159" s="124">
        <v>0</v>
      </c>
      <c r="CM159" s="4">
        <f>IF(ISNUMBER(VLOOKUP(A159,Sheet1!$D$5:$D$567,1,0)),1,0)</f>
        <v>1</v>
      </c>
    </row>
    <row r="160" spans="1:91" s="57" customFormat="1">
      <c r="A160" s="1">
        <v>3112</v>
      </c>
      <c r="B160" s="1">
        <v>31</v>
      </c>
      <c r="C160" s="1">
        <v>3</v>
      </c>
      <c r="D160" s="3" t="s">
        <v>254</v>
      </c>
      <c r="E160" s="3"/>
      <c r="F160" s="4" t="s">
        <v>90</v>
      </c>
      <c r="G160" s="4" t="s">
        <v>91</v>
      </c>
      <c r="H160" s="4" t="s">
        <v>92</v>
      </c>
      <c r="I160" s="4" t="s">
        <v>91</v>
      </c>
      <c r="J160" s="4" t="s">
        <v>93</v>
      </c>
      <c r="K160" s="57">
        <v>1400</v>
      </c>
      <c r="L160" s="57">
        <v>133</v>
      </c>
      <c r="M160" s="57">
        <v>3</v>
      </c>
      <c r="N160" s="57">
        <v>3.5999999999999996</v>
      </c>
      <c r="O160" s="57">
        <v>33.599999999999994</v>
      </c>
      <c r="P160" s="57">
        <v>0</v>
      </c>
      <c r="Q160" s="57">
        <f t="shared" si="34"/>
        <v>173.2</v>
      </c>
      <c r="R160" s="58">
        <f t="shared" si="35"/>
        <v>1533</v>
      </c>
      <c r="S160" s="58">
        <f t="shared" si="41"/>
        <v>1536</v>
      </c>
      <c r="T160" s="58">
        <f t="shared" si="42"/>
        <v>1539.6</v>
      </c>
      <c r="U160" s="58">
        <f t="shared" si="43"/>
        <v>1573.1999999999998</v>
      </c>
      <c r="V160" s="61">
        <f t="shared" si="44"/>
        <v>1573.1999999999998</v>
      </c>
      <c r="W160" s="57">
        <v>3474.7728580192693</v>
      </c>
      <c r="X160" s="57">
        <f t="shared" si="36"/>
        <v>3913.2141266733233</v>
      </c>
      <c r="Y160" s="57">
        <f t="shared" si="37"/>
        <v>3967.5088609607728</v>
      </c>
      <c r="Z160" s="57">
        <f t="shared" si="38"/>
        <v>3980.3969658505162</v>
      </c>
      <c r="AA160" s="57">
        <f t="shared" si="39"/>
        <v>4025.8274639281394</v>
      </c>
      <c r="AB160" s="57">
        <f t="shared" si="40"/>
        <v>3941.9093162847439</v>
      </c>
      <c r="AC160" s="59">
        <v>2.4819806128709065</v>
      </c>
      <c r="AD160" s="59">
        <v>2.5526510937203675</v>
      </c>
      <c r="AE160" s="59">
        <v>2.58301358135467</v>
      </c>
      <c r="AF160" s="59">
        <v>2.5853448725971138</v>
      </c>
      <c r="AG160" s="59">
        <v>2.5590055072006992</v>
      </c>
      <c r="AH160" s="59">
        <v>2.5056631809590288</v>
      </c>
      <c r="AI160" s="59"/>
      <c r="AJ160" s="59"/>
      <c r="AK160" s="59"/>
      <c r="AL160" s="59"/>
      <c r="AM160" s="59"/>
      <c r="AN160" s="59"/>
      <c r="AO160" s="59"/>
      <c r="AV160" s="59"/>
      <c r="AW160" s="59"/>
      <c r="AX160" s="59"/>
      <c r="AY160" s="59"/>
      <c r="AZ160" s="59"/>
      <c r="BA160" s="59"/>
      <c r="BB160" s="5">
        <v>88.606700000000004</v>
      </c>
      <c r="BC160" s="5">
        <v>160.03129569837193</v>
      </c>
      <c r="BD160" s="5">
        <v>172.93433549192247</v>
      </c>
      <c r="BE160" s="5">
        <v>167.9440248931283</v>
      </c>
      <c r="BF160" s="5">
        <v>167.40051250907845</v>
      </c>
      <c r="BG160" s="5">
        <v>162.01374365601123</v>
      </c>
      <c r="BH160" s="1">
        <v>3112</v>
      </c>
      <c r="BI160" s="57">
        <v>67</v>
      </c>
      <c r="BJ160" s="57">
        <v>241.81491238490699</v>
      </c>
      <c r="BK160" s="57">
        <v>393.247980273449</v>
      </c>
      <c r="BL160" s="57">
        <v>557.89316330654037</v>
      </c>
      <c r="BM160" s="57">
        <v>724.43218367329291</v>
      </c>
      <c r="BN160" s="57">
        <v>888.79448734453945</v>
      </c>
      <c r="BO160" s="57">
        <v>0</v>
      </c>
      <c r="BP160" s="57">
        <v>0</v>
      </c>
      <c r="BQ160" s="57">
        <v>0</v>
      </c>
      <c r="BR160" s="57">
        <v>0</v>
      </c>
      <c r="BS160" s="57">
        <v>0</v>
      </c>
      <c r="BT160" s="57">
        <v>0</v>
      </c>
      <c r="CA160" s="57">
        <v>0</v>
      </c>
      <c r="CB160" s="30">
        <v>50.964868344902719</v>
      </c>
      <c r="CC160" s="30">
        <v>63.70608554579934</v>
      </c>
      <c r="CD160" s="30">
        <v>0</v>
      </c>
      <c r="CE160" s="30">
        <v>53.273071002426242</v>
      </c>
      <c r="CF160" s="30">
        <v>0</v>
      </c>
      <c r="CG160" s="124">
        <v>0</v>
      </c>
      <c r="CH160" s="124">
        <v>49.165244912689232</v>
      </c>
      <c r="CI160" s="124">
        <v>61.456556251483335</v>
      </c>
      <c r="CJ160" s="124">
        <v>0</v>
      </c>
      <c r="CK160" s="124">
        <v>51.391942491838662</v>
      </c>
      <c r="CL160" s="124">
        <v>0</v>
      </c>
      <c r="CM160" s="4">
        <f>IF(ISNUMBER(VLOOKUP(A160,Sheet1!$D$5:$D$567,1,0)),1,0)</f>
        <v>1</v>
      </c>
    </row>
    <row r="161" spans="1:91" s="57" customFormat="1">
      <c r="A161" s="1">
        <v>3201</v>
      </c>
      <c r="B161" s="1">
        <v>32</v>
      </c>
      <c r="C161" s="1">
        <v>3</v>
      </c>
      <c r="D161" s="3" t="s">
        <v>255</v>
      </c>
      <c r="E161" s="3"/>
      <c r="F161" s="4" t="s">
        <v>90</v>
      </c>
      <c r="G161" s="4" t="s">
        <v>91</v>
      </c>
      <c r="H161" s="4" t="s">
        <v>92</v>
      </c>
      <c r="I161" s="4" t="s">
        <v>91</v>
      </c>
      <c r="J161" s="4" t="s">
        <v>93</v>
      </c>
      <c r="K161" s="57">
        <v>968.20587449796994</v>
      </c>
      <c r="L161" s="57">
        <v>0</v>
      </c>
      <c r="M161" s="57">
        <v>9.4</v>
      </c>
      <c r="N161" s="57">
        <v>22</v>
      </c>
      <c r="O161" s="57">
        <v>44.8</v>
      </c>
      <c r="P161" s="57">
        <v>18.400000000000002</v>
      </c>
      <c r="Q161" s="57">
        <f t="shared" si="34"/>
        <v>94.6</v>
      </c>
      <c r="R161" s="58">
        <f t="shared" si="35"/>
        <v>968.20587449796994</v>
      </c>
      <c r="S161" s="58">
        <f t="shared" si="41"/>
        <v>977.60587449796992</v>
      </c>
      <c r="T161" s="58">
        <f t="shared" si="42"/>
        <v>999.60587449796992</v>
      </c>
      <c r="U161" s="58">
        <f t="shared" si="43"/>
        <v>1044.40587449797</v>
      </c>
      <c r="V161" s="61">
        <f t="shared" si="44"/>
        <v>1062.8058744979701</v>
      </c>
      <c r="W161" s="57">
        <v>2549.6883126216958</v>
      </c>
      <c r="X161" s="57">
        <f t="shared" si="36"/>
        <v>2503.9044071145445</v>
      </c>
      <c r="Y161" s="57">
        <f t="shared" si="37"/>
        <v>2479.6145985387634</v>
      </c>
      <c r="Z161" s="57">
        <f t="shared" si="38"/>
        <v>2477.9044859591058</v>
      </c>
      <c r="AA161" s="57">
        <f t="shared" si="39"/>
        <v>2530.9297263252665</v>
      </c>
      <c r="AB161" s="57">
        <f t="shared" si="40"/>
        <v>2501.9022207472908</v>
      </c>
      <c r="AC161" s="59">
        <v>2.6334154540672969</v>
      </c>
      <c r="AD161" s="59">
        <v>2.5861280881123125</v>
      </c>
      <c r="AE161" s="59">
        <v>2.5364154034079638</v>
      </c>
      <c r="AF161" s="59">
        <v>2.4788814763654514</v>
      </c>
      <c r="AG161" s="59">
        <v>2.4233200790275582</v>
      </c>
      <c r="AH161" s="59">
        <v>2.3540538124416148</v>
      </c>
      <c r="AI161" s="59"/>
      <c r="AJ161" s="59"/>
      <c r="AK161" s="59"/>
      <c r="AL161" s="59"/>
      <c r="AM161" s="59"/>
      <c r="AN161" s="59"/>
      <c r="AO161" s="59"/>
      <c r="AV161" s="59"/>
      <c r="AW161" s="59"/>
      <c r="AX161" s="59"/>
      <c r="AY161" s="59"/>
      <c r="AZ161" s="59"/>
      <c r="BA161" s="59"/>
      <c r="BB161" s="5">
        <v>414.86040000000003</v>
      </c>
      <c r="BC161" s="5">
        <v>428.65658763998476</v>
      </c>
      <c r="BD161" s="5">
        <v>433.75850944569402</v>
      </c>
      <c r="BE161" s="5">
        <v>437.90540994341171</v>
      </c>
      <c r="BF161" s="5">
        <v>445.80049947012344</v>
      </c>
      <c r="BG161" s="5">
        <v>449.29722828873184</v>
      </c>
      <c r="BH161" s="1">
        <v>3201</v>
      </c>
      <c r="BI161" s="57">
        <v>416.5</v>
      </c>
      <c r="BJ161" s="57">
        <v>547.47454298560683</v>
      </c>
      <c r="BK161" s="57">
        <v>550.85846466516784</v>
      </c>
      <c r="BL161" s="57">
        <v>519.65173668006651</v>
      </c>
      <c r="BM161" s="57">
        <v>528.72491457620561</v>
      </c>
      <c r="BN161" s="57">
        <v>516.16952010094906</v>
      </c>
      <c r="BO161" s="57">
        <v>0</v>
      </c>
      <c r="BP161" s="57">
        <v>0</v>
      </c>
      <c r="BQ161" s="57">
        <v>0</v>
      </c>
      <c r="BR161" s="57">
        <v>0</v>
      </c>
      <c r="BS161" s="57">
        <v>0</v>
      </c>
      <c r="BT161" s="57">
        <v>0</v>
      </c>
      <c r="CA161" s="57">
        <v>0</v>
      </c>
      <c r="CB161" s="30">
        <v>43.21907487148313</v>
      </c>
      <c r="CC161" s="30">
        <v>64.828612307224702</v>
      </c>
      <c r="CD161" s="30">
        <v>64.828612307224702</v>
      </c>
      <c r="CE161" s="30">
        <v>265.02911045747919</v>
      </c>
      <c r="CF161" s="30">
        <v>0</v>
      </c>
      <c r="CG161" s="124">
        <v>0</v>
      </c>
      <c r="CH161" s="124">
        <v>44.343390394445834</v>
      </c>
      <c r="CI161" s="124">
        <v>66.515085591668765</v>
      </c>
      <c r="CJ161" s="124">
        <v>66.515085591668765</v>
      </c>
      <c r="CK161" s="124">
        <v>271.92366671094845</v>
      </c>
      <c r="CL161" s="124">
        <v>0</v>
      </c>
      <c r="CM161" s="4">
        <f>IF(ISNUMBER(VLOOKUP(A161,Sheet1!$D$5:$D$567,1,0)),1,0)</f>
        <v>1</v>
      </c>
    </row>
    <row r="162" spans="1:91" s="57" customFormat="1">
      <c r="A162" s="1">
        <v>3202</v>
      </c>
      <c r="B162" s="1">
        <v>32</v>
      </c>
      <c r="C162" s="1">
        <v>3</v>
      </c>
      <c r="D162" s="3" t="s">
        <v>256</v>
      </c>
      <c r="E162" s="3"/>
      <c r="F162" s="4" t="s">
        <v>90</v>
      </c>
      <c r="G162" s="4" t="s">
        <v>91</v>
      </c>
      <c r="H162" s="4" t="s">
        <v>92</v>
      </c>
      <c r="I162" s="4" t="s">
        <v>91</v>
      </c>
      <c r="J162" s="4" t="s">
        <v>93</v>
      </c>
      <c r="K162" s="57">
        <v>1120.4237483591919</v>
      </c>
      <c r="L162" s="57">
        <v>0</v>
      </c>
      <c r="M162" s="57">
        <v>9.4</v>
      </c>
      <c r="N162" s="57">
        <v>52.8</v>
      </c>
      <c r="O162" s="57">
        <v>20.5</v>
      </c>
      <c r="P162" s="57">
        <v>8.8000000000000007</v>
      </c>
      <c r="Q162" s="57">
        <f t="shared" si="34"/>
        <v>91.499999999999986</v>
      </c>
      <c r="R162" s="58">
        <f t="shared" si="35"/>
        <v>1120.4237483591919</v>
      </c>
      <c r="S162" s="58">
        <f t="shared" si="41"/>
        <v>1129.823748359192</v>
      </c>
      <c r="T162" s="58">
        <f t="shared" si="42"/>
        <v>1182.6237483591919</v>
      </c>
      <c r="U162" s="58">
        <f t="shared" si="43"/>
        <v>1203.1237483591919</v>
      </c>
      <c r="V162" s="61">
        <f t="shared" si="44"/>
        <v>1211.9237483591919</v>
      </c>
      <c r="W162" s="57">
        <v>2882.4021988362347</v>
      </c>
      <c r="X162" s="57">
        <f t="shared" si="36"/>
        <v>2880.2284187646678</v>
      </c>
      <c r="Y162" s="57">
        <f t="shared" si="37"/>
        <v>2900.5691707337855</v>
      </c>
      <c r="Z162" s="57">
        <f t="shared" si="38"/>
        <v>3010.628528726369</v>
      </c>
      <c r="AA162" s="57">
        <f t="shared" si="39"/>
        <v>3025.5326764591396</v>
      </c>
      <c r="AB162" s="57">
        <f t="shared" si="40"/>
        <v>2997.5040249756307</v>
      </c>
      <c r="AC162" s="59">
        <v>2.5726000569493261</v>
      </c>
      <c r="AD162" s="59">
        <v>2.5706599159314747</v>
      </c>
      <c r="AE162" s="59">
        <v>2.5672758029260692</v>
      </c>
      <c r="AF162" s="59">
        <v>2.5457196618141706</v>
      </c>
      <c r="AG162" s="59">
        <v>2.5147310744928197</v>
      </c>
      <c r="AH162" s="59">
        <v>2.4733437471077808</v>
      </c>
      <c r="AI162" s="59"/>
      <c r="AJ162" s="59"/>
      <c r="AK162" s="59"/>
      <c r="AL162" s="59"/>
      <c r="AM162" s="59"/>
      <c r="AN162" s="59"/>
      <c r="AO162" s="59"/>
      <c r="AV162" s="59"/>
      <c r="AW162" s="59"/>
      <c r="AX162" s="59"/>
      <c r="AY162" s="59"/>
      <c r="AZ162" s="59"/>
      <c r="BA162" s="59"/>
      <c r="BB162" s="5">
        <v>421.59337500000009</v>
      </c>
      <c r="BC162" s="5">
        <v>434.51398149983601</v>
      </c>
      <c r="BD162" s="5">
        <v>441.68453523526051</v>
      </c>
      <c r="BE162" s="5">
        <v>448.7269221821428</v>
      </c>
      <c r="BF162" s="5">
        <v>456.27098602900651</v>
      </c>
      <c r="BG162" s="5">
        <v>460.36908148453836</v>
      </c>
      <c r="BH162" s="1">
        <v>3202</v>
      </c>
      <c r="BI162" s="57">
        <v>106</v>
      </c>
      <c r="BJ162" s="57">
        <v>202.64897035409507</v>
      </c>
      <c r="BK162" s="57">
        <v>211.95129436563326</v>
      </c>
      <c r="BL162" s="57">
        <v>204.57618518940936</v>
      </c>
      <c r="BM162" s="57">
        <v>206.11078266016702</v>
      </c>
      <c r="BN162" s="57">
        <v>198.61278331351343</v>
      </c>
      <c r="BO162" s="57">
        <v>0</v>
      </c>
      <c r="BP162" s="57">
        <v>0</v>
      </c>
      <c r="BQ162" s="57">
        <v>0</v>
      </c>
      <c r="BR162" s="57">
        <v>0</v>
      </c>
      <c r="BS162" s="57">
        <v>0</v>
      </c>
      <c r="BT162" s="57">
        <v>0</v>
      </c>
      <c r="CA162" s="57">
        <v>0</v>
      </c>
      <c r="CB162" s="30">
        <v>177.12854917456099</v>
      </c>
      <c r="CC162" s="30">
        <v>110.7053432341006</v>
      </c>
      <c r="CD162" s="30">
        <v>66.423205940460349</v>
      </c>
      <c r="CE162" s="30">
        <v>94.469823833020826</v>
      </c>
      <c r="CF162" s="30">
        <v>0</v>
      </c>
      <c r="CG162" s="124">
        <v>0</v>
      </c>
      <c r="CH162" s="124">
        <v>181.72412542495454</v>
      </c>
      <c r="CI162" s="124">
        <v>113.57757839059656</v>
      </c>
      <c r="CJ162" s="124">
        <v>68.146547034357923</v>
      </c>
      <c r="CK162" s="124">
        <v>96.920830634629311</v>
      </c>
      <c r="CL162" s="124">
        <v>0</v>
      </c>
      <c r="CM162" s="4">
        <f>IF(ISNUMBER(VLOOKUP(A162,Sheet1!$D$5:$D$567,1,0)),1,0)</f>
        <v>1</v>
      </c>
    </row>
    <row r="163" spans="1:91" s="57" customFormat="1">
      <c r="A163" s="1">
        <v>3203</v>
      </c>
      <c r="B163" s="1">
        <v>32</v>
      </c>
      <c r="C163" s="1">
        <v>3</v>
      </c>
      <c r="D163" s="3" t="s">
        <v>257</v>
      </c>
      <c r="E163" s="3"/>
      <c r="F163" s="4" t="s">
        <v>90</v>
      </c>
      <c r="G163" s="4" t="s">
        <v>91</v>
      </c>
      <c r="H163" s="4" t="s">
        <v>92</v>
      </c>
      <c r="I163" s="4" t="s">
        <v>91</v>
      </c>
      <c r="J163" s="4" t="s">
        <v>93</v>
      </c>
      <c r="K163" s="57">
        <v>802.22392158696141</v>
      </c>
      <c r="L163" s="57">
        <v>180</v>
      </c>
      <c r="M163" s="57">
        <v>9.4</v>
      </c>
      <c r="N163" s="57">
        <v>8.8000000000000007</v>
      </c>
      <c r="O163" s="57">
        <v>8.8000000000000007</v>
      </c>
      <c r="P163" s="57">
        <v>8.8000000000000007</v>
      </c>
      <c r="Q163" s="57">
        <f t="shared" si="34"/>
        <v>215.80000000000004</v>
      </c>
      <c r="R163" s="58">
        <f t="shared" si="35"/>
        <v>982.22392158696141</v>
      </c>
      <c r="S163" s="58">
        <f t="shared" si="41"/>
        <v>991.62392158696139</v>
      </c>
      <c r="T163" s="58">
        <f t="shared" si="42"/>
        <v>1000.4239215869613</v>
      </c>
      <c r="U163" s="58">
        <f t="shared" si="43"/>
        <v>1009.2239215869613</v>
      </c>
      <c r="V163" s="61">
        <f t="shared" si="44"/>
        <v>1018.0239215869613</v>
      </c>
      <c r="W163" s="57">
        <v>2604.6239719608029</v>
      </c>
      <c r="X163" s="57">
        <f t="shared" si="36"/>
        <v>3092.0560322421975</v>
      </c>
      <c r="Y163" s="57">
        <f t="shared" si="37"/>
        <v>3128.9334914921619</v>
      </c>
      <c r="Z163" s="57">
        <f t="shared" si="38"/>
        <v>3148.2598027554632</v>
      </c>
      <c r="AA163" s="57">
        <f t="shared" si="39"/>
        <v>3140.8984890957186</v>
      </c>
      <c r="AB163" s="57">
        <f t="shared" si="40"/>
        <v>3126.2444289924388</v>
      </c>
      <c r="AC163" s="59">
        <v>3.2467543062145654</v>
      </c>
      <c r="AD163" s="59">
        <v>3.1480154008532173</v>
      </c>
      <c r="AE163" s="59">
        <v>3.1553630599035194</v>
      </c>
      <c r="AF163" s="59">
        <v>3.1469257529962036</v>
      </c>
      <c r="AG163" s="59">
        <v>3.1121918752746076</v>
      </c>
      <c r="AH163" s="59">
        <v>3.0708948608192306</v>
      </c>
      <c r="AI163" s="59"/>
      <c r="AJ163" s="59"/>
      <c r="AK163" s="59"/>
      <c r="AL163" s="59"/>
      <c r="AM163" s="59"/>
      <c r="AN163" s="59"/>
      <c r="AO163" s="59"/>
      <c r="AV163" s="59"/>
      <c r="AW163" s="59"/>
      <c r="AX163" s="59"/>
      <c r="AY163" s="59"/>
      <c r="AZ163" s="59"/>
      <c r="BA163" s="59"/>
      <c r="BB163" s="5">
        <v>86.434600000000003</v>
      </c>
      <c r="BC163" s="5">
        <v>122.79734331787326</v>
      </c>
      <c r="BD163" s="5">
        <v>124.46304120886138</v>
      </c>
      <c r="BE163" s="5">
        <v>124.62049253830264</v>
      </c>
      <c r="BF163" s="5">
        <v>124.38288498289458</v>
      </c>
      <c r="BG163" s="5">
        <v>123.68689742514562</v>
      </c>
      <c r="BH163" s="1">
        <v>3203</v>
      </c>
      <c r="BI163" s="57">
        <v>54</v>
      </c>
      <c r="BJ163" s="57">
        <v>232.47651287647926</v>
      </c>
      <c r="BK163" s="57">
        <v>235.59190593055749</v>
      </c>
      <c r="BL163" s="57">
        <v>220.9857350509248</v>
      </c>
      <c r="BM163" s="57">
        <v>213.88283442008424</v>
      </c>
      <c r="BN163" s="57">
        <v>204.35373383527363</v>
      </c>
      <c r="BO163" s="57">
        <v>0</v>
      </c>
      <c r="BP163" s="57">
        <v>0</v>
      </c>
      <c r="BQ163" s="57">
        <v>0</v>
      </c>
      <c r="BR163" s="57">
        <v>0</v>
      </c>
      <c r="BS163" s="57">
        <v>0</v>
      </c>
      <c r="BT163" s="57">
        <v>0</v>
      </c>
      <c r="CA163" s="57">
        <v>0</v>
      </c>
      <c r="CB163" s="30">
        <v>1.4419216227083482</v>
      </c>
      <c r="CC163" s="30">
        <v>2.8838432454166965</v>
      </c>
      <c r="CD163" s="30">
        <v>23.836878898971793</v>
      </c>
      <c r="CE163" s="30">
        <v>96.457848771205803</v>
      </c>
      <c r="CF163" s="30">
        <v>0</v>
      </c>
      <c r="CG163" s="124">
        <v>0</v>
      </c>
      <c r="CH163" s="124">
        <v>1.4311194588499265</v>
      </c>
      <c r="CI163" s="124">
        <v>2.8622389176998531</v>
      </c>
      <c r="CJ163" s="124">
        <v>23.658304788087452</v>
      </c>
      <c r="CK163" s="124">
        <v>95.735234260508378</v>
      </c>
      <c r="CL163" s="124">
        <v>0</v>
      </c>
      <c r="CM163" s="4">
        <f>IF(ISNUMBER(VLOOKUP(A163,Sheet1!$D$5:$D$567,1,0)),1,0)</f>
        <v>1</v>
      </c>
    </row>
    <row r="164" spans="1:91" s="57" customFormat="1">
      <c r="A164" s="1">
        <v>3204</v>
      </c>
      <c r="B164" s="1">
        <v>32</v>
      </c>
      <c r="C164" s="1">
        <v>3</v>
      </c>
      <c r="D164" s="3" t="s">
        <v>258</v>
      </c>
      <c r="E164" s="3"/>
      <c r="F164" s="4" t="s">
        <v>90</v>
      </c>
      <c r="G164" s="4" t="s">
        <v>91</v>
      </c>
      <c r="H164" s="4" t="s">
        <v>92</v>
      </c>
      <c r="I164" s="4" t="s">
        <v>91</v>
      </c>
      <c r="J164" s="4" t="s">
        <v>93</v>
      </c>
      <c r="K164" s="57">
        <v>1240.9090909090908</v>
      </c>
      <c r="L164" s="57">
        <v>0</v>
      </c>
      <c r="M164" s="57">
        <v>9.4</v>
      </c>
      <c r="N164" s="57">
        <v>8.8000000000000007</v>
      </c>
      <c r="O164" s="57">
        <v>20.8</v>
      </c>
      <c r="P164" s="57">
        <v>38.799999999999997</v>
      </c>
      <c r="Q164" s="57">
        <f t="shared" si="34"/>
        <v>77.8</v>
      </c>
      <c r="R164" s="58">
        <f t="shared" si="35"/>
        <v>1240.9090909090908</v>
      </c>
      <c r="S164" s="58">
        <f t="shared" si="41"/>
        <v>1250.3090909090909</v>
      </c>
      <c r="T164" s="58">
        <f t="shared" si="42"/>
        <v>1259.1090909090908</v>
      </c>
      <c r="U164" s="58">
        <f t="shared" si="43"/>
        <v>1279.9090909090908</v>
      </c>
      <c r="V164" s="61">
        <f t="shared" si="44"/>
        <v>1318.7090909090907</v>
      </c>
      <c r="W164" s="57">
        <v>2765</v>
      </c>
      <c r="X164" s="57">
        <f t="shared" si="36"/>
        <v>2765</v>
      </c>
      <c r="Y164" s="57">
        <f t="shared" si="37"/>
        <v>2785.9451282051282</v>
      </c>
      <c r="Z164" s="57">
        <f t="shared" si="38"/>
        <v>2805.5533333333333</v>
      </c>
      <c r="AA164" s="57">
        <f t="shared" si="39"/>
        <v>2851.5542446669574</v>
      </c>
      <c r="AB164" s="57">
        <f t="shared" si="40"/>
        <v>2937.1366865079362</v>
      </c>
      <c r="AC164" s="59">
        <v>2.2282051282051283</v>
      </c>
      <c r="AD164" s="59">
        <v>2.2282051282051283</v>
      </c>
      <c r="AE164" s="59">
        <v>2.2282051282051283</v>
      </c>
      <c r="AF164" s="59">
        <v>2.2282051282051283</v>
      </c>
      <c r="AG164" s="59">
        <v>2.2279349876650709</v>
      </c>
      <c r="AH164" s="59">
        <v>2.2272817460317462</v>
      </c>
      <c r="AI164" s="59"/>
      <c r="AJ164" s="59"/>
      <c r="AK164" s="59"/>
      <c r="AL164" s="59"/>
      <c r="AM164" s="59"/>
      <c r="AN164" s="59"/>
      <c r="AO164" s="59"/>
      <c r="AV164" s="59"/>
      <c r="AW164" s="59"/>
      <c r="AX164" s="59"/>
      <c r="AY164" s="59"/>
      <c r="AZ164" s="59"/>
      <c r="BA164" s="59"/>
      <c r="BB164" s="5">
        <v>410.24870000000004</v>
      </c>
      <c r="BC164" s="5">
        <v>418.92855858137</v>
      </c>
      <c r="BD164" s="5">
        <v>424.32655038392903</v>
      </c>
      <c r="BE164" s="5">
        <v>428.30232323493652</v>
      </c>
      <c r="BF164" s="5">
        <v>474.86769150269686</v>
      </c>
      <c r="BG164" s="5">
        <v>484.26189887700576</v>
      </c>
      <c r="BH164" s="1">
        <v>3204</v>
      </c>
      <c r="BI164" s="57">
        <v>567</v>
      </c>
      <c r="BJ164" s="57">
        <v>601.70035921082513</v>
      </c>
      <c r="BK164" s="57">
        <v>588.10338998144721</v>
      </c>
      <c r="BL164" s="57">
        <v>544.47082721952575</v>
      </c>
      <c r="BM164" s="57">
        <v>556.70341812749723</v>
      </c>
      <c r="BN164" s="57">
        <v>582.72850654451088</v>
      </c>
      <c r="BO164" s="57">
        <v>0</v>
      </c>
      <c r="BP164" s="57">
        <v>0</v>
      </c>
      <c r="BQ164" s="57">
        <v>0</v>
      </c>
      <c r="BR164" s="57">
        <v>0</v>
      </c>
      <c r="BS164" s="57">
        <v>0</v>
      </c>
      <c r="BT164" s="57">
        <v>0</v>
      </c>
      <c r="CA164" s="57">
        <v>0</v>
      </c>
      <c r="CB164" s="30">
        <v>59.364060051121797</v>
      </c>
      <c r="CC164" s="30">
        <v>78.277474786832514</v>
      </c>
      <c r="CD164" s="30">
        <v>134.11164361939248</v>
      </c>
      <c r="CE164" s="30">
        <v>156.54914477758976</v>
      </c>
      <c r="CF164" s="30">
        <v>0</v>
      </c>
      <c r="CG164" s="124">
        <v>0</v>
      </c>
      <c r="CH164" s="124">
        <v>67.120234670396243</v>
      </c>
      <c r="CI164" s="124">
        <v>88.504769932745489</v>
      </c>
      <c r="CJ164" s="124">
        <v>151.6339176264961</v>
      </c>
      <c r="CK164" s="124">
        <v>177.00297664736794</v>
      </c>
      <c r="CL164" s="124">
        <v>0</v>
      </c>
      <c r="CM164" s="4">
        <f>IF(ISNUMBER(VLOOKUP(A164,Sheet1!$D$5:$D$567,1,0)),1,0)</f>
        <v>1</v>
      </c>
    </row>
    <row r="165" spans="1:91" s="57" customFormat="1">
      <c r="A165" s="1">
        <v>3205</v>
      </c>
      <c r="B165" s="1">
        <v>32</v>
      </c>
      <c r="C165" s="1">
        <v>3</v>
      </c>
      <c r="D165" s="3" t="s">
        <v>259</v>
      </c>
      <c r="E165" s="3"/>
      <c r="F165" s="4" t="s">
        <v>90</v>
      </c>
      <c r="G165" s="4" t="s">
        <v>91</v>
      </c>
      <c r="H165" s="4" t="s">
        <v>92</v>
      </c>
      <c r="I165" s="4" t="s">
        <v>91</v>
      </c>
      <c r="J165" s="4" t="s">
        <v>93</v>
      </c>
      <c r="K165" s="57">
        <v>1023.806533649386</v>
      </c>
      <c r="L165" s="57">
        <v>0</v>
      </c>
      <c r="M165" s="57">
        <v>9.4</v>
      </c>
      <c r="N165" s="57">
        <v>8.8000000000000007</v>
      </c>
      <c r="O165" s="57">
        <v>8.8000000000000007</v>
      </c>
      <c r="P165" s="57">
        <v>8.8000000000000007</v>
      </c>
      <c r="Q165" s="57">
        <f t="shared" si="34"/>
        <v>35.800000000000004</v>
      </c>
      <c r="R165" s="58">
        <f t="shared" si="35"/>
        <v>1023.806533649386</v>
      </c>
      <c r="S165" s="58">
        <f t="shared" si="41"/>
        <v>1033.2065336493861</v>
      </c>
      <c r="T165" s="58">
        <f t="shared" si="42"/>
        <v>1042.006533649386</v>
      </c>
      <c r="U165" s="58">
        <f t="shared" si="43"/>
        <v>1050.806533649386</v>
      </c>
      <c r="V165" s="61">
        <f t="shared" si="44"/>
        <v>1059.6065336493859</v>
      </c>
      <c r="W165" s="57">
        <v>4123.6667576614827</v>
      </c>
      <c r="X165" s="57">
        <f t="shared" si="36"/>
        <v>3895.4528994335742</v>
      </c>
      <c r="Y165" s="57">
        <f t="shared" si="37"/>
        <v>3876.7229002275349</v>
      </c>
      <c r="Z165" s="57">
        <f t="shared" si="38"/>
        <v>3843.5861326282252</v>
      </c>
      <c r="AA165" s="57">
        <f t="shared" si="39"/>
        <v>3787.7781508456051</v>
      </c>
      <c r="AB165" s="57">
        <f t="shared" si="40"/>
        <v>3711.8623489533525</v>
      </c>
      <c r="AC165" s="59">
        <v>4.0277792943580479</v>
      </c>
      <c r="AD165" s="59">
        <v>3.8048720841310977</v>
      </c>
      <c r="AE165" s="59">
        <v>3.7521277440383312</v>
      </c>
      <c r="AF165" s="59">
        <v>3.6886391865192598</v>
      </c>
      <c r="AG165" s="59">
        <v>3.6046389411863347</v>
      </c>
      <c r="AH165" s="59">
        <v>3.5030572491558205</v>
      </c>
      <c r="AI165" s="59"/>
      <c r="AJ165" s="59"/>
      <c r="AK165" s="59"/>
      <c r="AL165" s="59"/>
      <c r="AM165" s="59"/>
      <c r="AN165" s="59"/>
      <c r="AO165" s="59"/>
      <c r="AV165" s="59"/>
      <c r="AW165" s="59"/>
      <c r="AX165" s="59"/>
      <c r="AY165" s="59"/>
      <c r="AZ165" s="59"/>
      <c r="BA165" s="59"/>
      <c r="BB165" s="5">
        <v>226.59390000000002</v>
      </c>
      <c r="BC165" s="5">
        <v>230.51391582012232</v>
      </c>
      <c r="BD165" s="5">
        <v>232.53888252595701</v>
      </c>
      <c r="BE165" s="5">
        <v>234.51846879824225</v>
      </c>
      <c r="BF165" s="5">
        <v>235.53752912239136</v>
      </c>
      <c r="BG165" s="5">
        <v>235.70442605107857</v>
      </c>
      <c r="BH165" s="1">
        <v>3205</v>
      </c>
      <c r="BI165" s="57">
        <v>794</v>
      </c>
      <c r="BJ165" s="57">
        <v>794</v>
      </c>
      <c r="BK165" s="57">
        <v>801.29004919845147</v>
      </c>
      <c r="BL165" s="57">
        <v>808.11477610764007</v>
      </c>
      <c r="BM165" s="57">
        <v>814.93950301682844</v>
      </c>
      <c r="BN165" s="57">
        <v>821.76422992601692</v>
      </c>
      <c r="BO165" s="57">
        <v>47</v>
      </c>
      <c r="BP165" s="57">
        <v>47</v>
      </c>
      <c r="BQ165" s="57">
        <v>47</v>
      </c>
      <c r="BR165" s="57">
        <v>47</v>
      </c>
      <c r="BS165" s="57">
        <v>47</v>
      </c>
      <c r="BT165" s="57">
        <v>47</v>
      </c>
      <c r="CA165" s="57">
        <v>0</v>
      </c>
      <c r="CB165" s="30">
        <v>23.451846879824227</v>
      </c>
      <c r="CC165" s="30">
        <v>23.451846879824227</v>
      </c>
      <c r="CD165" s="30">
        <v>23.451846879824227</v>
      </c>
      <c r="CE165" s="30">
        <v>164.16292815876957</v>
      </c>
      <c r="CF165" s="30">
        <v>0</v>
      </c>
      <c r="CG165" s="124">
        <v>0</v>
      </c>
      <c r="CH165" s="124">
        <v>23.570442605107857</v>
      </c>
      <c r="CI165" s="124">
        <v>23.570442605107857</v>
      </c>
      <c r="CJ165" s="124">
        <v>23.570442605107857</v>
      </c>
      <c r="CK165" s="124">
        <v>164.99309823575499</v>
      </c>
      <c r="CL165" s="124">
        <v>0</v>
      </c>
      <c r="CM165" s="4">
        <f>IF(ISNUMBER(VLOOKUP(A165,Sheet1!$D$5:$D$567,1,0)),1,0)</f>
        <v>1</v>
      </c>
    </row>
    <row r="166" spans="1:91" s="57" customFormat="1">
      <c r="A166" s="1">
        <v>3206</v>
      </c>
      <c r="B166" s="1">
        <v>32</v>
      </c>
      <c r="C166" s="1">
        <v>3</v>
      </c>
      <c r="D166" s="3" t="s">
        <v>260</v>
      </c>
      <c r="E166" s="3"/>
      <c r="F166" s="4" t="s">
        <v>90</v>
      </c>
      <c r="G166" s="4" t="s">
        <v>91</v>
      </c>
      <c r="H166" s="4" t="s">
        <v>92</v>
      </c>
      <c r="I166" s="4" t="s">
        <v>91</v>
      </c>
      <c r="J166" s="4" t="s">
        <v>93</v>
      </c>
      <c r="K166" s="57">
        <v>28.154458070931405</v>
      </c>
      <c r="L166" s="57">
        <v>0</v>
      </c>
      <c r="M166" s="57">
        <v>0</v>
      </c>
      <c r="N166" s="57">
        <v>0</v>
      </c>
      <c r="O166" s="57">
        <v>0</v>
      </c>
      <c r="P166" s="57">
        <v>0</v>
      </c>
      <c r="Q166" s="57">
        <f t="shared" si="34"/>
        <v>0</v>
      </c>
      <c r="R166" s="58">
        <f t="shared" si="35"/>
        <v>28.154458070931405</v>
      </c>
      <c r="S166" s="58">
        <f t="shared" si="41"/>
        <v>28.154458070931405</v>
      </c>
      <c r="T166" s="58">
        <f t="shared" si="42"/>
        <v>28.154458070931405</v>
      </c>
      <c r="U166" s="58">
        <f t="shared" si="43"/>
        <v>28.154458070931405</v>
      </c>
      <c r="V166" s="61">
        <f t="shared" si="44"/>
        <v>28.154458070931405</v>
      </c>
      <c r="W166" s="57">
        <v>68.872283551968096</v>
      </c>
      <c r="X166" s="57">
        <f t="shared" si="36"/>
        <v>68.809727305206465</v>
      </c>
      <c r="Y166" s="57">
        <f t="shared" si="37"/>
        <v>68.867498340154185</v>
      </c>
      <c r="Z166" s="57">
        <f t="shared" si="38"/>
        <v>68.607824703152389</v>
      </c>
      <c r="AA166" s="57">
        <f t="shared" si="39"/>
        <v>68.108472840717454</v>
      </c>
      <c r="AB166" s="57">
        <f t="shared" si="40"/>
        <v>67.296836743244882</v>
      </c>
      <c r="AC166" s="59">
        <v>2.4462301273373317</v>
      </c>
      <c r="AD166" s="59">
        <v>2.4440082324386969</v>
      </c>
      <c r="AE166" s="59">
        <v>2.4460601644915951</v>
      </c>
      <c r="AF166" s="59">
        <v>2.436836984405955</v>
      </c>
      <c r="AG166" s="59">
        <v>2.4191008283351514</v>
      </c>
      <c r="AH166" s="59">
        <v>2.3902728503492936</v>
      </c>
      <c r="AI166" s="59"/>
      <c r="AJ166" s="59"/>
      <c r="AK166" s="59"/>
      <c r="AL166" s="59"/>
      <c r="AM166" s="59"/>
      <c r="AN166" s="59"/>
      <c r="AO166" s="59"/>
      <c r="AV166" s="59"/>
      <c r="AW166" s="59"/>
      <c r="AX166" s="59"/>
      <c r="AY166" s="59"/>
      <c r="AZ166" s="59"/>
      <c r="BA166" s="59"/>
      <c r="BB166" s="5">
        <v>324.34910000000002</v>
      </c>
      <c r="BC166" s="5">
        <v>329.38067976721629</v>
      </c>
      <c r="BD166" s="5">
        <v>421.11414564253425</v>
      </c>
      <c r="BE166" s="5">
        <v>534.87406730885823</v>
      </c>
      <c r="BF166" s="5">
        <v>763.03118000605309</v>
      </c>
      <c r="BG166" s="5">
        <v>1007.3960184931683</v>
      </c>
      <c r="BH166" s="1">
        <v>3206</v>
      </c>
      <c r="BJ166" s="57">
        <v>0</v>
      </c>
      <c r="BK166" s="57">
        <v>0</v>
      </c>
      <c r="BL166" s="57">
        <v>0</v>
      </c>
      <c r="BM166" s="57">
        <v>0</v>
      </c>
      <c r="BN166" s="57">
        <v>0</v>
      </c>
      <c r="BO166" s="57">
        <v>0</v>
      </c>
      <c r="BP166" s="57">
        <v>0</v>
      </c>
      <c r="BQ166" s="57">
        <v>0</v>
      </c>
      <c r="BR166" s="57">
        <v>0</v>
      </c>
      <c r="BS166" s="57">
        <v>0</v>
      </c>
      <c r="BT166" s="57">
        <v>0</v>
      </c>
      <c r="BU166" s="57">
        <v>129</v>
      </c>
      <c r="BV166" s="57">
        <v>148.35</v>
      </c>
      <c r="BW166" s="57">
        <v>170.60249999999999</v>
      </c>
      <c r="BX166" s="57">
        <v>196.19287499999999</v>
      </c>
      <c r="BY166" s="57">
        <v>225.62180624999996</v>
      </c>
      <c r="BZ166" s="57">
        <v>259.46507718749996</v>
      </c>
      <c r="CA166" s="57">
        <v>0</v>
      </c>
      <c r="CB166" s="30">
        <v>273.66692193454332</v>
      </c>
      <c r="CC166" s="30">
        <v>14.891960987696978</v>
      </c>
      <c r="CD166" s="30">
        <v>246.31518438661791</v>
      </c>
      <c r="CE166" s="30">
        <v>0</v>
      </c>
      <c r="CF166" s="30">
        <v>0</v>
      </c>
      <c r="CG166" s="124">
        <v>0</v>
      </c>
      <c r="CH166" s="124">
        <v>515.43154622776717</v>
      </c>
      <c r="CI166" s="124">
        <v>28.047914683997373</v>
      </c>
      <c r="CJ166" s="124">
        <v>463.91655758140365</v>
      </c>
      <c r="CK166" s="124">
        <v>0</v>
      </c>
      <c r="CL166" s="124">
        <v>0</v>
      </c>
      <c r="CM166" s="4">
        <f>IF(ISNUMBER(VLOOKUP(A166,Sheet1!$D$5:$D$567,1,0)),1,0)</f>
        <v>1</v>
      </c>
    </row>
    <row r="167" spans="1:91" s="57" customFormat="1">
      <c r="A167" s="1">
        <v>3301</v>
      </c>
      <c r="B167" s="1">
        <v>33</v>
      </c>
      <c r="C167" s="1">
        <v>3</v>
      </c>
      <c r="D167" s="3" t="s">
        <v>261</v>
      </c>
      <c r="E167" s="3">
        <v>3301</v>
      </c>
      <c r="F167" s="4" t="s">
        <v>90</v>
      </c>
      <c r="G167" s="4" t="s">
        <v>91</v>
      </c>
      <c r="H167" s="4" t="s">
        <v>92</v>
      </c>
      <c r="I167" s="4" t="s">
        <v>91</v>
      </c>
      <c r="J167" s="4" t="s">
        <v>93</v>
      </c>
      <c r="K167" s="57">
        <v>1258</v>
      </c>
      <c r="L167" s="57">
        <v>100</v>
      </c>
      <c r="M167" s="57">
        <v>17.100000000000001</v>
      </c>
      <c r="N167" s="57">
        <v>0</v>
      </c>
      <c r="O167" s="57">
        <v>0</v>
      </c>
      <c r="P167" s="57">
        <v>0</v>
      </c>
      <c r="Q167" s="57">
        <f t="shared" si="34"/>
        <v>117.1</v>
      </c>
      <c r="R167" s="58">
        <f t="shared" si="35"/>
        <v>1358</v>
      </c>
      <c r="S167" s="58">
        <f t="shared" si="41"/>
        <v>1375.1</v>
      </c>
      <c r="T167" s="58">
        <f t="shared" si="42"/>
        <v>1375.1</v>
      </c>
      <c r="U167" s="58">
        <f t="shared" si="43"/>
        <v>1375.1</v>
      </c>
      <c r="V167" s="61">
        <f t="shared" si="44"/>
        <v>1375.1</v>
      </c>
      <c r="W167" s="57">
        <v>4701.947272255381</v>
      </c>
      <c r="X167" s="57">
        <f t="shared" si="36"/>
        <v>5198.9204624832273</v>
      </c>
      <c r="Y167" s="57">
        <f t="shared" si="37"/>
        <v>5225.3799999999992</v>
      </c>
      <c r="Z167" s="57">
        <f t="shared" si="38"/>
        <v>5087.87</v>
      </c>
      <c r="AA167" s="57">
        <f t="shared" si="39"/>
        <v>5087.87</v>
      </c>
      <c r="AB167" s="57">
        <f t="shared" si="40"/>
        <v>5087.87</v>
      </c>
      <c r="AC167" s="59">
        <v>3.7376369413794759</v>
      </c>
      <c r="AD167" s="59">
        <v>3.8283655835664412</v>
      </c>
      <c r="AE167" s="59">
        <v>3.8</v>
      </c>
      <c r="AF167" s="59">
        <v>3.7</v>
      </c>
      <c r="AG167" s="59">
        <v>3.7</v>
      </c>
      <c r="AH167" s="59">
        <v>3.7</v>
      </c>
      <c r="AI167" s="59"/>
      <c r="AJ167" s="59"/>
      <c r="AK167" s="59"/>
      <c r="AL167" s="59"/>
      <c r="AM167" s="59"/>
      <c r="AN167" s="59"/>
      <c r="AO167" s="59"/>
      <c r="AV167" s="59"/>
      <c r="AW167" s="59"/>
      <c r="AX167" s="59"/>
      <c r="AY167" s="59"/>
      <c r="AZ167" s="59"/>
      <c r="BA167" s="59"/>
      <c r="BB167" s="5">
        <v>242.26251174575901</v>
      </c>
      <c r="BC167" s="5">
        <v>449.31979513140726</v>
      </c>
      <c r="BD167" s="5">
        <v>531.72425316261433</v>
      </c>
      <c r="BE167" s="5">
        <v>539.72725094361601</v>
      </c>
      <c r="BF167" s="5">
        <v>542.39391224742326</v>
      </c>
      <c r="BG167" s="5">
        <v>547.40580268943449</v>
      </c>
      <c r="BH167" s="1">
        <v>3301</v>
      </c>
      <c r="BI167" s="57">
        <v>667.63495812754979</v>
      </c>
      <c r="BJ167" s="57">
        <v>903.37714622287172</v>
      </c>
      <c r="BK167" s="57">
        <v>1047.5028639382917</v>
      </c>
      <c r="BL167" s="57">
        <v>1178.5211560169855</v>
      </c>
      <c r="BM167" s="57">
        <v>1311.0766908946598</v>
      </c>
      <c r="BN167" s="57">
        <v>1443.6322257723339</v>
      </c>
      <c r="BO167" s="57">
        <v>0</v>
      </c>
      <c r="BP167" s="57">
        <v>0</v>
      </c>
      <c r="BQ167" s="57">
        <v>0</v>
      </c>
      <c r="BR167" s="57">
        <v>0</v>
      </c>
      <c r="BS167" s="57">
        <v>0</v>
      </c>
      <c r="BT167" s="57">
        <v>0</v>
      </c>
      <c r="CA167" s="57">
        <v>0</v>
      </c>
      <c r="CB167" s="30">
        <v>114.86733093173731</v>
      </c>
      <c r="CC167" s="30">
        <v>55.236243007768934</v>
      </c>
      <c r="CD167" s="30">
        <v>117.86278306361088</v>
      </c>
      <c r="CE167" s="30">
        <v>251.76089394049885</v>
      </c>
      <c r="CF167" s="30">
        <v>0</v>
      </c>
      <c r="CG167" s="124">
        <v>0</v>
      </c>
      <c r="CH167" s="124">
        <v>116.50151698204579</v>
      </c>
      <c r="CI167" s="124">
        <v>56.022073905575624</v>
      </c>
      <c r="CJ167" s="124">
        <v>119.53958459082273</v>
      </c>
      <c r="CK167" s="124">
        <v>255.34262721099029</v>
      </c>
      <c r="CL167" s="124">
        <v>0</v>
      </c>
      <c r="CM167" s="4">
        <f>IF(ISNUMBER(VLOOKUP(A167,Sheet1!$D$5:$D$567,1,0)),1,0)</f>
        <v>1</v>
      </c>
    </row>
    <row r="168" spans="1:91" s="57" customFormat="1">
      <c r="A168" s="20">
        <v>3302</v>
      </c>
      <c r="B168" s="20">
        <v>33</v>
      </c>
      <c r="C168" s="1">
        <v>3</v>
      </c>
      <c r="D168" s="3" t="s">
        <v>262</v>
      </c>
      <c r="E168" s="3">
        <v>3301</v>
      </c>
      <c r="F168" s="4" t="s">
        <v>90</v>
      </c>
      <c r="G168" s="4" t="s">
        <v>91</v>
      </c>
      <c r="H168" s="4" t="s">
        <v>92</v>
      </c>
      <c r="I168" s="4" t="s">
        <v>91</v>
      </c>
      <c r="J168" s="4" t="s">
        <v>93</v>
      </c>
      <c r="K168" s="57">
        <v>1008</v>
      </c>
      <c r="L168" s="57">
        <v>0</v>
      </c>
      <c r="M168" s="57">
        <v>0</v>
      </c>
      <c r="N168" s="57">
        <v>0</v>
      </c>
      <c r="O168" s="57">
        <v>0</v>
      </c>
      <c r="P168" s="57">
        <v>0</v>
      </c>
      <c r="Q168" s="57">
        <f t="shared" si="34"/>
        <v>0</v>
      </c>
      <c r="R168" s="58">
        <f t="shared" si="35"/>
        <v>1008</v>
      </c>
      <c r="S168" s="58">
        <f t="shared" si="41"/>
        <v>1008</v>
      </c>
      <c r="T168" s="58">
        <f t="shared" si="42"/>
        <v>1008</v>
      </c>
      <c r="U168" s="58">
        <f t="shared" si="43"/>
        <v>1008</v>
      </c>
      <c r="V168" s="61">
        <f t="shared" si="44"/>
        <v>1008</v>
      </c>
      <c r="W168" s="57">
        <v>3767.5380369105123</v>
      </c>
      <c r="X168" s="57">
        <f t="shared" si="36"/>
        <v>3858.9925082349728</v>
      </c>
      <c r="Y168" s="57">
        <f t="shared" si="37"/>
        <v>3830.3999999999996</v>
      </c>
      <c r="Z168" s="57">
        <f t="shared" si="38"/>
        <v>3729.6000000000004</v>
      </c>
      <c r="AA168" s="57">
        <f t="shared" si="39"/>
        <v>3729.6000000000004</v>
      </c>
      <c r="AB168" s="57">
        <f t="shared" si="40"/>
        <v>3729.6000000000004</v>
      </c>
      <c r="AC168" s="59">
        <v>3.7376369413794763</v>
      </c>
      <c r="AD168" s="59">
        <v>3.8283655835664412</v>
      </c>
      <c r="AE168" s="59">
        <v>3.8</v>
      </c>
      <c r="AF168" s="59">
        <v>3.7</v>
      </c>
      <c r="AG168" s="59">
        <v>3.7</v>
      </c>
      <c r="AH168" s="59">
        <v>3.7</v>
      </c>
      <c r="AI168" s="59"/>
      <c r="AJ168" s="59"/>
      <c r="AK168" s="59"/>
      <c r="AL168" s="59"/>
      <c r="AM168" s="59"/>
      <c r="AN168" s="59"/>
      <c r="AO168" s="59"/>
      <c r="AV168" s="59"/>
      <c r="AW168" s="59"/>
      <c r="AX168" s="59"/>
      <c r="AY168" s="59"/>
      <c r="AZ168" s="59"/>
      <c r="BA168" s="59"/>
      <c r="BB168" s="5">
        <v>218.81775254455655</v>
      </c>
      <c r="BC168" s="5">
        <v>333.51572422125071</v>
      </c>
      <c r="BD168" s="5">
        <v>394.68191987328066</v>
      </c>
      <c r="BE168" s="5">
        <v>398.50942642189051</v>
      </c>
      <c r="BF168" s="5">
        <v>400.47836474172476</v>
      </c>
      <c r="BG168" s="5">
        <v>404.17891086357315</v>
      </c>
      <c r="BH168" s="20">
        <v>3302</v>
      </c>
      <c r="BI168" s="57">
        <v>603.02512347004506</v>
      </c>
      <c r="BJ168" s="57">
        <v>670.54798482522438</v>
      </c>
      <c r="BK168" s="57">
        <v>767.85898251021604</v>
      </c>
      <c r="BL168" s="57">
        <v>863.90031653343146</v>
      </c>
      <c r="BM168" s="57">
        <v>961.06850732442547</v>
      </c>
      <c r="BN168" s="57">
        <v>1058.2366981154194</v>
      </c>
      <c r="CA168" s="57">
        <v>0</v>
      </c>
      <c r="CB168" s="30">
        <v>84.812679152645188</v>
      </c>
      <c r="CC168" s="30">
        <v>40.783865332428284</v>
      </c>
      <c r="CD168" s="30">
        <v>87.024381283416176</v>
      </c>
      <c r="CE168" s="30">
        <v>185.88850065340085</v>
      </c>
      <c r="CF168" s="30">
        <v>0</v>
      </c>
      <c r="CG168" s="124">
        <v>0</v>
      </c>
      <c r="CH168" s="124">
        <v>86.019285905290204</v>
      </c>
      <c r="CI168" s="124">
        <v>41.364086212144926</v>
      </c>
      <c r="CJ168" s="124">
        <v>88.262453316400041</v>
      </c>
      <c r="CK168" s="124">
        <v>188.53308542973798</v>
      </c>
      <c r="CL168" s="124">
        <v>0</v>
      </c>
      <c r="CM168" s="4">
        <f>IF(ISNUMBER(VLOOKUP(A168,Sheet1!$D$5:$D$567,1,0)),1,0)</f>
        <v>1</v>
      </c>
    </row>
    <row r="169" spans="1:91" s="57" customFormat="1">
      <c r="A169" s="20">
        <v>3303</v>
      </c>
      <c r="B169" s="20">
        <v>33</v>
      </c>
      <c r="C169" s="1">
        <v>3</v>
      </c>
      <c r="D169" s="3" t="s">
        <v>263</v>
      </c>
      <c r="E169" s="3">
        <v>3301</v>
      </c>
      <c r="F169" s="4" t="s">
        <v>90</v>
      </c>
      <c r="G169" s="4" t="s">
        <v>91</v>
      </c>
      <c r="H169" s="4" t="s">
        <v>92</v>
      </c>
      <c r="I169" s="4" t="s">
        <v>91</v>
      </c>
      <c r="J169" s="4" t="s">
        <v>93</v>
      </c>
      <c r="K169" s="57">
        <v>2533</v>
      </c>
      <c r="L169" s="57">
        <v>0</v>
      </c>
      <c r="M169" s="57">
        <v>0</v>
      </c>
      <c r="N169" s="57">
        <v>0</v>
      </c>
      <c r="O169" s="57">
        <v>0</v>
      </c>
      <c r="P169" s="57">
        <v>0</v>
      </c>
      <c r="Q169" s="57">
        <f t="shared" si="34"/>
        <v>0</v>
      </c>
      <c r="R169" s="58">
        <f t="shared" si="35"/>
        <v>2533</v>
      </c>
      <c r="S169" s="58">
        <f t="shared" si="41"/>
        <v>2533</v>
      </c>
      <c r="T169" s="58">
        <f t="shared" si="42"/>
        <v>2533</v>
      </c>
      <c r="U169" s="58">
        <f t="shared" si="43"/>
        <v>2533</v>
      </c>
      <c r="V169" s="61">
        <f t="shared" si="44"/>
        <v>2533</v>
      </c>
      <c r="W169" s="57">
        <v>9467.4343725142135</v>
      </c>
      <c r="X169" s="57">
        <f t="shared" si="36"/>
        <v>9697.2500231737959</v>
      </c>
      <c r="Y169" s="57">
        <f t="shared" si="37"/>
        <v>9625.4</v>
      </c>
      <c r="Z169" s="57">
        <f t="shared" si="38"/>
        <v>9372.1</v>
      </c>
      <c r="AA169" s="57">
        <f t="shared" si="39"/>
        <v>9372.1</v>
      </c>
      <c r="AB169" s="57">
        <f t="shared" si="40"/>
        <v>9372.1</v>
      </c>
      <c r="AC169" s="59">
        <v>3.7376369413794763</v>
      </c>
      <c r="AD169" s="59">
        <v>3.8283655835664412</v>
      </c>
      <c r="AE169" s="59">
        <v>3.8</v>
      </c>
      <c r="AF169" s="59">
        <v>3.7</v>
      </c>
      <c r="AG169" s="59">
        <v>3.7</v>
      </c>
      <c r="AH169" s="59">
        <v>3.7</v>
      </c>
      <c r="AI169" s="59"/>
      <c r="AJ169" s="59"/>
      <c r="AK169" s="59"/>
      <c r="AL169" s="59"/>
      <c r="AM169" s="59"/>
      <c r="AN169" s="59"/>
      <c r="AO169" s="59"/>
      <c r="AV169" s="59"/>
      <c r="AW169" s="59"/>
      <c r="AX169" s="59"/>
      <c r="AY169" s="59"/>
      <c r="AZ169" s="59"/>
      <c r="BA169" s="59"/>
      <c r="BB169" s="5">
        <v>549.86643570968431</v>
      </c>
      <c r="BC169" s="5">
        <v>838.09060461550405</v>
      </c>
      <c r="BD169" s="5">
        <v>991.7949434910912</v>
      </c>
      <c r="BE169" s="5">
        <v>1001.4130725462783</v>
      </c>
      <c r="BF169" s="5">
        <v>1006.360811399592</v>
      </c>
      <c r="BG169" s="5">
        <v>1015.6599020014193</v>
      </c>
      <c r="BH169" s="20">
        <v>3303</v>
      </c>
      <c r="BI169" s="57">
        <v>1515.3399184024049</v>
      </c>
      <c r="BJ169" s="57">
        <v>1685.0179023435448</v>
      </c>
      <c r="BK169" s="57">
        <v>1929.5503995023582</v>
      </c>
      <c r="BL169" s="57">
        <v>2170.8923628761722</v>
      </c>
      <c r="BM169" s="57">
        <v>2415.066001044414</v>
      </c>
      <c r="BN169" s="57">
        <v>2659.2396392126557</v>
      </c>
      <c r="CA169" s="57">
        <v>0</v>
      </c>
      <c r="CB169" s="30">
        <v>213.12551219608159</v>
      </c>
      <c r="CC169" s="30">
        <v>102.48564572127066</v>
      </c>
      <c r="CD169" s="30">
        <v>218.68329145921939</v>
      </c>
      <c r="CE169" s="30">
        <v>467.11862316970661</v>
      </c>
      <c r="CF169" s="30">
        <v>0</v>
      </c>
      <c r="CG169" s="124">
        <v>0</v>
      </c>
      <c r="CH169" s="124">
        <v>216.15759047430561</v>
      </c>
      <c r="CI169" s="124">
        <v>103.94368092793955</v>
      </c>
      <c r="CJ169" s="124">
        <v>221.79443874051717</v>
      </c>
      <c r="CK169" s="124">
        <v>473.76419185865694</v>
      </c>
      <c r="CL169" s="124">
        <v>0</v>
      </c>
      <c r="CM169" s="4">
        <f>IF(ISNUMBER(VLOOKUP(A169,Sheet1!$D$5:$D$567,1,0)),1,0)</f>
        <v>1</v>
      </c>
    </row>
    <row r="170" spans="1:91" s="57" customFormat="1">
      <c r="A170" s="1">
        <v>3304</v>
      </c>
      <c r="B170" s="1">
        <v>33</v>
      </c>
      <c r="C170" s="1">
        <v>3</v>
      </c>
      <c r="D170" s="3" t="s">
        <v>264</v>
      </c>
      <c r="E170" s="3">
        <v>3302</v>
      </c>
      <c r="F170" s="4" t="s">
        <v>90</v>
      </c>
      <c r="G170" s="4" t="s">
        <v>91</v>
      </c>
      <c r="H170" s="4" t="s">
        <v>92</v>
      </c>
      <c r="I170" s="4" t="s">
        <v>91</v>
      </c>
      <c r="J170" s="4" t="s">
        <v>93</v>
      </c>
      <c r="K170" s="57">
        <v>1213</v>
      </c>
      <c r="L170" s="57">
        <v>0</v>
      </c>
      <c r="M170" s="57">
        <v>0</v>
      </c>
      <c r="N170" s="57">
        <v>0</v>
      </c>
      <c r="O170" s="57">
        <v>0</v>
      </c>
      <c r="P170" s="57">
        <v>0</v>
      </c>
      <c r="Q170" s="57">
        <f t="shared" si="34"/>
        <v>0</v>
      </c>
      <c r="R170" s="58">
        <f t="shared" si="35"/>
        <v>1213</v>
      </c>
      <c r="S170" s="58">
        <f t="shared" si="41"/>
        <v>1213</v>
      </c>
      <c r="T170" s="58">
        <f t="shared" si="42"/>
        <v>1213</v>
      </c>
      <c r="U170" s="58">
        <f t="shared" si="43"/>
        <v>1213</v>
      </c>
      <c r="V170" s="61">
        <f t="shared" si="44"/>
        <v>1213</v>
      </c>
      <c r="W170" s="57">
        <v>4533.7536098933051</v>
      </c>
      <c r="X170" s="57">
        <f t="shared" si="36"/>
        <v>4643.8074528660927</v>
      </c>
      <c r="Y170" s="57">
        <f t="shared" si="37"/>
        <v>4937.9358983904913</v>
      </c>
      <c r="Z170" s="57">
        <f t="shared" si="38"/>
        <v>4973.2999999999993</v>
      </c>
      <c r="AA170" s="57">
        <f t="shared" si="39"/>
        <v>4852</v>
      </c>
      <c r="AB170" s="57">
        <f t="shared" si="40"/>
        <v>4730.7</v>
      </c>
      <c r="AC170" s="59">
        <v>3.7376369413794768</v>
      </c>
      <c r="AD170" s="59">
        <v>3.8283655835664407</v>
      </c>
      <c r="AE170" s="59">
        <v>4.0708457530012296</v>
      </c>
      <c r="AF170" s="59">
        <v>4.0999999999999996</v>
      </c>
      <c r="AG170" s="59">
        <v>4</v>
      </c>
      <c r="AH170" s="59">
        <v>3.9</v>
      </c>
      <c r="AI170" s="59"/>
      <c r="AJ170" s="59"/>
      <c r="AK170" s="59"/>
      <c r="AL170" s="59"/>
      <c r="AM170" s="59"/>
      <c r="AN170" s="59"/>
      <c r="AO170" s="59"/>
      <c r="AV170" s="59"/>
      <c r="AW170" s="59"/>
      <c r="AX170" s="59"/>
      <c r="AY170" s="59"/>
      <c r="AZ170" s="59"/>
      <c r="BA170" s="59"/>
      <c r="BB170" s="5">
        <v>149.8107</v>
      </c>
      <c r="BC170" s="5">
        <v>226.02726620661292</v>
      </c>
      <c r="BD170" s="5">
        <v>222.96072619876716</v>
      </c>
      <c r="BE170" s="5">
        <v>211.62664272433881</v>
      </c>
      <c r="BF170" s="5">
        <v>203.96517253590227</v>
      </c>
      <c r="BG170" s="5">
        <v>196.01856171131618</v>
      </c>
      <c r="BH170" s="1">
        <v>3304</v>
      </c>
      <c r="BI170" s="57">
        <v>578</v>
      </c>
      <c r="BJ170" s="57">
        <v>1088.7756214825001</v>
      </c>
      <c r="BK170" s="57">
        <v>1088.7756214825001</v>
      </c>
      <c r="BL170" s="57">
        <v>1088.7756214825001</v>
      </c>
      <c r="BM170" s="57">
        <v>1088.7756214825001</v>
      </c>
      <c r="BN170" s="57">
        <v>1088.7756214825001</v>
      </c>
      <c r="BO170" s="57">
        <v>0</v>
      </c>
      <c r="BP170" s="57">
        <v>0</v>
      </c>
      <c r="BQ170" s="57">
        <v>0</v>
      </c>
      <c r="BR170" s="57">
        <v>0</v>
      </c>
      <c r="BS170" s="57">
        <v>0</v>
      </c>
      <c r="BT170" s="57">
        <v>0</v>
      </c>
      <c r="CA170" s="57">
        <v>0</v>
      </c>
      <c r="CB170" s="30">
        <v>40.57417743649993</v>
      </c>
      <c r="CC170" s="30">
        <v>40.57417743649993</v>
      </c>
      <c r="CD170" s="30">
        <v>50.717721795624904</v>
      </c>
      <c r="CE170" s="30">
        <v>79.760566055714023</v>
      </c>
      <c r="CF170" s="30">
        <v>0</v>
      </c>
      <c r="CG170" s="124">
        <v>0</v>
      </c>
      <c r="CH170" s="124">
        <v>37.581713726292371</v>
      </c>
      <c r="CI170" s="124">
        <v>37.581713726292371</v>
      </c>
      <c r="CJ170" s="124">
        <v>46.977142157865444</v>
      </c>
      <c r="CK170" s="124">
        <v>73.877992100865981</v>
      </c>
      <c r="CL170" s="124">
        <v>0</v>
      </c>
      <c r="CM170" s="4">
        <f>IF(ISNUMBER(VLOOKUP(A170,Sheet1!$D$5:$D$567,1,0)),1,0)</f>
        <v>1</v>
      </c>
    </row>
    <row r="171" spans="1:91" s="57" customFormat="1">
      <c r="A171" s="1">
        <v>3305</v>
      </c>
      <c r="B171" s="1">
        <v>33</v>
      </c>
      <c r="C171" s="1">
        <v>3</v>
      </c>
      <c r="D171" s="3" t="s">
        <v>265</v>
      </c>
      <c r="E171" s="3">
        <v>3302</v>
      </c>
      <c r="F171" s="4" t="s">
        <v>90</v>
      </c>
      <c r="G171" s="4" t="s">
        <v>91</v>
      </c>
      <c r="H171" s="4" t="s">
        <v>92</v>
      </c>
      <c r="I171" s="4" t="s">
        <v>91</v>
      </c>
      <c r="J171" s="4" t="s">
        <v>93</v>
      </c>
      <c r="K171" s="57">
        <v>0</v>
      </c>
      <c r="L171" s="57">
        <v>950</v>
      </c>
      <c r="M171" s="57">
        <v>0</v>
      </c>
      <c r="N171" s="57">
        <v>0</v>
      </c>
      <c r="O171" s="57">
        <v>0</v>
      </c>
      <c r="P171" s="57">
        <v>0</v>
      </c>
      <c r="Q171" s="57">
        <f t="shared" si="34"/>
        <v>950</v>
      </c>
      <c r="R171" s="58">
        <f t="shared" si="35"/>
        <v>950</v>
      </c>
      <c r="S171" s="58">
        <f t="shared" si="41"/>
        <v>950</v>
      </c>
      <c r="T171" s="58">
        <f t="shared" si="42"/>
        <v>950</v>
      </c>
      <c r="U171" s="58">
        <f t="shared" si="43"/>
        <v>950</v>
      </c>
      <c r="V171" s="61">
        <f t="shared" si="44"/>
        <v>950</v>
      </c>
      <c r="W171" s="57">
        <v>0</v>
      </c>
      <c r="X171" s="57">
        <f t="shared" si="36"/>
        <v>3515</v>
      </c>
      <c r="Y171" s="57">
        <f t="shared" si="37"/>
        <v>3610</v>
      </c>
      <c r="Z171" s="57">
        <f t="shared" si="38"/>
        <v>3610</v>
      </c>
      <c r="AA171" s="57">
        <f t="shared" si="39"/>
        <v>3610</v>
      </c>
      <c r="AB171" s="57">
        <f t="shared" si="40"/>
        <v>3515</v>
      </c>
      <c r="AC171" s="59"/>
      <c r="AD171" s="59">
        <v>3.7</v>
      </c>
      <c r="AE171" s="59">
        <v>3.8</v>
      </c>
      <c r="AF171" s="59">
        <v>3.8</v>
      </c>
      <c r="AG171" s="59">
        <v>3.8</v>
      </c>
      <c r="AH171" s="59">
        <v>3.7</v>
      </c>
      <c r="AI171" s="59"/>
      <c r="AJ171" s="59"/>
      <c r="AK171" s="59"/>
      <c r="AL171" s="59"/>
      <c r="AM171" s="59"/>
      <c r="AN171" s="59"/>
      <c r="AO171" s="59"/>
      <c r="AV171" s="59"/>
      <c r="AW171" s="59"/>
      <c r="AX171" s="59"/>
      <c r="AY171" s="59"/>
      <c r="AZ171" s="59"/>
      <c r="BA171" s="59"/>
      <c r="BB171" s="5">
        <v>0</v>
      </c>
      <c r="BC171" s="5">
        <v>124.51756513989855</v>
      </c>
      <c r="BD171" s="5">
        <v>130.20965032303798</v>
      </c>
      <c r="BE171" s="5">
        <v>126.2343969430662</v>
      </c>
      <c r="BF171" s="5">
        <v>118.45866477771253</v>
      </c>
      <c r="BG171" s="5">
        <v>112.12933620285199</v>
      </c>
      <c r="BH171" s="1">
        <v>3305</v>
      </c>
      <c r="BJ171" s="57">
        <v>720.23847803282786</v>
      </c>
      <c r="BK171" s="57">
        <v>780.20267222554185</v>
      </c>
      <c r="BL171" s="57">
        <v>780.20267222554185</v>
      </c>
      <c r="BM171" s="57">
        <v>780.20267222554185</v>
      </c>
      <c r="BN171" s="57">
        <v>780.20267222554185</v>
      </c>
      <c r="BO171" s="57">
        <v>0</v>
      </c>
      <c r="BP171" s="57">
        <v>0</v>
      </c>
      <c r="BQ171" s="57">
        <v>0</v>
      </c>
      <c r="BR171" s="57">
        <v>0</v>
      </c>
      <c r="BS171" s="57">
        <v>0</v>
      </c>
      <c r="BT171" s="57">
        <v>0</v>
      </c>
      <c r="CA171" s="57">
        <v>0</v>
      </c>
      <c r="CB171" s="30">
        <v>0</v>
      </c>
      <c r="CC171" s="30">
        <v>0</v>
      </c>
      <c r="CD171" s="30">
        <v>0</v>
      </c>
      <c r="CE171" s="30">
        <v>126.2343969430662</v>
      </c>
      <c r="CF171" s="30">
        <v>0</v>
      </c>
      <c r="CG171" s="124">
        <v>0</v>
      </c>
      <c r="CH171" s="124">
        <v>0</v>
      </c>
      <c r="CI171" s="124">
        <v>0</v>
      </c>
      <c r="CJ171" s="124">
        <v>0</v>
      </c>
      <c r="CK171" s="124">
        <v>112.12933620285199</v>
      </c>
      <c r="CL171" s="124">
        <v>0</v>
      </c>
      <c r="CM171" s="4">
        <f>IF(ISNUMBER(VLOOKUP(A171,Sheet1!$D$5:$D$567,1,0)),1,0)</f>
        <v>1</v>
      </c>
    </row>
    <row r="172" spans="1:91" s="57" customFormat="1">
      <c r="A172" s="1">
        <v>3306</v>
      </c>
      <c r="B172" s="1">
        <v>33</v>
      </c>
      <c r="C172" s="1">
        <v>3</v>
      </c>
      <c r="D172" s="3" t="s">
        <v>266</v>
      </c>
      <c r="F172" s="4" t="s">
        <v>90</v>
      </c>
      <c r="G172" s="4" t="s">
        <v>91</v>
      </c>
      <c r="H172" s="4" t="s">
        <v>92</v>
      </c>
      <c r="I172" s="4" t="s">
        <v>91</v>
      </c>
      <c r="J172" s="4" t="s">
        <v>93</v>
      </c>
      <c r="K172" s="57">
        <v>0</v>
      </c>
      <c r="L172" s="57">
        <v>0</v>
      </c>
      <c r="M172" s="57">
        <v>0</v>
      </c>
      <c r="N172" s="57">
        <v>0</v>
      </c>
      <c r="O172" s="57">
        <v>0</v>
      </c>
      <c r="P172" s="57">
        <v>0</v>
      </c>
      <c r="Q172" s="57">
        <f t="shared" si="34"/>
        <v>0</v>
      </c>
      <c r="R172" s="58">
        <f t="shared" si="35"/>
        <v>0</v>
      </c>
      <c r="S172" s="58">
        <f t="shared" si="41"/>
        <v>0</v>
      </c>
      <c r="T172" s="58">
        <f t="shared" si="42"/>
        <v>0</v>
      </c>
      <c r="U172" s="58">
        <f t="shared" si="43"/>
        <v>0</v>
      </c>
      <c r="V172" s="61">
        <f t="shared" si="44"/>
        <v>0</v>
      </c>
      <c r="W172" s="57">
        <v>5.1561408805777207</v>
      </c>
      <c r="X172" s="57">
        <f t="shared" si="36"/>
        <v>0</v>
      </c>
      <c r="Y172" s="57">
        <f t="shared" si="37"/>
        <v>0</v>
      </c>
      <c r="Z172" s="57">
        <f t="shared" si="38"/>
        <v>0</v>
      </c>
      <c r="AA172" s="57">
        <f t="shared" si="39"/>
        <v>0</v>
      </c>
      <c r="AB172" s="57">
        <f t="shared" si="40"/>
        <v>0</v>
      </c>
      <c r="AC172" s="59"/>
      <c r="AD172" s="59"/>
      <c r="AE172" s="59"/>
      <c r="AF172" s="59"/>
      <c r="AG172" s="59"/>
      <c r="AH172" s="59"/>
      <c r="AI172" s="59"/>
      <c r="AJ172" s="59"/>
      <c r="AK172" s="59"/>
      <c r="AL172" s="59"/>
      <c r="AM172" s="59"/>
      <c r="AN172" s="59"/>
      <c r="AO172" s="59"/>
      <c r="AV172" s="59"/>
      <c r="AW172" s="59"/>
      <c r="AX172" s="59"/>
      <c r="AY172" s="59"/>
      <c r="AZ172" s="59"/>
      <c r="BA172" s="59"/>
      <c r="BB172" s="5">
        <v>0</v>
      </c>
      <c r="BC172" s="5">
        <v>47.909585524982738</v>
      </c>
      <c r="BD172" s="5">
        <v>47.919039839292985</v>
      </c>
      <c r="BE172" s="5">
        <v>47.927350964940153</v>
      </c>
      <c r="BF172" s="5">
        <v>47.933526301987293</v>
      </c>
      <c r="BG172" s="5">
        <v>47.939472666459949</v>
      </c>
      <c r="BH172" s="1">
        <v>3306</v>
      </c>
      <c r="BI172" s="57">
        <v>441</v>
      </c>
      <c r="BJ172" s="57">
        <v>441</v>
      </c>
      <c r="BK172" s="57">
        <v>441</v>
      </c>
      <c r="BL172" s="57">
        <v>441</v>
      </c>
      <c r="BM172" s="57">
        <v>441</v>
      </c>
      <c r="BN172" s="57">
        <v>441</v>
      </c>
      <c r="BO172" s="57">
        <v>0</v>
      </c>
      <c r="BP172" s="57">
        <v>0</v>
      </c>
      <c r="BQ172" s="57">
        <v>0</v>
      </c>
      <c r="BR172" s="57">
        <v>0</v>
      </c>
      <c r="BS172" s="57">
        <v>0</v>
      </c>
      <c r="BT172" s="57">
        <v>0</v>
      </c>
      <c r="CA172" s="57">
        <v>0</v>
      </c>
      <c r="CB172" s="30">
        <v>0</v>
      </c>
      <c r="CC172" s="30">
        <v>0</v>
      </c>
      <c r="CD172" s="30">
        <v>47.927350964940153</v>
      </c>
      <c r="CE172" s="30">
        <v>0</v>
      </c>
      <c r="CF172" s="30">
        <v>0</v>
      </c>
      <c r="CG172" s="124">
        <v>0</v>
      </c>
      <c r="CH172" s="124">
        <v>0</v>
      </c>
      <c r="CI172" s="124">
        <v>0</v>
      </c>
      <c r="CJ172" s="124">
        <v>47.939472666459949</v>
      </c>
      <c r="CK172" s="124">
        <v>0</v>
      </c>
      <c r="CL172" s="124">
        <v>0</v>
      </c>
      <c r="CM172" s="4">
        <f>IF(ISNUMBER(VLOOKUP(A172,Sheet1!$D$5:$D$567,1,0)),1,0)</f>
        <v>1</v>
      </c>
    </row>
    <row r="173" spans="1:91" s="57" customFormat="1">
      <c r="A173" s="1">
        <v>3307</v>
      </c>
      <c r="B173" s="1">
        <v>33</v>
      </c>
      <c r="C173" s="1">
        <v>3</v>
      </c>
      <c r="D173" s="3" t="s">
        <v>267</v>
      </c>
      <c r="E173" s="3"/>
      <c r="F173" s="4" t="s">
        <v>123</v>
      </c>
      <c r="G173" s="4" t="s">
        <v>91</v>
      </c>
      <c r="H173" s="4" t="s">
        <v>92</v>
      </c>
      <c r="I173" s="4" t="s">
        <v>91</v>
      </c>
      <c r="J173" s="4" t="s">
        <v>93</v>
      </c>
      <c r="K173" s="57">
        <v>0</v>
      </c>
      <c r="L173" s="57">
        <v>0</v>
      </c>
      <c r="M173" s="57">
        <v>0</v>
      </c>
      <c r="N173" s="57">
        <v>0</v>
      </c>
      <c r="O173" s="57">
        <v>0</v>
      </c>
      <c r="P173" s="57">
        <v>0</v>
      </c>
      <c r="Q173" s="57">
        <f t="shared" si="34"/>
        <v>0</v>
      </c>
      <c r="R173" s="58">
        <f t="shared" si="35"/>
        <v>0</v>
      </c>
      <c r="S173" s="58">
        <f t="shared" si="41"/>
        <v>0</v>
      </c>
      <c r="T173" s="58">
        <f t="shared" si="42"/>
        <v>0</v>
      </c>
      <c r="U173" s="58">
        <f t="shared" si="43"/>
        <v>0</v>
      </c>
      <c r="V173" s="61">
        <f t="shared" si="44"/>
        <v>0</v>
      </c>
      <c r="X173" s="57">
        <f t="shared" si="36"/>
        <v>0</v>
      </c>
      <c r="Y173" s="57">
        <f t="shared" si="37"/>
        <v>0</v>
      </c>
      <c r="Z173" s="57">
        <f t="shared" si="38"/>
        <v>0</v>
      </c>
      <c r="AA173" s="57">
        <f t="shared" si="39"/>
        <v>0</v>
      </c>
      <c r="AB173" s="57">
        <f t="shared" si="40"/>
        <v>0</v>
      </c>
      <c r="AC173" s="59"/>
      <c r="AD173" s="59"/>
      <c r="AE173" s="59"/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V173" s="59"/>
      <c r="AW173" s="59"/>
      <c r="AX173" s="59"/>
      <c r="AY173" s="59"/>
      <c r="AZ173" s="59"/>
      <c r="BA173" s="59"/>
      <c r="BB173" s="5">
        <v>0</v>
      </c>
      <c r="BC173" s="5">
        <v>0</v>
      </c>
      <c r="BD173" s="5">
        <v>0</v>
      </c>
      <c r="BE173" s="5">
        <v>20.651999999999997</v>
      </c>
      <c r="BF173" s="5">
        <v>20.651999999999997</v>
      </c>
      <c r="BG173" s="5">
        <v>20.651999999999997</v>
      </c>
      <c r="BH173" s="1">
        <v>3307</v>
      </c>
      <c r="BJ173" s="57">
        <v>0</v>
      </c>
      <c r="BK173" s="57">
        <v>0</v>
      </c>
      <c r="BL173" s="57">
        <v>0</v>
      </c>
      <c r="BM173" s="57">
        <v>0</v>
      </c>
      <c r="BN173" s="57">
        <v>0</v>
      </c>
      <c r="BO173" s="57">
        <v>0</v>
      </c>
      <c r="BP173" s="57">
        <v>0</v>
      </c>
      <c r="BQ173" s="57">
        <v>0</v>
      </c>
      <c r="BR173" s="57">
        <v>0</v>
      </c>
      <c r="BS173" s="57">
        <v>0</v>
      </c>
      <c r="BT173" s="57">
        <v>0</v>
      </c>
      <c r="CA173" s="57">
        <v>0</v>
      </c>
      <c r="CB173" s="30">
        <v>0</v>
      </c>
      <c r="CC173" s="30">
        <v>0</v>
      </c>
      <c r="CD173" s="30">
        <v>20.651999999999997</v>
      </c>
      <c r="CE173" s="30">
        <v>0</v>
      </c>
      <c r="CF173" s="30">
        <v>0</v>
      </c>
      <c r="CG173" s="124">
        <v>0</v>
      </c>
      <c r="CH173" s="124">
        <v>0</v>
      </c>
      <c r="CI173" s="124">
        <v>0</v>
      </c>
      <c r="CJ173" s="124">
        <v>20.651999999999997</v>
      </c>
      <c r="CK173" s="124">
        <v>0</v>
      </c>
      <c r="CL173" s="124">
        <v>0</v>
      </c>
      <c r="CM173" s="4">
        <f>IF(ISNUMBER(VLOOKUP(A173,Sheet1!$D$5:$D$567,1,0)),1,0)</f>
        <v>1</v>
      </c>
    </row>
    <row r="174" spans="1:91" s="57" customFormat="1">
      <c r="A174" s="1">
        <v>3308</v>
      </c>
      <c r="B174" s="1">
        <v>33</v>
      </c>
      <c r="C174" s="1">
        <v>3</v>
      </c>
      <c r="D174" s="3" t="s">
        <v>268</v>
      </c>
      <c r="E174" s="3">
        <v>3302</v>
      </c>
      <c r="F174" s="4" t="s">
        <v>90</v>
      </c>
      <c r="G174" s="4" t="s">
        <v>91</v>
      </c>
      <c r="H174" s="4" t="s">
        <v>92</v>
      </c>
      <c r="I174" s="4" t="s">
        <v>91</v>
      </c>
      <c r="J174" s="4" t="s">
        <v>93</v>
      </c>
      <c r="K174" s="57">
        <v>0</v>
      </c>
      <c r="L174" s="57">
        <v>0</v>
      </c>
      <c r="M174" s="57">
        <v>665</v>
      </c>
      <c r="N174" s="57">
        <v>1550</v>
      </c>
      <c r="O174" s="57">
        <v>1235</v>
      </c>
      <c r="P174" s="57">
        <v>0</v>
      </c>
      <c r="Q174" s="57">
        <f t="shared" si="34"/>
        <v>3450</v>
      </c>
      <c r="R174" s="58">
        <f t="shared" si="35"/>
        <v>0</v>
      </c>
      <c r="S174" s="58">
        <f t="shared" si="41"/>
        <v>665</v>
      </c>
      <c r="T174" s="58">
        <f t="shared" si="42"/>
        <v>2215</v>
      </c>
      <c r="U174" s="58">
        <f t="shared" si="43"/>
        <v>3450</v>
      </c>
      <c r="V174" s="61">
        <f t="shared" si="44"/>
        <v>3450</v>
      </c>
      <c r="W174" s="57">
        <v>0</v>
      </c>
      <c r="X174" s="57">
        <f t="shared" si="36"/>
        <v>0</v>
      </c>
      <c r="Y174" s="57">
        <f t="shared" si="37"/>
        <v>1782.6373343986347</v>
      </c>
      <c r="Z174" s="57">
        <f t="shared" si="38"/>
        <v>6057.1704172490572</v>
      </c>
      <c r="AA174" s="57">
        <f t="shared" si="39"/>
        <v>9586.4814324333711</v>
      </c>
      <c r="AB174" s="57">
        <f t="shared" si="40"/>
        <v>9571.5485112108472</v>
      </c>
      <c r="AC174" s="59"/>
      <c r="AD174" s="59"/>
      <c r="AE174" s="59">
        <v>2.6806576457122326</v>
      </c>
      <c r="AF174" s="59">
        <v>2.7346141838596196</v>
      </c>
      <c r="AG174" s="59">
        <v>2.7786902702705425</v>
      </c>
      <c r="AH174" s="59">
        <v>2.7743618873074918</v>
      </c>
      <c r="AI174" s="59"/>
      <c r="AJ174" s="59"/>
      <c r="AK174" s="59"/>
      <c r="AL174" s="59"/>
      <c r="AM174" s="59"/>
      <c r="AN174" s="59"/>
      <c r="AO174" s="59"/>
      <c r="AV174" s="59"/>
      <c r="AW174" s="59"/>
      <c r="AX174" s="59"/>
      <c r="AY174" s="59"/>
      <c r="AZ174" s="59"/>
      <c r="BA174" s="59"/>
      <c r="BB174" s="5">
        <v>18.8855</v>
      </c>
      <c r="BC174" s="5">
        <v>19.178577248784443</v>
      </c>
      <c r="BD174" s="5">
        <v>173.54577740227344</v>
      </c>
      <c r="BE174" s="5">
        <v>446.94892480850035</v>
      </c>
      <c r="BF174" s="5">
        <v>704.58740895797212</v>
      </c>
      <c r="BG174" s="5">
        <v>886.18224529681936</v>
      </c>
      <c r="BH174" s="1">
        <v>3308</v>
      </c>
      <c r="BJ174" s="57">
        <v>0</v>
      </c>
      <c r="BK174" s="57">
        <v>608.76434799393803</v>
      </c>
      <c r="BL174" s="57">
        <v>1881.3589931174556</v>
      </c>
      <c r="BM174" s="57">
        <v>2953.2468358037386</v>
      </c>
      <c r="BN174" s="57">
        <v>2953.2468358037386</v>
      </c>
      <c r="BO174" s="57">
        <v>0</v>
      </c>
      <c r="BP174" s="57">
        <v>0</v>
      </c>
      <c r="BQ174" s="57">
        <v>0</v>
      </c>
      <c r="BR174" s="57">
        <v>0</v>
      </c>
      <c r="BS174" s="57">
        <v>0</v>
      </c>
      <c r="BT174" s="57">
        <v>0</v>
      </c>
      <c r="CA174" s="57">
        <v>0</v>
      </c>
      <c r="CB174" s="30">
        <v>118.31047094922758</v>
      </c>
      <c r="CC174" s="30">
        <v>68.527405188197633</v>
      </c>
      <c r="CD174" s="30">
        <v>102.87867039063268</v>
      </c>
      <c r="CE174" s="30">
        <v>157.23237828044248</v>
      </c>
      <c r="CF174" s="30">
        <v>0</v>
      </c>
      <c r="CG174" s="124">
        <v>0</v>
      </c>
      <c r="CH174" s="124">
        <v>234.57856808321515</v>
      </c>
      <c r="CI174" s="124">
        <v>135.87183327504655</v>
      </c>
      <c r="CJ174" s="124">
        <v>203.98136355062189</v>
      </c>
      <c r="CK174" s="124">
        <v>311.7504803879358</v>
      </c>
      <c r="CL174" s="124">
        <v>0</v>
      </c>
      <c r="CM174" s="4">
        <f>IF(ISNUMBER(VLOOKUP(A174,Sheet1!$D$5:$D$567,1,0)),1,0)</f>
        <v>1</v>
      </c>
    </row>
    <row r="175" spans="1:91" s="57" customFormat="1">
      <c r="A175" s="1">
        <v>3401</v>
      </c>
      <c r="B175" s="1">
        <v>34</v>
      </c>
      <c r="C175" s="1">
        <v>3</v>
      </c>
      <c r="D175" s="3" t="s">
        <v>269</v>
      </c>
      <c r="E175" s="3"/>
      <c r="F175" s="4" t="s">
        <v>90</v>
      </c>
      <c r="G175" s="4" t="s">
        <v>91</v>
      </c>
      <c r="H175" s="4" t="s">
        <v>92</v>
      </c>
      <c r="I175" s="4" t="s">
        <v>91</v>
      </c>
      <c r="J175" s="4" t="s">
        <v>93</v>
      </c>
      <c r="K175" s="57">
        <v>1240.8122758017382</v>
      </c>
      <c r="L175" s="57">
        <v>13.450000000000001</v>
      </c>
      <c r="M175" s="57">
        <v>13.450000000000001</v>
      </c>
      <c r="N175" s="57">
        <v>65.649999999999991</v>
      </c>
      <c r="O175" s="57">
        <v>65.649999999999991</v>
      </c>
      <c r="P175" s="57">
        <v>13.450000000000001</v>
      </c>
      <c r="Q175" s="57">
        <f t="shared" si="34"/>
        <v>171.64999999999998</v>
      </c>
      <c r="R175" s="58">
        <f t="shared" si="35"/>
        <v>1254.2622758017383</v>
      </c>
      <c r="S175" s="58">
        <f t="shared" si="41"/>
        <v>1267.7122758017383</v>
      </c>
      <c r="T175" s="58">
        <f t="shared" si="42"/>
        <v>1333.3622758017384</v>
      </c>
      <c r="U175" s="58">
        <f t="shared" si="43"/>
        <v>1399.0122758017385</v>
      </c>
      <c r="V175" s="61">
        <f t="shared" si="44"/>
        <v>1412.4622758017385</v>
      </c>
      <c r="W175" s="57">
        <v>3248.7047102312627</v>
      </c>
      <c r="X175" s="57">
        <f t="shared" si="36"/>
        <v>3127.0532987186043</v>
      </c>
      <c r="Y175" s="57">
        <f t="shared" si="37"/>
        <v>3086.7527458173067</v>
      </c>
      <c r="Z175" s="57">
        <f t="shared" si="38"/>
        <v>3150.3440322379583</v>
      </c>
      <c r="AA175" s="57">
        <f t="shared" si="39"/>
        <v>3215.8325221815326</v>
      </c>
      <c r="AB175" s="57">
        <f t="shared" si="40"/>
        <v>3187.564078948008</v>
      </c>
      <c r="AC175" s="59">
        <v>2.618208067076178</v>
      </c>
      <c r="AD175" s="59">
        <v>2.4931414737158999</v>
      </c>
      <c r="AE175" s="59">
        <v>2.434900098971712</v>
      </c>
      <c r="AF175" s="59">
        <v>2.3627067372546486</v>
      </c>
      <c r="AG175" s="59">
        <v>2.298644963882551</v>
      </c>
      <c r="AH175" s="59">
        <v>2.2567428054945329</v>
      </c>
      <c r="AI175" s="59"/>
      <c r="AJ175" s="59"/>
      <c r="AK175" s="59"/>
      <c r="AL175" s="59"/>
      <c r="AM175" s="59"/>
      <c r="AN175" s="59"/>
      <c r="AO175" s="59"/>
      <c r="AV175" s="59"/>
      <c r="AW175" s="59"/>
      <c r="AX175" s="59"/>
      <c r="AY175" s="59"/>
      <c r="AZ175" s="59"/>
      <c r="BA175" s="59"/>
      <c r="BB175" s="5">
        <v>270.81700000000001</v>
      </c>
      <c r="BC175" s="5">
        <v>293.93432879146883</v>
      </c>
      <c r="BD175" s="5">
        <v>299.24745937839168</v>
      </c>
      <c r="BE175" s="5">
        <v>297.57430998281438</v>
      </c>
      <c r="BF175" s="5">
        <v>301.30505614721187</v>
      </c>
      <c r="BG175" s="5">
        <v>307.74664455499982</v>
      </c>
      <c r="BH175" s="1">
        <v>3401</v>
      </c>
      <c r="BI175" s="57">
        <v>598</v>
      </c>
      <c r="BJ175" s="57">
        <v>920.61569558736608</v>
      </c>
      <c r="BK175" s="57">
        <v>953.10287746745666</v>
      </c>
      <c r="BL175" s="57">
        <v>920.47793374658863</v>
      </c>
      <c r="BM175" s="57">
        <v>971.39084050734971</v>
      </c>
      <c r="BN175" s="57">
        <v>1022.9627518989944</v>
      </c>
      <c r="BO175" s="57">
        <v>26</v>
      </c>
      <c r="BP175" s="57">
        <v>26</v>
      </c>
      <c r="BQ175" s="57">
        <v>26</v>
      </c>
      <c r="BR175" s="57">
        <v>26</v>
      </c>
      <c r="BS175" s="57">
        <v>26</v>
      </c>
      <c r="BT175" s="57">
        <v>26</v>
      </c>
      <c r="CA175" s="57">
        <v>0</v>
      </c>
      <c r="CB175" s="30">
        <v>3.5280206318403216</v>
      </c>
      <c r="CC175" s="30">
        <v>135.2407960020584</v>
      </c>
      <c r="CD175" s="30">
        <v>3.5280206318403216</v>
      </c>
      <c r="CE175" s="30">
        <v>155.27747271707534</v>
      </c>
      <c r="CF175" s="30">
        <v>0</v>
      </c>
      <c r="CG175" s="124">
        <v>0</v>
      </c>
      <c r="CH175" s="124">
        <v>3.6486231336044201</v>
      </c>
      <c r="CI175" s="124">
        <v>139.86389207786235</v>
      </c>
      <c r="CJ175" s="124">
        <v>3.6486231336044201</v>
      </c>
      <c r="CK175" s="124">
        <v>160.58550620992861</v>
      </c>
      <c r="CL175" s="124">
        <v>0</v>
      </c>
      <c r="CM175" s="4">
        <f>IF(ISNUMBER(VLOOKUP(A175,Sheet1!$D$5:$D$567,1,0)),1,0)</f>
        <v>1</v>
      </c>
    </row>
    <row r="176" spans="1:91" s="57" customFormat="1">
      <c r="A176" s="1">
        <v>3402</v>
      </c>
      <c r="B176" s="1">
        <v>34</v>
      </c>
      <c r="C176" s="1">
        <v>3</v>
      </c>
      <c r="D176" s="3" t="s">
        <v>270</v>
      </c>
      <c r="E176" s="3"/>
      <c r="F176" s="4" t="s">
        <v>90</v>
      </c>
      <c r="G176" s="4" t="s">
        <v>91</v>
      </c>
      <c r="H176" s="4" t="s">
        <v>92</v>
      </c>
      <c r="I176" s="4" t="s">
        <v>91</v>
      </c>
      <c r="J176" s="4" t="s">
        <v>93</v>
      </c>
      <c r="K176" s="57">
        <v>554.30535211267829</v>
      </c>
      <c r="L176" s="57">
        <v>25</v>
      </c>
      <c r="M176" s="57">
        <v>0</v>
      </c>
      <c r="N176" s="57">
        <v>0</v>
      </c>
      <c r="O176" s="57">
        <v>0</v>
      </c>
      <c r="P176" s="57">
        <v>88.199999999999989</v>
      </c>
      <c r="Q176" s="57">
        <f t="shared" si="34"/>
        <v>113.19999999999999</v>
      </c>
      <c r="R176" s="58">
        <f t="shared" si="35"/>
        <v>579.30535211267829</v>
      </c>
      <c r="S176" s="58">
        <f t="shared" si="41"/>
        <v>579.30535211267829</v>
      </c>
      <c r="T176" s="58">
        <f t="shared" si="42"/>
        <v>579.30535211267829</v>
      </c>
      <c r="U176" s="58">
        <f t="shared" si="43"/>
        <v>579.30535211267829</v>
      </c>
      <c r="V176" s="61">
        <f t="shared" si="44"/>
        <v>667.50535211267834</v>
      </c>
      <c r="W176" s="57">
        <v>1966.1868864189908</v>
      </c>
      <c r="X176" s="57">
        <f t="shared" si="36"/>
        <v>2017.9990370120063</v>
      </c>
      <c r="Y176" s="57">
        <f t="shared" si="37"/>
        <v>2012.615321187357</v>
      </c>
      <c r="Z176" s="57">
        <f t="shared" si="38"/>
        <v>2041.5536534918172</v>
      </c>
      <c r="AA176" s="57">
        <f t="shared" si="39"/>
        <v>2048.3850346987019</v>
      </c>
      <c r="AB176" s="57">
        <f t="shared" si="40"/>
        <v>2288.4770676848275</v>
      </c>
      <c r="AC176" s="59">
        <v>3.5471187116001497</v>
      </c>
      <c r="AD176" s="59">
        <v>3.483480740601709</v>
      </c>
      <c r="AE176" s="59">
        <v>3.4741873415246673</v>
      </c>
      <c r="AF176" s="59">
        <v>3.524140845663589</v>
      </c>
      <c r="AG176" s="59">
        <v>3.5359332124732021</v>
      </c>
      <c r="AH176" s="59">
        <v>3.428402574513771</v>
      </c>
      <c r="AI176" s="59"/>
      <c r="AJ176" s="59"/>
      <c r="AK176" s="59"/>
      <c r="AL176" s="59"/>
      <c r="AM176" s="59"/>
      <c r="AN176" s="59"/>
      <c r="AO176" s="59"/>
      <c r="AV176" s="59"/>
      <c r="AW176" s="59"/>
      <c r="AX176" s="59"/>
      <c r="AY176" s="59"/>
      <c r="AZ176" s="59"/>
      <c r="BA176" s="59"/>
      <c r="BB176" s="5">
        <v>543.81680000000006</v>
      </c>
      <c r="BC176" s="5">
        <v>564.15639868690755</v>
      </c>
      <c r="BD176" s="5">
        <v>582.28298015417158</v>
      </c>
      <c r="BE176" s="5">
        <v>592.86792258715548</v>
      </c>
      <c r="BF176" s="5">
        <v>601.777972347836</v>
      </c>
      <c r="BG176" s="5">
        <v>616.25365642603174</v>
      </c>
      <c r="BH176" s="1">
        <v>3402</v>
      </c>
      <c r="BJ176" s="57">
        <v>0</v>
      </c>
      <c r="BK176" s="57">
        <v>0</v>
      </c>
      <c r="BL176" s="57">
        <v>0</v>
      </c>
      <c r="BM176" s="57">
        <v>0</v>
      </c>
      <c r="BN176" s="57">
        <v>0</v>
      </c>
      <c r="BO176" s="57">
        <v>0</v>
      </c>
      <c r="BP176" s="57">
        <v>0</v>
      </c>
      <c r="BQ176" s="57">
        <v>0</v>
      </c>
      <c r="BR176" s="57">
        <v>0</v>
      </c>
      <c r="BS176" s="57">
        <v>0</v>
      </c>
      <c r="BT176" s="57">
        <v>0</v>
      </c>
      <c r="CA176" s="57">
        <v>0</v>
      </c>
      <c r="CB176" s="30">
        <v>29.643396129357775</v>
      </c>
      <c r="CC176" s="30">
        <v>474.2943380697244</v>
      </c>
      <c r="CD176" s="30">
        <v>29.643396129357775</v>
      </c>
      <c r="CE176" s="30">
        <v>59.28679225871555</v>
      </c>
      <c r="CF176" s="30">
        <v>0</v>
      </c>
      <c r="CG176" s="124">
        <v>0</v>
      </c>
      <c r="CH176" s="124">
        <v>30.812682821301589</v>
      </c>
      <c r="CI176" s="124">
        <v>493.00292514082543</v>
      </c>
      <c r="CJ176" s="124">
        <v>30.812682821301589</v>
      </c>
      <c r="CK176" s="124">
        <v>61.625365642603178</v>
      </c>
      <c r="CL176" s="124">
        <v>0</v>
      </c>
      <c r="CM176" s="4">
        <f>IF(ISNUMBER(VLOOKUP(A176,Sheet1!$D$5:$D$567,1,0)),1,0)</f>
        <v>1</v>
      </c>
    </row>
    <row r="177" spans="1:91" s="57" customFormat="1">
      <c r="A177" s="1">
        <v>3403</v>
      </c>
      <c r="B177" s="1">
        <v>34</v>
      </c>
      <c r="C177" s="1">
        <v>3</v>
      </c>
      <c r="D177" s="3" t="s">
        <v>271</v>
      </c>
      <c r="E177" s="3"/>
      <c r="F177" s="4" t="s">
        <v>90</v>
      </c>
      <c r="G177" s="4" t="s">
        <v>91</v>
      </c>
      <c r="H177" s="4" t="s">
        <v>92</v>
      </c>
      <c r="I177" s="4" t="s">
        <v>91</v>
      </c>
      <c r="J177" s="4" t="s">
        <v>93</v>
      </c>
      <c r="K177" s="57">
        <v>1117.0146478873171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f t="shared" si="34"/>
        <v>0</v>
      </c>
      <c r="R177" s="58">
        <f t="shared" si="35"/>
        <v>1117.0146478873171</v>
      </c>
      <c r="S177" s="58">
        <f t="shared" si="41"/>
        <v>1117.0146478873171</v>
      </c>
      <c r="T177" s="58">
        <f t="shared" si="42"/>
        <v>1117.0146478873171</v>
      </c>
      <c r="U177" s="58">
        <f t="shared" si="43"/>
        <v>1117.0146478873171</v>
      </c>
      <c r="V177" s="61">
        <f t="shared" si="44"/>
        <v>1117.0146478873171</v>
      </c>
      <c r="W177" s="57">
        <v>3963.0037258433586</v>
      </c>
      <c r="X177" s="57">
        <f t="shared" si="36"/>
        <v>3917.9076516839759</v>
      </c>
      <c r="Y177" s="57">
        <f t="shared" si="37"/>
        <v>3985.533803652092</v>
      </c>
      <c r="Z177" s="57">
        <f t="shared" si="38"/>
        <v>4006.223185279784</v>
      </c>
      <c r="AA177" s="57">
        <f t="shared" si="39"/>
        <v>3995.2991101291937</v>
      </c>
      <c r="AB177" s="57">
        <f t="shared" si="40"/>
        <v>3947.1862539332883</v>
      </c>
      <c r="AC177" s="59">
        <v>3.5478529608710563</v>
      </c>
      <c r="AD177" s="59">
        <v>3.5074809977596724</v>
      </c>
      <c r="AE177" s="59">
        <v>3.5680228645078138</v>
      </c>
      <c r="AF177" s="59">
        <v>3.5865448970226272</v>
      </c>
      <c r="AG177" s="59">
        <v>3.5767651907571349</v>
      </c>
      <c r="AH177" s="59">
        <v>3.5336924734146145</v>
      </c>
      <c r="AI177" s="59"/>
      <c r="AJ177" s="59"/>
      <c r="AK177" s="59"/>
      <c r="AL177" s="59"/>
      <c r="AM177" s="59"/>
      <c r="AN177" s="59"/>
      <c r="AO177" s="59"/>
      <c r="AV177" s="59"/>
      <c r="AW177" s="59"/>
      <c r="AX177" s="59"/>
      <c r="AY177" s="59"/>
      <c r="AZ177" s="59"/>
      <c r="BA177" s="59"/>
      <c r="BB177" s="5">
        <v>334.48200000000003</v>
      </c>
      <c r="BC177" s="5">
        <v>365.71875606608705</v>
      </c>
      <c r="BD177" s="5">
        <v>377.04197246213522</v>
      </c>
      <c r="BE177" s="5">
        <v>378.59162450258344</v>
      </c>
      <c r="BF177" s="5">
        <v>380.47612480293975</v>
      </c>
      <c r="BG177" s="5">
        <v>380.94537532402842</v>
      </c>
      <c r="BH177" s="1">
        <v>3403</v>
      </c>
      <c r="BI177" s="57">
        <v>473</v>
      </c>
      <c r="BJ177" s="57">
        <v>549.56257097371008</v>
      </c>
      <c r="BK177" s="57">
        <v>629.90573219816633</v>
      </c>
      <c r="BL177" s="57">
        <v>710.24889342262259</v>
      </c>
      <c r="BM177" s="57">
        <v>790.59205464707895</v>
      </c>
      <c r="BN177" s="57">
        <v>870.93521587153509</v>
      </c>
      <c r="BO177" s="57">
        <v>95</v>
      </c>
      <c r="BP177" s="57">
        <v>95</v>
      </c>
      <c r="BQ177" s="57">
        <v>95</v>
      </c>
      <c r="BR177" s="57">
        <v>95</v>
      </c>
      <c r="BS177" s="57">
        <v>95</v>
      </c>
      <c r="BT177" s="57">
        <v>95</v>
      </c>
      <c r="CA177" s="57">
        <v>0</v>
      </c>
      <c r="CB177" s="30">
        <v>36.121069211756172</v>
      </c>
      <c r="CC177" s="30">
        <v>144.48427684702469</v>
      </c>
      <c r="CD177" s="30">
        <v>90.302673029390419</v>
      </c>
      <c r="CE177" s="30">
        <v>107.68360541441218</v>
      </c>
      <c r="CF177" s="30">
        <v>0</v>
      </c>
      <c r="CG177" s="124">
        <v>0</v>
      </c>
      <c r="CH177" s="124">
        <v>36.345638353876907</v>
      </c>
      <c r="CI177" s="124">
        <v>145.38255341550763</v>
      </c>
      <c r="CJ177" s="124">
        <v>90.864095884692262</v>
      </c>
      <c r="CK177" s="124">
        <v>108.35308766995162</v>
      </c>
      <c r="CL177" s="124">
        <v>0</v>
      </c>
      <c r="CM177" s="4">
        <f>IF(ISNUMBER(VLOOKUP(A177,Sheet1!$D$5:$D$567,1,0)),1,0)</f>
        <v>1</v>
      </c>
    </row>
    <row r="178" spans="1:91" s="57" customFormat="1">
      <c r="A178" s="1">
        <v>3404</v>
      </c>
      <c r="B178" s="1">
        <v>34</v>
      </c>
      <c r="C178" s="1">
        <v>3</v>
      </c>
      <c r="D178" s="3" t="s">
        <v>272</v>
      </c>
      <c r="E178" s="3"/>
      <c r="F178" s="4" t="s">
        <v>90</v>
      </c>
      <c r="G178" s="4" t="s">
        <v>91</v>
      </c>
      <c r="H178" s="4" t="s">
        <v>92</v>
      </c>
      <c r="I178" s="4" t="s">
        <v>91</v>
      </c>
      <c r="J178" s="4" t="s">
        <v>93</v>
      </c>
      <c r="K178" s="57">
        <v>85.180584350353797</v>
      </c>
      <c r="L178" s="57">
        <v>0</v>
      </c>
      <c r="M178" s="57">
        <v>0</v>
      </c>
      <c r="N178" s="57">
        <v>0</v>
      </c>
      <c r="O178" s="57">
        <v>0</v>
      </c>
      <c r="P178" s="57">
        <v>0</v>
      </c>
      <c r="Q178" s="57">
        <f t="shared" si="34"/>
        <v>0</v>
      </c>
      <c r="R178" s="58">
        <f t="shared" si="35"/>
        <v>85.180584350353797</v>
      </c>
      <c r="S178" s="58">
        <f t="shared" ref="S178:S193" si="45">R178+M178</f>
        <v>85.180584350353797</v>
      </c>
      <c r="T178" s="58">
        <f t="shared" ref="T178:T209" si="46">S178+N178</f>
        <v>85.180584350353797</v>
      </c>
      <c r="U178" s="58">
        <f t="shared" ref="U178:U209" si="47">T178+O178</f>
        <v>85.180584350353797</v>
      </c>
      <c r="V178" s="61">
        <f t="shared" ref="V178:V193" si="48">U178+P178</f>
        <v>85.180584350353797</v>
      </c>
      <c r="W178" s="57">
        <v>304.44542121896859</v>
      </c>
      <c r="X178" s="57">
        <f t="shared" si="36"/>
        <v>303.65093913962954</v>
      </c>
      <c r="Y178" s="57">
        <f t="shared" si="37"/>
        <v>301.59553381815982</v>
      </c>
      <c r="Z178" s="57">
        <f t="shared" si="38"/>
        <v>298.05236534110031</v>
      </c>
      <c r="AA178" s="57">
        <f t="shared" si="39"/>
        <v>293.11501174601898</v>
      </c>
      <c r="AB178" s="57">
        <f t="shared" si="40"/>
        <v>288.03218892900622</v>
      </c>
      <c r="AC178" s="59">
        <v>3.5741175473364089</v>
      </c>
      <c r="AD178" s="59">
        <v>3.5647905148277883</v>
      </c>
      <c r="AE178" s="59">
        <v>3.5406605404076115</v>
      </c>
      <c r="AF178" s="59">
        <v>3.4990645769133226</v>
      </c>
      <c r="AG178" s="59">
        <v>3.4411012084680719</v>
      </c>
      <c r="AH178" s="59">
        <v>3.381430065615767</v>
      </c>
      <c r="AI178" s="59"/>
      <c r="AJ178" s="59"/>
      <c r="AK178" s="59"/>
      <c r="AL178" s="59"/>
      <c r="AM178" s="59"/>
      <c r="AN178" s="59"/>
      <c r="AO178" s="59"/>
      <c r="AV178" s="59"/>
      <c r="AW178" s="59"/>
      <c r="AX178" s="59"/>
      <c r="AY178" s="59"/>
      <c r="AZ178" s="59"/>
      <c r="BA178" s="59"/>
      <c r="BB178" s="5">
        <v>120.92070000000001</v>
      </c>
      <c r="BC178" s="5">
        <v>122.77339017700396</v>
      </c>
      <c r="BD178" s="5">
        <v>124.65684624669535</v>
      </c>
      <c r="BE178" s="5">
        <v>126.64755522803998</v>
      </c>
      <c r="BF178" s="5">
        <v>128.42005513882611</v>
      </c>
      <c r="BG178" s="5">
        <v>130.02160654021523</v>
      </c>
      <c r="BH178" s="1">
        <v>3404</v>
      </c>
      <c r="BJ178" s="57">
        <v>0</v>
      </c>
      <c r="BK178" s="57">
        <v>0</v>
      </c>
      <c r="BL178" s="57">
        <v>0</v>
      </c>
      <c r="BM178" s="57">
        <v>0</v>
      </c>
      <c r="BN178" s="57">
        <v>0</v>
      </c>
      <c r="BO178" s="57">
        <v>0</v>
      </c>
      <c r="BP178" s="57">
        <v>0</v>
      </c>
      <c r="BQ178" s="57">
        <v>0</v>
      </c>
      <c r="BR178" s="57">
        <v>0</v>
      </c>
      <c r="BS178" s="57">
        <v>0</v>
      </c>
      <c r="BT178" s="57">
        <v>0</v>
      </c>
      <c r="CA178" s="57">
        <v>0</v>
      </c>
      <c r="CB178" s="30">
        <v>0</v>
      </c>
      <c r="CC178" s="30">
        <v>29.551096177660142</v>
      </c>
      <c r="CD178" s="30">
        <v>46.437436959163847</v>
      </c>
      <c r="CE178" s="30">
        <v>50.659022091215995</v>
      </c>
      <c r="CF178" s="30">
        <v>0</v>
      </c>
      <c r="CG178" s="124">
        <v>0</v>
      </c>
      <c r="CH178" s="124">
        <v>0</v>
      </c>
      <c r="CI178" s="124">
        <v>30.338374816043018</v>
      </c>
      <c r="CJ178" s="124">
        <v>47.674589108086117</v>
      </c>
      <c r="CK178" s="124">
        <v>52.008642616086092</v>
      </c>
      <c r="CL178" s="124">
        <v>0</v>
      </c>
      <c r="CM178" s="4">
        <f>IF(ISNUMBER(VLOOKUP(A178,Sheet1!$D$5:$D$567,1,0)),1,0)</f>
        <v>1</v>
      </c>
    </row>
    <row r="179" spans="1:91" s="57" customFormat="1">
      <c r="A179" s="1">
        <v>3405</v>
      </c>
      <c r="B179" s="1">
        <v>34</v>
      </c>
      <c r="C179" s="1">
        <v>3</v>
      </c>
      <c r="D179" s="3" t="s">
        <v>273</v>
      </c>
      <c r="E179" s="3"/>
      <c r="F179" s="4" t="s">
        <v>90</v>
      </c>
      <c r="G179" s="4" t="s">
        <v>91</v>
      </c>
      <c r="H179" s="4" t="s">
        <v>92</v>
      </c>
      <c r="I179" s="4" t="s">
        <v>91</v>
      </c>
      <c r="J179" s="4" t="s">
        <v>93</v>
      </c>
      <c r="K179" s="57">
        <v>1746.065000427503</v>
      </c>
      <c r="L179" s="57">
        <v>12.525</v>
      </c>
      <c r="M179" s="57">
        <v>12.525</v>
      </c>
      <c r="N179" s="57">
        <v>350</v>
      </c>
      <c r="O179" s="57">
        <v>350</v>
      </c>
      <c r="P179" s="57">
        <v>12.525</v>
      </c>
      <c r="Q179" s="57">
        <f t="shared" si="34"/>
        <v>737.57499999999993</v>
      </c>
      <c r="R179" s="58">
        <f t="shared" si="35"/>
        <v>1758.5900004275031</v>
      </c>
      <c r="S179" s="58">
        <f t="shared" si="45"/>
        <v>1771.1150004275032</v>
      </c>
      <c r="T179" s="58">
        <f t="shared" si="46"/>
        <v>2121.1150004275032</v>
      </c>
      <c r="U179" s="58">
        <f t="shared" si="47"/>
        <v>2471.1150004275032</v>
      </c>
      <c r="V179" s="61">
        <f t="shared" si="48"/>
        <v>2483.6400004275033</v>
      </c>
      <c r="W179" s="57">
        <v>6238.8947281278924</v>
      </c>
      <c r="X179" s="57">
        <f t="shared" si="36"/>
        <v>6212.9251531679083</v>
      </c>
      <c r="Y179" s="57">
        <f t="shared" si="37"/>
        <v>6207.2232237679336</v>
      </c>
      <c r="Z179" s="57">
        <f t="shared" si="38"/>
        <v>7222.4948188795506</v>
      </c>
      <c r="AA179" s="57">
        <f t="shared" si="39"/>
        <v>8183.1118337009793</v>
      </c>
      <c r="AB179" s="57">
        <f t="shared" si="40"/>
        <v>8103.9421661993383</v>
      </c>
      <c r="AC179" s="59">
        <v>3.5731171099588925</v>
      </c>
      <c r="AD179" s="59">
        <v>3.5329014447128562</v>
      </c>
      <c r="AE179" s="59">
        <v>3.5046980135505961</v>
      </c>
      <c r="AF179" s="59">
        <v>3.4050463164061742</v>
      </c>
      <c r="AG179" s="59">
        <v>3.3115058717563932</v>
      </c>
      <c r="AH179" s="59">
        <v>3.2629294764154326</v>
      </c>
      <c r="AI179" s="59"/>
      <c r="AJ179" s="59"/>
      <c r="AK179" s="59"/>
      <c r="AL179" s="59"/>
      <c r="AM179" s="59"/>
      <c r="AN179" s="59"/>
      <c r="AO179" s="59"/>
      <c r="AV179" s="59"/>
      <c r="AW179" s="59"/>
      <c r="AX179" s="59"/>
      <c r="AY179" s="59"/>
      <c r="AZ179" s="59"/>
      <c r="BA179" s="59"/>
      <c r="BB179" s="5">
        <v>362.76209999999998</v>
      </c>
      <c r="BC179" s="5">
        <v>381.2889086104293</v>
      </c>
      <c r="BD179" s="5">
        <v>390.1050660300408</v>
      </c>
      <c r="BE179" s="5">
        <v>407.86972766147443</v>
      </c>
      <c r="BF179" s="5">
        <v>429.68815533442154</v>
      </c>
      <c r="BG179" s="5">
        <v>428.75841714950235</v>
      </c>
      <c r="BH179" s="1">
        <v>3405</v>
      </c>
      <c r="BI179" s="57">
        <v>1295</v>
      </c>
      <c r="BJ179" s="57">
        <v>1480.0058478051412</v>
      </c>
      <c r="BK179" s="57">
        <v>1527.2837570092047</v>
      </c>
      <c r="BL179" s="57">
        <v>1529.7787582516555</v>
      </c>
      <c r="BM179" s="57">
        <v>1609.8292241385484</v>
      </c>
      <c r="BN179" s="57">
        <v>1544.3817041301288</v>
      </c>
      <c r="BO179" s="57">
        <v>0</v>
      </c>
      <c r="BP179" s="57">
        <v>0</v>
      </c>
      <c r="BQ179" s="57">
        <v>0</v>
      </c>
      <c r="BR179" s="57">
        <v>0</v>
      </c>
      <c r="BS179" s="57">
        <v>0</v>
      </c>
      <c r="BT179" s="57">
        <v>0</v>
      </c>
      <c r="CA179" s="57">
        <v>0</v>
      </c>
      <c r="CB179" s="30">
        <v>58.499421024296687</v>
      </c>
      <c r="CC179" s="30">
        <v>77.999228032395592</v>
      </c>
      <c r="CD179" s="30">
        <v>58.499421024296687</v>
      </c>
      <c r="CE179" s="30">
        <v>212.87165758048545</v>
      </c>
      <c r="CF179" s="30">
        <v>0</v>
      </c>
      <c r="CG179" s="124">
        <v>0</v>
      </c>
      <c r="CH179" s="124">
        <v>61.495417437200778</v>
      </c>
      <c r="CI179" s="124">
        <v>81.993889916267719</v>
      </c>
      <c r="CJ179" s="124">
        <v>61.495417437200778</v>
      </c>
      <c r="CK179" s="124">
        <v>223.77369235883307</v>
      </c>
      <c r="CL179" s="124">
        <v>0</v>
      </c>
      <c r="CM179" s="4">
        <f>IF(ISNUMBER(VLOOKUP(A179,Sheet1!$D$5:$D$567,1,0)),1,0)</f>
        <v>1</v>
      </c>
    </row>
    <row r="180" spans="1:91" s="57" customFormat="1">
      <c r="A180" s="1">
        <v>3501</v>
      </c>
      <c r="B180" s="1">
        <v>35</v>
      </c>
      <c r="C180" s="1">
        <v>3</v>
      </c>
      <c r="D180" s="3" t="s">
        <v>274</v>
      </c>
      <c r="E180" s="3"/>
      <c r="F180" s="4" t="s">
        <v>90</v>
      </c>
      <c r="G180" s="4" t="s">
        <v>91</v>
      </c>
      <c r="H180" s="4" t="s">
        <v>92</v>
      </c>
      <c r="I180" s="4" t="s">
        <v>91</v>
      </c>
      <c r="J180" s="4" t="s">
        <v>93</v>
      </c>
      <c r="K180" s="57">
        <v>894.66666666665105</v>
      </c>
      <c r="L180" s="57">
        <v>565</v>
      </c>
      <c r="M180" s="57">
        <v>566</v>
      </c>
      <c r="N180" s="57">
        <v>0</v>
      </c>
      <c r="O180" s="57">
        <v>0</v>
      </c>
      <c r="P180" s="57">
        <v>0</v>
      </c>
      <c r="Q180" s="57">
        <f t="shared" si="34"/>
        <v>1131</v>
      </c>
      <c r="R180" s="58">
        <f t="shared" si="35"/>
        <v>1459.6666666666511</v>
      </c>
      <c r="S180" s="58">
        <f t="shared" si="45"/>
        <v>2025.6666666666511</v>
      </c>
      <c r="T180" s="58">
        <f t="shared" si="46"/>
        <v>2025.6666666666511</v>
      </c>
      <c r="U180" s="58">
        <f t="shared" si="47"/>
        <v>2025.6666666666511</v>
      </c>
      <c r="V180" s="61">
        <f t="shared" si="48"/>
        <v>2025.6666666666511</v>
      </c>
      <c r="W180" s="57">
        <v>2925.2817856677416</v>
      </c>
      <c r="X180" s="57">
        <f t="shared" si="36"/>
        <v>4487.5156379240489</v>
      </c>
      <c r="Y180" s="57">
        <f t="shared" si="37"/>
        <v>6129.6735008829828</v>
      </c>
      <c r="Z180" s="57">
        <f t="shared" si="38"/>
        <v>6236.5578350224523</v>
      </c>
      <c r="AA180" s="57">
        <f t="shared" si="39"/>
        <v>6259.540255899592</v>
      </c>
      <c r="AB180" s="57">
        <f t="shared" si="40"/>
        <v>6218.0329912780053</v>
      </c>
      <c r="AC180" s="59">
        <v>3.2696890301800963</v>
      </c>
      <c r="AD180" s="59">
        <v>3.0743427526312606</v>
      </c>
      <c r="AE180" s="59">
        <v>3.026003044701183</v>
      </c>
      <c r="AF180" s="59">
        <v>3.0787680607318579</v>
      </c>
      <c r="AG180" s="59">
        <v>3.0901136691951492</v>
      </c>
      <c r="AH180" s="59">
        <v>3.0696230004663749</v>
      </c>
      <c r="AI180" s="59"/>
      <c r="AJ180" s="59"/>
      <c r="AK180" s="59"/>
      <c r="AL180" s="59"/>
      <c r="AM180" s="59"/>
      <c r="AN180" s="59"/>
      <c r="AO180" s="59"/>
      <c r="AV180" s="59"/>
      <c r="AW180" s="59"/>
      <c r="AX180" s="59"/>
      <c r="AY180" s="59"/>
      <c r="AZ180" s="59"/>
      <c r="BA180" s="59"/>
      <c r="BB180" s="5">
        <v>78.430999999999997</v>
      </c>
      <c r="BC180" s="5">
        <v>145.4194848650547</v>
      </c>
      <c r="BD180" s="5">
        <v>222.04399156072992</v>
      </c>
      <c r="BE180" s="5">
        <v>220.28125036319943</v>
      </c>
      <c r="BF180" s="5">
        <v>217.6876268365113</v>
      </c>
      <c r="BG180" s="5">
        <v>211.48724264285363</v>
      </c>
      <c r="BH180" s="1">
        <v>3501</v>
      </c>
      <c r="BI180" s="57">
        <v>437</v>
      </c>
      <c r="BJ180" s="57">
        <v>720.56490433082229</v>
      </c>
      <c r="BK180" s="57">
        <v>1112.036968662956</v>
      </c>
      <c r="BL180" s="57">
        <v>1112.036968662956</v>
      </c>
      <c r="BM180" s="57">
        <v>1112.036968662956</v>
      </c>
      <c r="BN180" s="57">
        <v>1112.036968662956</v>
      </c>
      <c r="BO180" s="57">
        <v>0</v>
      </c>
      <c r="BP180" s="57">
        <v>0</v>
      </c>
      <c r="BQ180" s="57">
        <v>0</v>
      </c>
      <c r="BR180" s="57">
        <v>0</v>
      </c>
      <c r="BS180" s="57">
        <v>0</v>
      </c>
      <c r="BT180" s="57">
        <v>0</v>
      </c>
      <c r="CA180" s="57">
        <v>0</v>
      </c>
      <c r="CB180" s="30">
        <v>4.056277793688837</v>
      </c>
      <c r="CC180" s="30">
        <v>0</v>
      </c>
      <c r="CD180" s="30">
        <v>44.619055730577202</v>
      </c>
      <c r="CE180" s="30">
        <v>171.60591683893338</v>
      </c>
      <c r="CF180" s="30">
        <v>0</v>
      </c>
      <c r="CG180" s="124">
        <v>0</v>
      </c>
      <c r="CH180" s="124">
        <v>3.8943441830217798</v>
      </c>
      <c r="CI180" s="124">
        <v>0</v>
      </c>
      <c r="CJ180" s="124">
        <v>42.83778601323958</v>
      </c>
      <c r="CK180" s="124">
        <v>164.75511244659228</v>
      </c>
      <c r="CL180" s="124">
        <v>0</v>
      </c>
      <c r="CM180" s="4">
        <f>IF(ISNUMBER(VLOOKUP(A180,Sheet1!$D$5:$D$567,1,0)),1,0)</f>
        <v>1</v>
      </c>
    </row>
    <row r="181" spans="1:91" s="57" customFormat="1">
      <c r="A181" s="1">
        <v>3502</v>
      </c>
      <c r="B181" s="1">
        <v>35</v>
      </c>
      <c r="C181" s="1">
        <v>3</v>
      </c>
      <c r="D181" s="3" t="s">
        <v>275</v>
      </c>
      <c r="E181" s="3"/>
      <c r="F181" s="4" t="s">
        <v>90</v>
      </c>
      <c r="G181" s="4" t="s">
        <v>91</v>
      </c>
      <c r="H181" s="4" t="s">
        <v>92</v>
      </c>
      <c r="I181" s="4" t="s">
        <v>91</v>
      </c>
      <c r="J181" s="4" t="s">
        <v>93</v>
      </c>
      <c r="K181" s="57">
        <v>570.90171499712187</v>
      </c>
      <c r="L181" s="57">
        <v>0</v>
      </c>
      <c r="M181" s="57">
        <v>44.4</v>
      </c>
      <c r="N181" s="57">
        <v>0</v>
      </c>
      <c r="O181" s="57">
        <v>67.5</v>
      </c>
      <c r="P181" s="57">
        <v>0</v>
      </c>
      <c r="Q181" s="57">
        <f t="shared" si="34"/>
        <v>111.9</v>
      </c>
      <c r="R181" s="58">
        <f t="shared" si="35"/>
        <v>570.90171499712187</v>
      </c>
      <c r="S181" s="58">
        <f t="shared" si="45"/>
        <v>615.30171499712185</v>
      </c>
      <c r="T181" s="58">
        <f t="shared" si="46"/>
        <v>615.30171499712185</v>
      </c>
      <c r="U181" s="58">
        <f t="shared" si="47"/>
        <v>682.80171499712185</v>
      </c>
      <c r="V181" s="61">
        <f t="shared" si="48"/>
        <v>682.80171499712185</v>
      </c>
      <c r="W181" s="57">
        <v>1902.2970533294215</v>
      </c>
      <c r="X181" s="57">
        <f t="shared" si="36"/>
        <v>1901.7709309141001</v>
      </c>
      <c r="Y181" s="57">
        <f t="shared" si="37"/>
        <v>2016.9846638753497</v>
      </c>
      <c r="Z181" s="57">
        <f t="shared" si="38"/>
        <v>1999.2725888386663</v>
      </c>
      <c r="AA181" s="57">
        <f t="shared" si="39"/>
        <v>2167.3126436890602</v>
      </c>
      <c r="AB181" s="57">
        <f t="shared" si="40"/>
        <v>2109.9492994117159</v>
      </c>
      <c r="AC181" s="59">
        <v>3.3320920280279971</v>
      </c>
      <c r="AD181" s="59">
        <v>3.3311704641204094</v>
      </c>
      <c r="AE181" s="59">
        <v>3.2780416740505665</v>
      </c>
      <c r="AF181" s="59">
        <v>3.2492556742638334</v>
      </c>
      <c r="AG181" s="59">
        <v>3.1741464558245811</v>
      </c>
      <c r="AH181" s="59">
        <v>3.0901347390737142</v>
      </c>
      <c r="AI181" s="59"/>
      <c r="AJ181" s="59"/>
      <c r="AK181" s="59"/>
      <c r="AL181" s="59"/>
      <c r="AM181" s="59"/>
      <c r="AN181" s="59"/>
      <c r="AO181" s="59"/>
      <c r="AV181" s="59"/>
      <c r="AW181" s="59"/>
      <c r="AX181" s="59"/>
      <c r="AY181" s="59"/>
      <c r="AZ181" s="59"/>
      <c r="BA181" s="59"/>
      <c r="BB181" s="5">
        <v>617.31510000000003</v>
      </c>
      <c r="BC181" s="5">
        <v>637.14312112794755</v>
      </c>
      <c r="BD181" s="5">
        <v>653.46101197885673</v>
      </c>
      <c r="BE181" s="5">
        <v>660.15965304619795</v>
      </c>
      <c r="BF181" s="5">
        <v>669.52705200246294</v>
      </c>
      <c r="BG181" s="5">
        <v>674.70418042058691</v>
      </c>
      <c r="BH181" s="1">
        <v>3502</v>
      </c>
      <c r="BI181" s="57">
        <v>308</v>
      </c>
      <c r="BJ181" s="57">
        <v>461.95872316088844</v>
      </c>
      <c r="BK181" s="57">
        <v>505.92987608791287</v>
      </c>
      <c r="BL181" s="57">
        <v>505.92987608791287</v>
      </c>
      <c r="BM181" s="57">
        <v>546.25055383140523</v>
      </c>
      <c r="BN181" s="57">
        <v>546.25055383140511</v>
      </c>
      <c r="BO181" s="57">
        <v>0</v>
      </c>
      <c r="BP181" s="57">
        <v>0</v>
      </c>
      <c r="BQ181" s="57">
        <v>0</v>
      </c>
      <c r="BR181" s="57">
        <v>0</v>
      </c>
      <c r="BS181" s="57">
        <v>0</v>
      </c>
      <c r="BT181" s="57">
        <v>0</v>
      </c>
      <c r="CA181" s="57">
        <v>0</v>
      </c>
      <c r="CB181" s="30">
        <v>293.80838123283257</v>
      </c>
      <c r="CC181" s="30">
        <v>163.22687846268474</v>
      </c>
      <c r="CD181" s="30">
        <v>65.290751385073904</v>
      </c>
      <c r="CE181" s="30">
        <v>137.83364196560672</v>
      </c>
      <c r="CF181" s="30">
        <v>0</v>
      </c>
      <c r="CG181" s="124">
        <v>0</v>
      </c>
      <c r="CH181" s="124">
        <v>300.28151848674895</v>
      </c>
      <c r="CI181" s="124">
        <v>166.82306582597161</v>
      </c>
      <c r="CJ181" s="124">
        <v>66.729226330388641</v>
      </c>
      <c r="CK181" s="124">
        <v>140.87036977747769</v>
      </c>
      <c r="CL181" s="124">
        <v>0</v>
      </c>
      <c r="CM181" s="4">
        <f>IF(ISNUMBER(VLOOKUP(A181,Sheet1!$D$5:$D$567,1,0)),1,0)</f>
        <v>1</v>
      </c>
    </row>
    <row r="182" spans="1:91" s="57" customFormat="1">
      <c r="A182" s="1">
        <v>3503</v>
      </c>
      <c r="B182" s="1">
        <v>35</v>
      </c>
      <c r="C182" s="1">
        <v>3</v>
      </c>
      <c r="D182" s="3" t="s">
        <v>276</v>
      </c>
      <c r="E182" s="3"/>
      <c r="F182" s="4" t="s">
        <v>90</v>
      </c>
      <c r="G182" s="4" t="s">
        <v>91</v>
      </c>
      <c r="H182" s="4" t="s">
        <v>92</v>
      </c>
      <c r="I182" s="4" t="s">
        <v>91</v>
      </c>
      <c r="J182" s="4" t="s">
        <v>93</v>
      </c>
      <c r="K182" s="57">
        <v>716.51048574133335</v>
      </c>
      <c r="L182" s="57">
        <v>0</v>
      </c>
      <c r="M182" s="57">
        <v>0</v>
      </c>
      <c r="N182" s="57">
        <v>400</v>
      </c>
      <c r="O182" s="57">
        <v>600</v>
      </c>
      <c r="P182" s="57">
        <v>790</v>
      </c>
      <c r="Q182" s="57">
        <f t="shared" si="34"/>
        <v>1790</v>
      </c>
      <c r="R182" s="58">
        <f t="shared" si="35"/>
        <v>716.51048574133335</v>
      </c>
      <c r="S182" s="58">
        <f t="shared" si="45"/>
        <v>716.51048574133335</v>
      </c>
      <c r="T182" s="58">
        <f t="shared" si="46"/>
        <v>1116.5104857413335</v>
      </c>
      <c r="U182" s="58">
        <f t="shared" si="47"/>
        <v>1716.5104857413335</v>
      </c>
      <c r="V182" s="61">
        <f t="shared" si="48"/>
        <v>2506.5104857413335</v>
      </c>
      <c r="W182" s="57">
        <v>1826</v>
      </c>
      <c r="X182" s="57">
        <f t="shared" si="36"/>
        <v>2000</v>
      </c>
      <c r="Y182" s="57">
        <f t="shared" si="37"/>
        <v>2024.9635326293194</v>
      </c>
      <c r="Z182" s="57">
        <f t="shared" si="38"/>
        <v>3213.6064716070809</v>
      </c>
      <c r="AA182" s="57">
        <f t="shared" si="39"/>
        <v>4997.0997021603862</v>
      </c>
      <c r="AB182" s="57">
        <f t="shared" si="40"/>
        <v>7381.2243844774193</v>
      </c>
      <c r="AC182" s="59">
        <v>2.5484623551750816</v>
      </c>
      <c r="AD182" s="59">
        <v>2.791305975000089</v>
      </c>
      <c r="AE182" s="59">
        <v>2.8261464038927535</v>
      </c>
      <c r="AF182" s="59">
        <v>2.8782591051738589</v>
      </c>
      <c r="AG182" s="59">
        <v>2.9111967236263161</v>
      </c>
      <c r="AH182" s="59">
        <v>2.9448208680819961</v>
      </c>
      <c r="AI182" s="59"/>
      <c r="AJ182" s="59"/>
      <c r="AK182" s="59"/>
      <c r="AL182" s="59"/>
      <c r="AM182" s="59"/>
      <c r="AN182" s="59"/>
      <c r="AO182" s="59"/>
      <c r="AV182" s="59"/>
      <c r="AW182" s="59"/>
      <c r="AX182" s="59"/>
      <c r="AY182" s="59"/>
      <c r="AZ182" s="59"/>
      <c r="BA182" s="59"/>
      <c r="BB182" s="5">
        <v>108.9367</v>
      </c>
      <c r="BC182" s="5">
        <v>137.66201118991637</v>
      </c>
      <c r="BD182" s="5">
        <v>135.55580233022619</v>
      </c>
      <c r="BE182" s="5">
        <v>198.23826169367936</v>
      </c>
      <c r="BF182" s="5">
        <v>294.63720812220487</v>
      </c>
      <c r="BG182" s="5">
        <v>410.39839991505403</v>
      </c>
      <c r="BH182" s="1">
        <v>3503</v>
      </c>
      <c r="BI182" s="57">
        <v>57</v>
      </c>
      <c r="BJ182" s="57">
        <v>384.22142872800009</v>
      </c>
      <c r="BK182" s="57">
        <v>420.81509375783611</v>
      </c>
      <c r="BL182" s="57">
        <v>651.31453697689062</v>
      </c>
      <c r="BM182" s="57">
        <v>1037.5600314869291</v>
      </c>
      <c r="BN182" s="57">
        <v>1525.354656752557</v>
      </c>
      <c r="BO182" s="57">
        <v>0</v>
      </c>
      <c r="BP182" s="57">
        <v>0</v>
      </c>
      <c r="BQ182" s="57">
        <v>0</v>
      </c>
      <c r="BR182" s="57">
        <v>0</v>
      </c>
      <c r="BS182" s="57">
        <v>0</v>
      </c>
      <c r="BT182" s="57">
        <v>0</v>
      </c>
      <c r="CA182" s="57">
        <v>0</v>
      </c>
      <c r="CB182" s="30">
        <v>0</v>
      </c>
      <c r="CC182" s="30">
        <v>0</v>
      </c>
      <c r="CD182" s="30">
        <v>29.032691883112513</v>
      </c>
      <c r="CE182" s="30">
        <v>169.20556981056683</v>
      </c>
      <c r="CF182" s="30">
        <v>0</v>
      </c>
      <c r="CG182" s="124">
        <v>0</v>
      </c>
      <c r="CH182" s="124">
        <v>0</v>
      </c>
      <c r="CI182" s="124">
        <v>0</v>
      </c>
      <c r="CJ182" s="124">
        <v>60.104291635019166</v>
      </c>
      <c r="CK182" s="124">
        <v>350.29410828003483</v>
      </c>
      <c r="CL182" s="124">
        <v>0</v>
      </c>
      <c r="CM182" s="4">
        <f>IF(ISNUMBER(VLOOKUP(A182,Sheet1!$D$5:$D$567,1,0)),1,0)</f>
        <v>1</v>
      </c>
    </row>
    <row r="183" spans="1:91" s="57" customFormat="1">
      <c r="A183" s="1">
        <v>3504</v>
      </c>
      <c r="B183" s="1">
        <v>35</v>
      </c>
      <c r="C183" s="1">
        <v>3</v>
      </c>
      <c r="D183" s="3" t="s">
        <v>277</v>
      </c>
      <c r="E183" s="3"/>
      <c r="F183" s="4" t="s">
        <v>90</v>
      </c>
      <c r="G183" s="4" t="s">
        <v>91</v>
      </c>
      <c r="H183" s="4" t="s">
        <v>92</v>
      </c>
      <c r="I183" s="4" t="s">
        <v>91</v>
      </c>
      <c r="J183" s="4" t="s">
        <v>93</v>
      </c>
      <c r="K183" s="57">
        <v>0</v>
      </c>
      <c r="L183" s="57">
        <v>0</v>
      </c>
      <c r="M183" s="57">
        <v>0</v>
      </c>
      <c r="N183" s="57">
        <v>0</v>
      </c>
      <c r="O183" s="57">
        <v>0</v>
      </c>
      <c r="P183" s="57">
        <v>0</v>
      </c>
      <c r="Q183" s="57">
        <f t="shared" si="34"/>
        <v>0</v>
      </c>
      <c r="R183" s="58">
        <f t="shared" si="35"/>
        <v>0</v>
      </c>
      <c r="S183" s="58">
        <f t="shared" si="45"/>
        <v>0</v>
      </c>
      <c r="T183" s="58">
        <f t="shared" si="46"/>
        <v>0</v>
      </c>
      <c r="U183" s="58">
        <f t="shared" si="47"/>
        <v>0</v>
      </c>
      <c r="V183" s="61">
        <f t="shared" si="48"/>
        <v>0</v>
      </c>
      <c r="W183" s="57">
        <v>0</v>
      </c>
      <c r="X183" s="57">
        <f t="shared" si="36"/>
        <v>0</v>
      </c>
      <c r="Y183" s="57">
        <f t="shared" si="37"/>
        <v>0</v>
      </c>
      <c r="Z183" s="57">
        <f t="shared" si="38"/>
        <v>0</v>
      </c>
      <c r="AA183" s="57">
        <f t="shared" si="39"/>
        <v>0</v>
      </c>
      <c r="AB183" s="57">
        <f t="shared" si="40"/>
        <v>0</v>
      </c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59"/>
      <c r="AO183" s="59"/>
      <c r="AV183" s="59"/>
      <c r="AW183" s="59"/>
      <c r="AX183" s="59"/>
      <c r="AY183" s="59"/>
      <c r="AZ183" s="59"/>
      <c r="BA183" s="59"/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1">
        <v>3504</v>
      </c>
      <c r="BJ183" s="57">
        <v>0</v>
      </c>
      <c r="BK183" s="57">
        <v>0</v>
      </c>
      <c r="BL183" s="57">
        <v>0</v>
      </c>
      <c r="BM183" s="57">
        <v>0</v>
      </c>
      <c r="BN183" s="57">
        <v>0</v>
      </c>
      <c r="BO183" s="57">
        <v>0</v>
      </c>
      <c r="BP183" s="57">
        <v>0</v>
      </c>
      <c r="BQ183" s="57">
        <v>0</v>
      </c>
      <c r="BR183" s="57">
        <v>0</v>
      </c>
      <c r="BS183" s="57">
        <v>0</v>
      </c>
      <c r="BT183" s="57">
        <v>0</v>
      </c>
      <c r="CA183" s="57">
        <v>0</v>
      </c>
      <c r="CB183" s="30">
        <v>0</v>
      </c>
      <c r="CC183" s="30">
        <v>0</v>
      </c>
      <c r="CD183" s="30">
        <v>0</v>
      </c>
      <c r="CE183" s="30">
        <v>0</v>
      </c>
      <c r="CF183" s="30">
        <v>0</v>
      </c>
      <c r="CG183" s="124">
        <v>0</v>
      </c>
      <c r="CH183" s="124">
        <v>0</v>
      </c>
      <c r="CI183" s="124">
        <v>0</v>
      </c>
      <c r="CJ183" s="124">
        <v>0</v>
      </c>
      <c r="CK183" s="124">
        <v>0</v>
      </c>
      <c r="CL183" s="124">
        <v>0</v>
      </c>
      <c r="CM183" s="4">
        <f>IF(ISNUMBER(VLOOKUP(A183,Sheet1!$D$5:$D$567,1,0)),1,0)</f>
        <v>1</v>
      </c>
    </row>
    <row r="184" spans="1:91" s="57" customFormat="1">
      <c r="A184" s="1">
        <v>3505</v>
      </c>
      <c r="B184" s="1">
        <v>35</v>
      </c>
      <c r="C184" s="1">
        <v>3</v>
      </c>
      <c r="D184" s="3" t="s">
        <v>278</v>
      </c>
      <c r="E184" s="3"/>
      <c r="F184" s="4" t="s">
        <v>90</v>
      </c>
      <c r="G184" s="4" t="s">
        <v>91</v>
      </c>
      <c r="H184" s="4" t="s">
        <v>92</v>
      </c>
      <c r="I184" s="4" t="s">
        <v>91</v>
      </c>
      <c r="J184" s="4" t="s">
        <v>93</v>
      </c>
      <c r="K184" s="57">
        <v>512.24296922607698</v>
      </c>
      <c r="L184" s="57">
        <v>300</v>
      </c>
      <c r="M184" s="57">
        <v>497</v>
      </c>
      <c r="N184" s="57">
        <v>200</v>
      </c>
      <c r="O184" s="57">
        <v>200</v>
      </c>
      <c r="P184" s="57">
        <v>320</v>
      </c>
      <c r="Q184" s="57">
        <f t="shared" si="34"/>
        <v>1517</v>
      </c>
      <c r="R184" s="58">
        <f t="shared" si="35"/>
        <v>812.24296922607698</v>
      </c>
      <c r="S184" s="58">
        <f t="shared" si="45"/>
        <v>1309.2429692260771</v>
      </c>
      <c r="T184" s="58">
        <f t="shared" si="46"/>
        <v>1509.2429692260771</v>
      </c>
      <c r="U184" s="58">
        <f t="shared" si="47"/>
        <v>1709.2429692260771</v>
      </c>
      <c r="V184" s="61">
        <f t="shared" si="48"/>
        <v>2029.2429692260771</v>
      </c>
      <c r="W184" s="57">
        <v>1839</v>
      </c>
      <c r="X184" s="57">
        <f t="shared" si="36"/>
        <v>2945.8965980277926</v>
      </c>
      <c r="Y184" s="57">
        <f t="shared" si="37"/>
        <v>4779.6552954271701</v>
      </c>
      <c r="Z184" s="57">
        <f t="shared" si="38"/>
        <v>5518.9031329319623</v>
      </c>
      <c r="AA184" s="57">
        <f t="shared" si="39"/>
        <v>6257.7977201268313</v>
      </c>
      <c r="AB184" s="57">
        <f t="shared" si="40"/>
        <v>7439.9344465353315</v>
      </c>
      <c r="AC184" s="59">
        <v>3.5900931988943756</v>
      </c>
      <c r="AD184" s="59">
        <v>3.6268662329385353</v>
      </c>
      <c r="AE184" s="59">
        <v>3.6507015181853766</v>
      </c>
      <c r="AF184" s="59">
        <v>3.6567360229360513</v>
      </c>
      <c r="AG184" s="59">
        <v>3.6611516518100879</v>
      </c>
      <c r="AH184" s="59">
        <v>3.6663596027501879</v>
      </c>
      <c r="AI184" s="59"/>
      <c r="AJ184" s="59"/>
      <c r="AK184" s="59"/>
      <c r="AL184" s="59"/>
      <c r="AM184" s="59"/>
      <c r="AN184" s="59"/>
      <c r="AO184" s="59"/>
      <c r="AV184" s="59"/>
      <c r="AW184" s="59"/>
      <c r="AX184" s="59"/>
      <c r="AY184" s="59"/>
      <c r="AZ184" s="59"/>
      <c r="BA184" s="59"/>
      <c r="BB184" s="5">
        <v>68.266000000000005</v>
      </c>
      <c r="BC184" s="5">
        <v>272.58181098303567</v>
      </c>
      <c r="BD184" s="5">
        <v>691.42176725433876</v>
      </c>
      <c r="BE184" s="5">
        <v>727.69798970842783</v>
      </c>
      <c r="BF184" s="5">
        <v>765.13504504138325</v>
      </c>
      <c r="BG184" s="5">
        <v>826.6339505078264</v>
      </c>
      <c r="BH184" s="1">
        <v>3505</v>
      </c>
      <c r="BI184" s="57">
        <v>91</v>
      </c>
      <c r="BJ184" s="57">
        <v>555.2727649199004</v>
      </c>
      <c r="BK184" s="57">
        <v>1127.7788949166172</v>
      </c>
      <c r="BL184" s="57">
        <v>1223.2609282329363</v>
      </c>
      <c r="BM184" s="57">
        <v>1339.7825083467078</v>
      </c>
      <c r="BN184" s="57">
        <v>1525.6861280801284</v>
      </c>
      <c r="BO184" s="57">
        <v>0</v>
      </c>
      <c r="BP184" s="57">
        <v>0</v>
      </c>
      <c r="BQ184" s="57">
        <v>0</v>
      </c>
      <c r="BR184" s="57">
        <v>0</v>
      </c>
      <c r="BS184" s="57">
        <v>0</v>
      </c>
      <c r="BT184" s="57">
        <v>0</v>
      </c>
      <c r="CA184" s="57">
        <v>0</v>
      </c>
      <c r="CB184" s="30">
        <v>138.73340343945065</v>
      </c>
      <c r="CC184" s="30">
        <v>54.275116672563904</v>
      </c>
      <c r="CD184" s="30">
        <v>357.83322985956505</v>
      </c>
      <c r="CE184" s="30">
        <v>176.85623973684824</v>
      </c>
      <c r="CF184" s="30">
        <v>0</v>
      </c>
      <c r="CG184" s="124">
        <v>0</v>
      </c>
      <c r="CH184" s="124">
        <v>157.59524277166076</v>
      </c>
      <c r="CI184" s="124">
        <v>61.654222965891861</v>
      </c>
      <c r="CJ184" s="124">
        <v>406.48332220940529</v>
      </c>
      <c r="CK184" s="124">
        <v>200.90116256086853</v>
      </c>
      <c r="CL184" s="124">
        <v>0</v>
      </c>
      <c r="CM184" s="4">
        <f>IF(ISNUMBER(VLOOKUP(A184,Sheet1!$D$5:$D$567,1,0)),1,0)</f>
        <v>1</v>
      </c>
    </row>
    <row r="185" spans="1:91" s="57" customFormat="1">
      <c r="A185" s="1">
        <v>3506</v>
      </c>
      <c r="B185" s="1">
        <v>35</v>
      </c>
      <c r="C185" s="1">
        <v>3</v>
      </c>
      <c r="D185" s="3" t="s">
        <v>279</v>
      </c>
      <c r="E185" s="3"/>
      <c r="F185" s="4" t="s">
        <v>90</v>
      </c>
      <c r="G185" s="4" t="s">
        <v>91</v>
      </c>
      <c r="H185" s="4" t="s">
        <v>92</v>
      </c>
      <c r="I185" s="4" t="s">
        <v>91</v>
      </c>
      <c r="J185" s="4" t="s">
        <v>93</v>
      </c>
      <c r="K185" s="57">
        <v>598.98299999999028</v>
      </c>
      <c r="L185" s="57">
        <v>0</v>
      </c>
      <c r="M185" s="57">
        <v>0</v>
      </c>
      <c r="N185" s="57">
        <v>0</v>
      </c>
      <c r="O185" s="57">
        <v>189</v>
      </c>
      <c r="P185" s="57">
        <v>0</v>
      </c>
      <c r="Q185" s="57">
        <f t="shared" si="34"/>
        <v>189</v>
      </c>
      <c r="R185" s="58">
        <f t="shared" si="35"/>
        <v>598.98299999999028</v>
      </c>
      <c r="S185" s="58">
        <f t="shared" si="45"/>
        <v>598.98299999999028</v>
      </c>
      <c r="T185" s="58">
        <f t="shared" si="46"/>
        <v>598.98299999999028</v>
      </c>
      <c r="U185" s="58">
        <f t="shared" si="47"/>
        <v>787.98299999999028</v>
      </c>
      <c r="V185" s="61">
        <f t="shared" si="48"/>
        <v>787.98299999999028</v>
      </c>
      <c r="W185" s="57">
        <v>2846.5572135825</v>
      </c>
      <c r="X185" s="57">
        <f t="shared" si="36"/>
        <v>2950.1779903733191</v>
      </c>
      <c r="Y185" s="57">
        <f t="shared" si="37"/>
        <v>3029.7371654895269</v>
      </c>
      <c r="Z185" s="57">
        <f t="shared" si="38"/>
        <v>3078.8080222450749</v>
      </c>
      <c r="AA185" s="57">
        <f t="shared" si="39"/>
        <v>4055.5162007136719</v>
      </c>
      <c r="AB185" s="57">
        <f t="shared" si="40"/>
        <v>4010.8147950320677</v>
      </c>
      <c r="AC185" s="59">
        <v>4.7523172002920724</v>
      </c>
      <c r="AD185" s="59">
        <v>4.925311720655456</v>
      </c>
      <c r="AE185" s="59">
        <v>5.0581354821248281</v>
      </c>
      <c r="AF185" s="59">
        <v>5.1400591039230239</v>
      </c>
      <c r="AG185" s="59">
        <v>5.1467051963224106</v>
      </c>
      <c r="AH185" s="59">
        <v>5.0899763002908909</v>
      </c>
      <c r="AI185" s="59"/>
      <c r="AJ185" s="59"/>
      <c r="AK185" s="59"/>
      <c r="AL185" s="59"/>
      <c r="AM185" s="59"/>
      <c r="AN185" s="59"/>
      <c r="AO185" s="59"/>
      <c r="AV185" s="59"/>
      <c r="AW185" s="59"/>
      <c r="AX185" s="59"/>
      <c r="AY185" s="59"/>
      <c r="AZ185" s="59"/>
      <c r="BA185" s="59"/>
      <c r="BB185" s="5">
        <v>351.50569999999999</v>
      </c>
      <c r="BC185" s="5">
        <v>379.71287590955598</v>
      </c>
      <c r="BD185" s="5">
        <v>390.03306511567166</v>
      </c>
      <c r="BE185" s="5">
        <v>393.06956441927491</v>
      </c>
      <c r="BF185" s="5">
        <v>397.59047075232604</v>
      </c>
      <c r="BG185" s="5">
        <v>399.01513242861688</v>
      </c>
      <c r="BH185" s="1">
        <v>3506</v>
      </c>
      <c r="BI185" s="57">
        <v>353</v>
      </c>
      <c r="BJ185" s="57">
        <v>647.65494036380869</v>
      </c>
      <c r="BK185" s="57">
        <v>681.84186912245627</v>
      </c>
      <c r="BL185" s="57">
        <v>681.84186912245627</v>
      </c>
      <c r="BM185" s="57">
        <v>896.98672843256406</v>
      </c>
      <c r="BN185" s="57">
        <v>896.98672843256418</v>
      </c>
      <c r="BO185" s="57">
        <v>0</v>
      </c>
      <c r="BP185" s="57">
        <v>0</v>
      </c>
      <c r="BQ185" s="57">
        <v>0</v>
      </c>
      <c r="BR185" s="57">
        <v>0</v>
      </c>
      <c r="BS185" s="57">
        <v>0</v>
      </c>
      <c r="BT185" s="57">
        <v>0</v>
      </c>
      <c r="CA185" s="57">
        <v>0</v>
      </c>
      <c r="CB185" s="30">
        <v>29.339114842130897</v>
      </c>
      <c r="CC185" s="30">
        <v>143.76166234796679</v>
      </c>
      <c r="CD185" s="30">
        <v>58.678229684261794</v>
      </c>
      <c r="CE185" s="30">
        <v>161.2905575449154</v>
      </c>
      <c r="CF185" s="30">
        <v>0</v>
      </c>
      <c r="CG185" s="124">
        <v>0</v>
      </c>
      <c r="CH185" s="124">
        <v>29.782898127375837</v>
      </c>
      <c r="CI185" s="124">
        <v>145.93620043994218</v>
      </c>
      <c r="CJ185" s="124">
        <v>59.565796254751675</v>
      </c>
      <c r="CK185" s="124">
        <v>163.73023760654715</v>
      </c>
      <c r="CL185" s="124">
        <v>0</v>
      </c>
      <c r="CM185" s="4">
        <f>IF(ISNUMBER(VLOOKUP(A185,Sheet1!$D$5:$D$567,1,0)),1,0)</f>
        <v>1</v>
      </c>
    </row>
    <row r="186" spans="1:91" s="57" customFormat="1">
      <c r="A186" s="1">
        <v>3507</v>
      </c>
      <c r="B186" s="1">
        <v>35</v>
      </c>
      <c r="C186" s="1">
        <v>3</v>
      </c>
      <c r="D186" s="3" t="s">
        <v>280</v>
      </c>
      <c r="E186" s="3"/>
      <c r="F186" s="4" t="s">
        <v>90</v>
      </c>
      <c r="G186" s="4" t="s">
        <v>91</v>
      </c>
      <c r="H186" s="4" t="s">
        <v>92</v>
      </c>
      <c r="I186" s="4" t="s">
        <v>91</v>
      </c>
      <c r="J186" s="4" t="s">
        <v>93</v>
      </c>
      <c r="K186" s="57">
        <v>549.17788252807043</v>
      </c>
      <c r="L186" s="57">
        <v>0</v>
      </c>
      <c r="M186" s="57">
        <v>0</v>
      </c>
      <c r="N186" s="57">
        <v>202.2</v>
      </c>
      <c r="O186" s="57">
        <v>18</v>
      </c>
      <c r="P186" s="57">
        <v>0</v>
      </c>
      <c r="Q186" s="57">
        <f t="shared" si="34"/>
        <v>220.2</v>
      </c>
      <c r="R186" s="58">
        <f t="shared" si="35"/>
        <v>549.17788252807043</v>
      </c>
      <c r="S186" s="58">
        <f t="shared" si="45"/>
        <v>549.17788252807043</v>
      </c>
      <c r="T186" s="58">
        <f t="shared" si="46"/>
        <v>751.37788252807036</v>
      </c>
      <c r="U186" s="58">
        <f t="shared" si="47"/>
        <v>769.37788252807036</v>
      </c>
      <c r="V186" s="61">
        <f t="shared" si="48"/>
        <v>769.37788252807036</v>
      </c>
      <c r="W186" s="57">
        <v>1735.691272179771</v>
      </c>
      <c r="X186" s="57">
        <f t="shared" si="36"/>
        <v>1719.3362306517201</v>
      </c>
      <c r="Y186" s="57">
        <f t="shared" si="37"/>
        <v>1694.6373389567063</v>
      </c>
      <c r="Z186" s="57">
        <f t="shared" si="38"/>
        <v>2211.0242907038091</v>
      </c>
      <c r="AA186" s="57">
        <f t="shared" si="39"/>
        <v>2216.8539749773718</v>
      </c>
      <c r="AB186" s="57">
        <f t="shared" si="40"/>
        <v>2167.0657475864173</v>
      </c>
      <c r="AC186" s="59">
        <v>3.160526538668559</v>
      </c>
      <c r="AD186" s="59">
        <v>3.1307455841757044</v>
      </c>
      <c r="AE186" s="59">
        <v>3.0857712826227801</v>
      </c>
      <c r="AF186" s="59">
        <v>2.9426262631854998</v>
      </c>
      <c r="AG186" s="59">
        <v>2.8813591153583635</v>
      </c>
      <c r="AH186" s="59">
        <v>2.8166467958056396</v>
      </c>
      <c r="AI186" s="59"/>
      <c r="AJ186" s="59"/>
      <c r="AK186" s="59"/>
      <c r="AL186" s="59"/>
      <c r="AM186" s="59"/>
      <c r="AN186" s="59"/>
      <c r="AO186" s="59"/>
      <c r="AV186" s="59"/>
      <c r="AW186" s="59"/>
      <c r="AX186" s="59"/>
      <c r="AY186" s="59"/>
      <c r="AZ186" s="59"/>
      <c r="BA186" s="59"/>
      <c r="BB186" s="5">
        <v>193.47740000000002</v>
      </c>
      <c r="BC186" s="5">
        <v>195.98925459694618</v>
      </c>
      <c r="BD186" s="5">
        <v>198.36054586068246</v>
      </c>
      <c r="BE186" s="5">
        <v>217.20743509380867</v>
      </c>
      <c r="BF186" s="5">
        <v>220.45538643238834</v>
      </c>
      <c r="BG186" s="5">
        <v>221.7682594323777</v>
      </c>
      <c r="BH186" s="1">
        <v>3507</v>
      </c>
      <c r="BJ186" s="57">
        <v>0</v>
      </c>
      <c r="BK186" s="57">
        <v>0</v>
      </c>
      <c r="BL186" s="57">
        <v>0</v>
      </c>
      <c r="BM186" s="57">
        <v>0</v>
      </c>
      <c r="BN186" s="57">
        <v>0</v>
      </c>
      <c r="BO186" s="57">
        <v>0</v>
      </c>
      <c r="BP186" s="57">
        <v>0</v>
      </c>
      <c r="BQ186" s="57">
        <v>0</v>
      </c>
      <c r="BR186" s="57">
        <v>0</v>
      </c>
      <c r="BS186" s="57">
        <v>0</v>
      </c>
      <c r="BT186" s="57">
        <v>0</v>
      </c>
      <c r="CA186" s="57">
        <v>0</v>
      </c>
      <c r="CB186" s="30">
        <v>28.960991273438676</v>
      </c>
      <c r="CC186" s="30">
        <v>57.921982764084795</v>
      </c>
      <c r="CD186" s="30">
        <v>0</v>
      </c>
      <c r="CE186" s="30">
        <v>130.3244610562852</v>
      </c>
      <c r="CF186" s="30">
        <v>0</v>
      </c>
      <c r="CG186" s="124">
        <v>0</v>
      </c>
      <c r="CH186" s="124">
        <v>29.569101183727607</v>
      </c>
      <c r="CI186" s="124">
        <v>59.138202589223482</v>
      </c>
      <c r="CJ186" s="124">
        <v>0</v>
      </c>
      <c r="CK186" s="124">
        <v>133.06095565942661</v>
      </c>
      <c r="CL186" s="124">
        <v>0</v>
      </c>
      <c r="CM186" s="4">
        <f>IF(ISNUMBER(VLOOKUP(A186,Sheet1!$D$5:$D$567,1,0)),1,0)</f>
        <v>1</v>
      </c>
    </row>
    <row r="187" spans="1:91" s="57" customFormat="1">
      <c r="A187" s="1">
        <v>3508</v>
      </c>
      <c r="B187" s="1">
        <v>35</v>
      </c>
      <c r="C187" s="1">
        <v>3</v>
      </c>
      <c r="D187" s="3" t="s">
        <v>281</v>
      </c>
      <c r="E187" s="3"/>
      <c r="F187" s="4" t="s">
        <v>90</v>
      </c>
      <c r="G187" s="4" t="s">
        <v>91</v>
      </c>
      <c r="H187" s="4" t="s">
        <v>92</v>
      </c>
      <c r="I187" s="4" t="s">
        <v>91</v>
      </c>
      <c r="J187" s="4" t="s">
        <v>93</v>
      </c>
      <c r="K187" s="57">
        <v>1049.6482044284689</v>
      </c>
      <c r="L187" s="57">
        <v>0</v>
      </c>
      <c r="M187" s="57">
        <v>0</v>
      </c>
      <c r="N187" s="57">
        <v>0</v>
      </c>
      <c r="O187" s="57">
        <v>0</v>
      </c>
      <c r="P187" s="57">
        <v>75</v>
      </c>
      <c r="Q187" s="57">
        <f t="shared" si="34"/>
        <v>75</v>
      </c>
      <c r="R187" s="58">
        <f t="shared" si="35"/>
        <v>1049.6482044284689</v>
      </c>
      <c r="S187" s="58">
        <f t="shared" si="45"/>
        <v>1049.6482044284689</v>
      </c>
      <c r="T187" s="58">
        <f t="shared" si="46"/>
        <v>1049.6482044284689</v>
      </c>
      <c r="U187" s="58">
        <f t="shared" si="47"/>
        <v>1049.6482044284689</v>
      </c>
      <c r="V187" s="61">
        <f t="shared" si="48"/>
        <v>1124.6482044284689</v>
      </c>
      <c r="W187" s="57">
        <v>3317.4410063619762</v>
      </c>
      <c r="X187" s="57">
        <f t="shared" si="36"/>
        <v>2907.3612652671241</v>
      </c>
      <c r="Y187" s="57">
        <f t="shared" si="37"/>
        <v>2865.5959608845792</v>
      </c>
      <c r="Z187" s="57">
        <f t="shared" si="38"/>
        <v>2812.0478927642021</v>
      </c>
      <c r="AA187" s="57">
        <f t="shared" si="39"/>
        <v>2731.8694143578373</v>
      </c>
      <c r="AB187" s="57">
        <f t="shared" si="40"/>
        <v>2858.689487391177</v>
      </c>
      <c r="AC187" s="59">
        <v>3.1605265386685581</v>
      </c>
      <c r="AD187" s="59">
        <v>2.7698435085211961</v>
      </c>
      <c r="AE187" s="59">
        <v>2.7300536968430196</v>
      </c>
      <c r="AF187" s="59">
        <v>2.6790384444046715</v>
      </c>
      <c r="AG187" s="59">
        <v>2.6026523961381272</v>
      </c>
      <c r="AH187" s="59">
        <v>2.5418521775384191</v>
      </c>
      <c r="AI187" s="59"/>
      <c r="AJ187" s="59"/>
      <c r="AK187" s="59"/>
      <c r="AL187" s="59"/>
      <c r="AM187" s="59"/>
      <c r="AN187" s="59"/>
      <c r="AO187" s="59"/>
      <c r="AV187" s="59"/>
      <c r="AW187" s="59"/>
      <c r="AX187" s="59"/>
      <c r="AY187" s="59"/>
      <c r="AZ187" s="59"/>
      <c r="BA187" s="59"/>
      <c r="BB187" s="5">
        <v>230.47800000000001</v>
      </c>
      <c r="BC187" s="5">
        <v>243.86062502021457</v>
      </c>
      <c r="BD187" s="5">
        <v>246.27975098676586</v>
      </c>
      <c r="BE187" s="5">
        <v>246.05134739715936</v>
      </c>
      <c r="BF187" s="5">
        <v>246.00938358393375</v>
      </c>
      <c r="BG187" s="5">
        <v>254.95910986263397</v>
      </c>
      <c r="BH187" s="1">
        <v>3508</v>
      </c>
      <c r="BI187" s="57">
        <v>356</v>
      </c>
      <c r="BJ187" s="57">
        <v>515.53401704740895</v>
      </c>
      <c r="BK187" s="57">
        <v>515.00360429578109</v>
      </c>
      <c r="BL187" s="57">
        <v>475.72001741055351</v>
      </c>
      <c r="BM187" s="57">
        <v>456.25958538158136</v>
      </c>
      <c r="BN187" s="57">
        <v>483.28787052204109</v>
      </c>
      <c r="BO187" s="57">
        <v>82</v>
      </c>
      <c r="BP187" s="57">
        <v>82</v>
      </c>
      <c r="BQ187" s="57">
        <v>82</v>
      </c>
      <c r="BR187" s="57">
        <v>82</v>
      </c>
      <c r="BS187" s="57">
        <v>82</v>
      </c>
      <c r="BT187" s="57">
        <v>82</v>
      </c>
      <c r="CA187" s="57">
        <v>0</v>
      </c>
      <c r="CB187" s="30">
        <v>6.5457861993121087</v>
      </c>
      <c r="CC187" s="30">
        <v>219.28383708169821</v>
      </c>
      <c r="CD187" s="30">
        <v>0</v>
      </c>
      <c r="CE187" s="30">
        <v>20.221724116149041</v>
      </c>
      <c r="CF187" s="30">
        <v>0</v>
      </c>
      <c r="CG187" s="124">
        <v>0</v>
      </c>
      <c r="CH187" s="124">
        <v>6.7827623802193271</v>
      </c>
      <c r="CI187" s="124">
        <v>227.22253912054001</v>
      </c>
      <c r="CJ187" s="124">
        <v>0</v>
      </c>
      <c r="CK187" s="124">
        <v>20.953808361874632</v>
      </c>
      <c r="CL187" s="124">
        <v>0</v>
      </c>
      <c r="CM187" s="4">
        <f>IF(ISNUMBER(VLOOKUP(A187,Sheet1!$D$5:$D$567,1,0)),1,0)</f>
        <v>1</v>
      </c>
    </row>
    <row r="188" spans="1:91" s="57" customFormat="1">
      <c r="A188" s="1">
        <v>3601</v>
      </c>
      <c r="B188" s="1">
        <v>36</v>
      </c>
      <c r="C188" s="1">
        <v>3</v>
      </c>
      <c r="D188" s="3" t="s">
        <v>282</v>
      </c>
      <c r="E188" s="3"/>
      <c r="F188" s="4" t="s">
        <v>123</v>
      </c>
      <c r="G188" s="4" t="s">
        <v>91</v>
      </c>
      <c r="H188" s="4" t="s">
        <v>92</v>
      </c>
      <c r="I188" s="4" t="s">
        <v>91</v>
      </c>
      <c r="J188" s="4" t="s">
        <v>93</v>
      </c>
      <c r="K188" s="57">
        <v>120.20249683968594</v>
      </c>
      <c r="L188" s="57">
        <v>1.1901237310859993</v>
      </c>
      <c r="M188" s="57">
        <v>7.7901237310859992</v>
      </c>
      <c r="N188" s="57">
        <v>1.1901237310859993</v>
      </c>
      <c r="O188" s="57">
        <v>1.1901237310859993</v>
      </c>
      <c r="P188" s="57">
        <v>1.1901237310859993</v>
      </c>
      <c r="Q188" s="57">
        <f t="shared" si="34"/>
        <v>12.550618655429995</v>
      </c>
      <c r="R188" s="58">
        <f t="shared" si="35"/>
        <v>121.39262057077194</v>
      </c>
      <c r="S188" s="58">
        <f t="shared" si="45"/>
        <v>129.18274430185795</v>
      </c>
      <c r="T188" s="58">
        <f t="shared" si="46"/>
        <v>130.37286803294396</v>
      </c>
      <c r="U188" s="58">
        <f t="shared" si="47"/>
        <v>131.56299176402996</v>
      </c>
      <c r="V188" s="61">
        <f t="shared" si="48"/>
        <v>132.75311549511596</v>
      </c>
      <c r="W188" s="57">
        <v>479.60969162995599</v>
      </c>
      <c r="X188" s="57">
        <f t="shared" si="36"/>
        <v>489.20188546255508</v>
      </c>
      <c r="Y188" s="57">
        <f t="shared" si="37"/>
        <v>520.5954182762905</v>
      </c>
      <c r="Z188" s="57">
        <f t="shared" si="38"/>
        <v>525.39151519259008</v>
      </c>
      <c r="AA188" s="57">
        <f t="shared" si="39"/>
        <v>530.18761210888965</v>
      </c>
      <c r="AB188" s="57">
        <f t="shared" si="40"/>
        <v>534.98370902518923</v>
      </c>
      <c r="AC188" s="59">
        <v>4.0299145299145289</v>
      </c>
      <c r="AD188" s="59">
        <v>4.029914529914528</v>
      </c>
      <c r="AE188" s="59">
        <v>4.0299145299145271</v>
      </c>
      <c r="AF188" s="59">
        <v>4.0299145299145271</v>
      </c>
      <c r="AG188" s="59">
        <v>4.0299145299145271</v>
      </c>
      <c r="AH188" s="59">
        <v>4.0299145299145271</v>
      </c>
      <c r="AI188" s="59"/>
      <c r="AJ188" s="59"/>
      <c r="AK188" s="59"/>
      <c r="AL188" s="59"/>
      <c r="AM188" s="59"/>
      <c r="AN188" s="59"/>
      <c r="AO188" s="59"/>
      <c r="AV188" s="59"/>
      <c r="AW188" s="59"/>
      <c r="AX188" s="59"/>
      <c r="AY188" s="59"/>
      <c r="AZ188" s="59"/>
      <c r="BA188" s="59"/>
      <c r="BB188" s="5">
        <v>166.92000000000002</v>
      </c>
      <c r="BC188" s="5">
        <v>169.79813696570733</v>
      </c>
      <c r="BD188" s="5">
        <v>173.42500129695892</v>
      </c>
      <c r="BE188" s="5">
        <v>176.46360705696009</v>
      </c>
      <c r="BF188" s="5">
        <v>179.25873145553496</v>
      </c>
      <c r="BG188" s="5">
        <v>181.82390123498504</v>
      </c>
      <c r="BH188" s="1">
        <v>3601</v>
      </c>
      <c r="BJ188" s="57">
        <v>0</v>
      </c>
      <c r="BK188" s="57">
        <v>0</v>
      </c>
      <c r="BL188" s="57">
        <v>0</v>
      </c>
      <c r="BM188" s="57">
        <v>0</v>
      </c>
      <c r="BN188" s="57">
        <v>0</v>
      </c>
      <c r="BO188" s="57">
        <v>0</v>
      </c>
      <c r="BP188" s="57">
        <v>0</v>
      </c>
      <c r="BQ188" s="57">
        <v>0</v>
      </c>
      <c r="BR188" s="57">
        <v>0</v>
      </c>
      <c r="BS188" s="57">
        <v>0</v>
      </c>
      <c r="BT188" s="57">
        <v>0</v>
      </c>
      <c r="CA188" s="57">
        <v>0</v>
      </c>
      <c r="CB188" s="30">
        <v>88.231803528480043</v>
      </c>
      <c r="CC188" s="30">
        <v>88.231803528480043</v>
      </c>
      <c r="CD188" s="30">
        <v>0</v>
      </c>
      <c r="CE188" s="30">
        <v>0</v>
      </c>
      <c r="CF188" s="30">
        <v>0</v>
      </c>
      <c r="CG188" s="124">
        <v>0</v>
      </c>
      <c r="CH188" s="124">
        <v>90.911950617492522</v>
      </c>
      <c r="CI188" s="124">
        <v>90.911950617492522</v>
      </c>
      <c r="CJ188" s="124">
        <v>0</v>
      </c>
      <c r="CK188" s="124">
        <v>0</v>
      </c>
      <c r="CL188" s="124">
        <v>0</v>
      </c>
      <c r="CM188" s="4">
        <f>IF(ISNUMBER(VLOOKUP(A188,Sheet1!$D$5:$D$567,1,0)),1,0)</f>
        <v>1</v>
      </c>
    </row>
    <row r="189" spans="1:91" s="57" customFormat="1">
      <c r="A189" s="1">
        <v>3602</v>
      </c>
      <c r="B189" s="1">
        <v>36</v>
      </c>
      <c r="C189" s="1">
        <v>3</v>
      </c>
      <c r="D189" s="3" t="s">
        <v>283</v>
      </c>
      <c r="E189" s="3"/>
      <c r="F189" s="4" t="s">
        <v>123</v>
      </c>
      <c r="G189" s="4" t="s">
        <v>91</v>
      </c>
      <c r="H189" s="4" t="s">
        <v>92</v>
      </c>
      <c r="I189" s="4" t="s">
        <v>91</v>
      </c>
      <c r="J189" s="4" t="s">
        <v>93</v>
      </c>
      <c r="K189" s="57">
        <v>613.70000000000005</v>
      </c>
      <c r="L189" s="57">
        <v>38.400000000000006</v>
      </c>
      <c r="M189" s="57">
        <v>27</v>
      </c>
      <c r="N189" s="57">
        <v>34</v>
      </c>
      <c r="O189" s="57">
        <v>48</v>
      </c>
      <c r="P189" s="57">
        <v>76</v>
      </c>
      <c r="Q189" s="57">
        <f t="shared" si="34"/>
        <v>223.4</v>
      </c>
      <c r="R189" s="58">
        <f t="shared" si="35"/>
        <v>652.1</v>
      </c>
      <c r="S189" s="58">
        <f t="shared" si="45"/>
        <v>679.1</v>
      </c>
      <c r="T189" s="58">
        <f t="shared" si="46"/>
        <v>713.1</v>
      </c>
      <c r="U189" s="58">
        <f t="shared" si="47"/>
        <v>761.1</v>
      </c>
      <c r="V189" s="61">
        <f t="shared" si="48"/>
        <v>837.1</v>
      </c>
      <c r="W189" s="57">
        <v>2540.9090490455214</v>
      </c>
      <c r="X189" s="57">
        <f t="shared" si="36"/>
        <v>2699.8970032305433</v>
      </c>
      <c r="Y189" s="57">
        <f t="shared" si="37"/>
        <v>2811.6854085168866</v>
      </c>
      <c r="Z189" s="57">
        <f t="shared" si="38"/>
        <v>2952.4559929515417</v>
      </c>
      <c r="AA189" s="57">
        <f t="shared" si="39"/>
        <v>3151.1909356828191</v>
      </c>
      <c r="AB189" s="57">
        <f t="shared" si="40"/>
        <v>3465.8545950073417</v>
      </c>
      <c r="AC189" s="59">
        <v>4.1403113069016149</v>
      </c>
      <c r="AD189" s="59">
        <v>4.1403113069016149</v>
      </c>
      <c r="AE189" s="59">
        <v>4.1403113069016149</v>
      </c>
      <c r="AF189" s="59">
        <v>4.1403113069016149</v>
      </c>
      <c r="AG189" s="59">
        <v>4.1403113069016149</v>
      </c>
      <c r="AH189" s="59">
        <v>4.1403113069016149</v>
      </c>
      <c r="AI189" s="59"/>
      <c r="AJ189" s="59"/>
      <c r="AK189" s="59"/>
      <c r="AL189" s="59"/>
      <c r="AM189" s="59"/>
      <c r="AN189" s="59"/>
      <c r="AO189" s="59"/>
      <c r="AV189" s="59"/>
      <c r="AW189" s="59"/>
      <c r="AX189" s="59"/>
      <c r="AY189" s="59"/>
      <c r="AZ189" s="59"/>
      <c r="BA189" s="59"/>
      <c r="BB189" s="5">
        <v>356.31</v>
      </c>
      <c r="BC189" s="5">
        <v>368.31075268289794</v>
      </c>
      <c r="BD189" s="5">
        <v>468.89597169724186</v>
      </c>
      <c r="BE189" s="5">
        <v>570.79820916545168</v>
      </c>
      <c r="BF189" s="5">
        <v>704.41963832259262</v>
      </c>
      <c r="BG189" s="5">
        <v>719.02806430978376</v>
      </c>
      <c r="BH189" s="1">
        <v>3602</v>
      </c>
      <c r="BI189" s="57">
        <v>1762</v>
      </c>
      <c r="BJ189" s="57">
        <v>1762</v>
      </c>
      <c r="BK189" s="57">
        <v>1762</v>
      </c>
      <c r="BL189" s="57">
        <v>1762</v>
      </c>
      <c r="BM189" s="57">
        <v>1762</v>
      </c>
      <c r="BN189" s="57">
        <v>1762</v>
      </c>
      <c r="BO189" s="57">
        <v>0</v>
      </c>
      <c r="BP189" s="57">
        <v>0</v>
      </c>
      <c r="BQ189" s="57">
        <v>0</v>
      </c>
      <c r="BR189" s="57">
        <v>0</v>
      </c>
      <c r="BS189" s="57">
        <v>0</v>
      </c>
      <c r="BT189" s="57">
        <v>0</v>
      </c>
      <c r="CA189" s="57">
        <v>0</v>
      </c>
      <c r="CB189" s="30">
        <v>87.402531727195964</v>
      </c>
      <c r="CC189" s="30">
        <v>61.508554205362714</v>
      </c>
      <c r="CD189" s="30">
        <v>298.87001482216755</v>
      </c>
      <c r="CE189" s="30">
        <v>123.01710841072543</v>
      </c>
      <c r="CF189" s="30">
        <v>0</v>
      </c>
      <c r="CG189" s="124">
        <v>0</v>
      </c>
      <c r="CH189" s="124">
        <v>110.09998313670944</v>
      </c>
      <c r="CI189" s="124">
        <v>77.481631789695911</v>
      </c>
      <c r="CJ189" s="124">
        <v>376.48318580398649</v>
      </c>
      <c r="CK189" s="124">
        <v>154.96326357939182</v>
      </c>
      <c r="CL189" s="124">
        <v>0</v>
      </c>
      <c r="CM189" s="4">
        <f>IF(ISNUMBER(VLOOKUP(A189,Sheet1!$D$5:$D$567,1,0)),1,0)</f>
        <v>1</v>
      </c>
    </row>
    <row r="190" spans="1:91" s="57" customFormat="1">
      <c r="A190" s="1">
        <v>3603</v>
      </c>
      <c r="B190" s="1">
        <v>36</v>
      </c>
      <c r="C190" s="1">
        <v>3</v>
      </c>
      <c r="D190" s="3" t="s">
        <v>284</v>
      </c>
      <c r="E190" s="3"/>
      <c r="F190" s="4" t="s">
        <v>123</v>
      </c>
      <c r="G190" s="4" t="s">
        <v>91</v>
      </c>
      <c r="H190" s="4" t="s">
        <v>92</v>
      </c>
      <c r="I190" s="4" t="s">
        <v>91</v>
      </c>
      <c r="J190" s="4" t="s">
        <v>93</v>
      </c>
      <c r="K190" s="57">
        <v>951.2</v>
      </c>
      <c r="L190" s="57">
        <v>38.299999999999997</v>
      </c>
      <c r="M190" s="57">
        <v>77.899999999999991</v>
      </c>
      <c r="N190" s="57">
        <v>57.400000000000006</v>
      </c>
      <c r="O190" s="57">
        <v>79.3</v>
      </c>
      <c r="P190" s="57">
        <v>79.3</v>
      </c>
      <c r="Q190" s="57">
        <f t="shared" si="34"/>
        <v>332.2</v>
      </c>
      <c r="R190" s="58">
        <f t="shared" si="35"/>
        <v>989.5</v>
      </c>
      <c r="S190" s="58">
        <f t="shared" si="45"/>
        <v>1067.4000000000001</v>
      </c>
      <c r="T190" s="58">
        <f t="shared" si="46"/>
        <v>1124.8000000000002</v>
      </c>
      <c r="U190" s="58">
        <f t="shared" si="47"/>
        <v>1204.1000000000001</v>
      </c>
      <c r="V190" s="61">
        <f t="shared" si="48"/>
        <v>1283.4000000000001</v>
      </c>
      <c r="W190" s="57">
        <v>3868.8702655487659</v>
      </c>
      <c r="X190" s="57">
        <f t="shared" si="36"/>
        <v>4024.6500502107906</v>
      </c>
      <c r="Y190" s="57">
        <f t="shared" si="37"/>
        <v>4341.4971840272847</v>
      </c>
      <c r="Z190" s="57">
        <f t="shared" si="38"/>
        <v>4574.9634931552273</v>
      </c>
      <c r="AA190" s="57">
        <f t="shared" si="39"/>
        <v>4897.5049271943544</v>
      </c>
      <c r="AB190" s="57">
        <f t="shared" si="40"/>
        <v>5220.0463612334806</v>
      </c>
      <c r="AC190" s="59">
        <v>4.067357301880536</v>
      </c>
      <c r="AD190" s="59">
        <v>4.067357301880536</v>
      </c>
      <c r="AE190" s="59">
        <v>4.067357301880536</v>
      </c>
      <c r="AF190" s="59">
        <v>4.067357301880536</v>
      </c>
      <c r="AG190" s="59">
        <v>4.067357301880536</v>
      </c>
      <c r="AH190" s="59">
        <v>4.067357301880536</v>
      </c>
      <c r="AI190" s="59"/>
      <c r="AJ190" s="59"/>
      <c r="AK190" s="59"/>
      <c r="AL190" s="59"/>
      <c r="AM190" s="59"/>
      <c r="AN190" s="59"/>
      <c r="AO190" s="59"/>
      <c r="AV190" s="59"/>
      <c r="AW190" s="59"/>
      <c r="AX190" s="59"/>
      <c r="AY190" s="59"/>
      <c r="AZ190" s="59"/>
      <c r="BA190" s="59"/>
      <c r="BB190" s="5">
        <v>176.55</v>
      </c>
      <c r="BC190" s="5">
        <v>212.57953467249936</v>
      </c>
      <c r="BD190" s="5">
        <v>248.53911431615745</v>
      </c>
      <c r="BE190" s="5">
        <v>287.89963983500945</v>
      </c>
      <c r="BF190" s="5">
        <v>336.82325151889324</v>
      </c>
      <c r="BG190" s="5">
        <v>383.36313447320379</v>
      </c>
      <c r="BH190" s="1">
        <v>3603</v>
      </c>
      <c r="BI190" s="57">
        <v>1222</v>
      </c>
      <c r="BJ190" s="57">
        <v>1432.4422937267216</v>
      </c>
      <c r="BK190" s="57">
        <v>1516.6552947768125</v>
      </c>
      <c r="BL190" s="57">
        <v>1506.0774470419692</v>
      </c>
      <c r="BM190" s="57">
        <v>1602.7250110182761</v>
      </c>
      <c r="BN190" s="57">
        <v>1667.2649625274828</v>
      </c>
      <c r="BO190" s="57">
        <v>0</v>
      </c>
      <c r="BP190" s="57">
        <v>0</v>
      </c>
      <c r="BQ190" s="57">
        <v>0</v>
      </c>
      <c r="BR190" s="57">
        <v>0</v>
      </c>
      <c r="BS190" s="57">
        <v>0</v>
      </c>
      <c r="BT190" s="57">
        <v>0</v>
      </c>
      <c r="CA190" s="57">
        <v>7.5576668320817593</v>
      </c>
      <c r="CB190" s="30">
        <v>54.693680212509335</v>
      </c>
      <c r="CC190" s="30">
        <v>56.391821459433054</v>
      </c>
      <c r="CD190" s="30">
        <v>63.414064922877998</v>
      </c>
      <c r="CE190" s="30">
        <v>105.84240640810728</v>
      </c>
      <c r="CF190" s="30">
        <v>0</v>
      </c>
      <c r="CG190" s="124">
        <v>10.063683468695704</v>
      </c>
      <c r="CH190" s="124">
        <v>72.829339745470932</v>
      </c>
      <c r="CI190" s="124">
        <v>75.090560883406326</v>
      </c>
      <c r="CJ190" s="124">
        <v>84.441282081678764</v>
      </c>
      <c r="CK190" s="124">
        <v>140.93826829395201</v>
      </c>
      <c r="CL190" s="124">
        <v>0</v>
      </c>
      <c r="CM190" s="4">
        <f>IF(ISNUMBER(VLOOKUP(A190,Sheet1!$D$5:$D$567,1,0)),1,0)</f>
        <v>1</v>
      </c>
    </row>
    <row r="191" spans="1:91" s="57" customFormat="1">
      <c r="A191" s="1">
        <v>3604</v>
      </c>
      <c r="B191" s="1">
        <v>36</v>
      </c>
      <c r="C191" s="1">
        <v>3</v>
      </c>
      <c r="D191" s="3" t="s">
        <v>285</v>
      </c>
      <c r="E191" s="3"/>
      <c r="F191" s="4" t="s">
        <v>123</v>
      </c>
      <c r="G191" s="4" t="s">
        <v>91</v>
      </c>
      <c r="H191" s="4" t="s">
        <v>92</v>
      </c>
      <c r="I191" s="4" t="s">
        <v>91</v>
      </c>
      <c r="J191" s="4" t="s">
        <v>93</v>
      </c>
      <c r="K191" s="57">
        <v>482.81852436455182</v>
      </c>
      <c r="L191" s="57">
        <v>129.60216360756982</v>
      </c>
      <c r="M191" s="57">
        <v>78.002163607569827</v>
      </c>
      <c r="N191" s="57">
        <v>82.902163607569818</v>
      </c>
      <c r="O191" s="57">
        <v>94.702163607569815</v>
      </c>
      <c r="P191" s="57">
        <v>99.602163607569821</v>
      </c>
      <c r="Q191" s="57">
        <f t="shared" si="34"/>
        <v>484.81081803784906</v>
      </c>
      <c r="R191" s="58">
        <f t="shared" si="35"/>
        <v>612.42068797212164</v>
      </c>
      <c r="S191" s="58">
        <f t="shared" si="45"/>
        <v>690.4228515796915</v>
      </c>
      <c r="T191" s="58">
        <f t="shared" si="46"/>
        <v>773.32501518726133</v>
      </c>
      <c r="U191" s="58">
        <f t="shared" si="47"/>
        <v>868.02717879483112</v>
      </c>
      <c r="V191" s="61">
        <f t="shared" si="48"/>
        <v>967.62934240240088</v>
      </c>
      <c r="W191" s="57">
        <v>1945.7173866485934</v>
      </c>
      <c r="X191" s="57">
        <f t="shared" si="36"/>
        <v>2105.3107211867909</v>
      </c>
      <c r="Y191" s="57">
        <f t="shared" si="37"/>
        <v>2419.6527736737057</v>
      </c>
      <c r="Z191" s="57">
        <f t="shared" si="38"/>
        <v>2753.7414073572018</v>
      </c>
      <c r="AA191" s="57">
        <f t="shared" si="39"/>
        <v>3135.3830324936889</v>
      </c>
      <c r="AB191" s="57">
        <f t="shared" si="40"/>
        <v>3536.7712388267573</v>
      </c>
      <c r="AC191" s="59">
        <v>4.0299145299145165</v>
      </c>
      <c r="AD191" s="59">
        <v>3.4376871365302866</v>
      </c>
      <c r="AE191" s="59">
        <v>3.5045954347216726</v>
      </c>
      <c r="AF191" s="59">
        <v>3.5609108114657082</v>
      </c>
      <c r="AG191" s="59">
        <v>3.6120793324085247</v>
      </c>
      <c r="AH191" s="59">
        <v>3.6550888690970953</v>
      </c>
      <c r="AI191" s="59"/>
      <c r="AJ191" s="59"/>
      <c r="AK191" s="59"/>
      <c r="AL191" s="59"/>
      <c r="AM191" s="59"/>
      <c r="AN191" s="59"/>
      <c r="AO191" s="59"/>
      <c r="AV191" s="59"/>
      <c r="AW191" s="59"/>
      <c r="AX191" s="59"/>
      <c r="AY191" s="59"/>
      <c r="AZ191" s="59"/>
      <c r="BA191" s="59"/>
      <c r="BB191" s="5">
        <v>117.7</v>
      </c>
      <c r="BC191" s="5">
        <v>175.09954174828539</v>
      </c>
      <c r="BD191" s="5">
        <v>216.04164509796084</v>
      </c>
      <c r="BE191" s="5">
        <v>248.63552308276621</v>
      </c>
      <c r="BF191" s="5">
        <v>284.81557004903647</v>
      </c>
      <c r="BG191" s="5">
        <v>320.7872525885727</v>
      </c>
      <c r="BH191" s="1">
        <v>3604</v>
      </c>
      <c r="BJ191" s="57">
        <v>449.589814891804</v>
      </c>
      <c r="BK191" s="57">
        <v>507.16778592625201</v>
      </c>
      <c r="BL191" s="57">
        <v>543.91880960072729</v>
      </c>
      <c r="BM191" s="57">
        <v>615.63880547379927</v>
      </c>
      <c r="BN191" s="57">
        <v>677.77958572506543</v>
      </c>
      <c r="BO191" s="57">
        <v>0</v>
      </c>
      <c r="BP191" s="57">
        <v>0</v>
      </c>
      <c r="BQ191" s="57">
        <v>0</v>
      </c>
      <c r="BR191" s="57">
        <v>0</v>
      </c>
      <c r="BS191" s="57">
        <v>0</v>
      </c>
      <c r="BT191" s="57">
        <v>0</v>
      </c>
      <c r="CA191" s="57">
        <v>0</v>
      </c>
      <c r="CB191" s="30">
        <v>94.96633401758362</v>
      </c>
      <c r="CC191" s="30">
        <v>18.688409196829824</v>
      </c>
      <c r="CD191" s="30">
        <v>91.933635542253953</v>
      </c>
      <c r="CE191" s="30">
        <v>43.047144326098817</v>
      </c>
      <c r="CF191" s="30">
        <v>0</v>
      </c>
      <c r="CG191" s="124">
        <v>0</v>
      </c>
      <c r="CH191" s="124">
        <v>122.52468593463395</v>
      </c>
      <c r="CI191" s="124">
        <v>24.111612721993982</v>
      </c>
      <c r="CJ191" s="124">
        <v>118.61192640707959</v>
      </c>
      <c r="CK191" s="124">
        <v>55.539027524865183</v>
      </c>
      <c r="CL191" s="124">
        <v>0</v>
      </c>
      <c r="CM191" s="4">
        <f>IF(ISNUMBER(VLOOKUP(A191,Sheet1!$D$5:$D$567,1,0)),1,0)</f>
        <v>1</v>
      </c>
    </row>
    <row r="192" spans="1:91" s="57" customFormat="1">
      <c r="A192" s="1">
        <v>3605</v>
      </c>
      <c r="B192" s="1">
        <v>36</v>
      </c>
      <c r="C192" s="1">
        <v>3</v>
      </c>
      <c r="D192" s="3" t="s">
        <v>286</v>
      </c>
      <c r="E192" s="3"/>
      <c r="F192" s="4" t="s">
        <v>123</v>
      </c>
      <c r="G192" s="4" t="s">
        <v>91</v>
      </c>
      <c r="H192" s="4" t="s">
        <v>92</v>
      </c>
      <c r="I192" s="4" t="s">
        <v>91</v>
      </c>
      <c r="J192" s="4" t="s">
        <v>93</v>
      </c>
      <c r="K192" s="57">
        <v>378.75</v>
      </c>
      <c r="L192" s="57">
        <v>11.75</v>
      </c>
      <c r="M192" s="57">
        <v>3.75</v>
      </c>
      <c r="N192" s="57">
        <v>8.85</v>
      </c>
      <c r="O192" s="57">
        <v>3.75</v>
      </c>
      <c r="P192" s="57">
        <v>3.75</v>
      </c>
      <c r="Q192" s="57">
        <f t="shared" si="34"/>
        <v>31.85</v>
      </c>
      <c r="R192" s="58">
        <f t="shared" si="35"/>
        <v>390.5</v>
      </c>
      <c r="S192" s="58">
        <f t="shared" si="45"/>
        <v>394.25</v>
      </c>
      <c r="T192" s="58">
        <f t="shared" si="46"/>
        <v>403.1</v>
      </c>
      <c r="U192" s="58">
        <f t="shared" si="47"/>
        <v>406.85</v>
      </c>
      <c r="V192" s="61">
        <f t="shared" si="48"/>
        <v>410.6</v>
      </c>
      <c r="W192" s="57">
        <v>1612.1691629955947</v>
      </c>
      <c r="X192" s="57">
        <f t="shared" si="36"/>
        <v>1678.8054883994125</v>
      </c>
      <c r="Y192" s="57">
        <f t="shared" si="37"/>
        <v>1694.9271800293684</v>
      </c>
      <c r="Z192" s="57">
        <f t="shared" si="38"/>
        <v>1732.9743722760647</v>
      </c>
      <c r="AA192" s="57">
        <f t="shared" si="39"/>
        <v>1749.0960639060202</v>
      </c>
      <c r="AB192" s="57">
        <f t="shared" si="40"/>
        <v>1765.2177555359765</v>
      </c>
      <c r="AC192" s="59">
        <v>4.2991177679882524</v>
      </c>
      <c r="AD192" s="59">
        <v>4.2991177679882524</v>
      </c>
      <c r="AE192" s="59">
        <v>4.2991177679882524</v>
      </c>
      <c r="AF192" s="59">
        <v>4.2991177679882524</v>
      </c>
      <c r="AG192" s="59">
        <v>4.2991177679882515</v>
      </c>
      <c r="AH192" s="59">
        <v>4.2991177679882524</v>
      </c>
      <c r="AI192" s="59"/>
      <c r="AJ192" s="59"/>
      <c r="AK192" s="59"/>
      <c r="AL192" s="59"/>
      <c r="AM192" s="59"/>
      <c r="AN192" s="59"/>
      <c r="AO192" s="59"/>
      <c r="AV192" s="59"/>
      <c r="AW192" s="59"/>
      <c r="AX192" s="59"/>
      <c r="AY192" s="59"/>
      <c r="AZ192" s="59"/>
      <c r="BA192" s="59"/>
      <c r="BB192" s="5">
        <v>204.37</v>
      </c>
      <c r="BC192" s="5">
        <v>249.37502042931476</v>
      </c>
      <c r="BD192" s="5">
        <v>252.78539732343563</v>
      </c>
      <c r="BE192" s="5">
        <v>256.03035301237702</v>
      </c>
      <c r="BF192" s="5">
        <v>259.88691690205002</v>
      </c>
      <c r="BG192" s="5">
        <v>262.76222052155174</v>
      </c>
      <c r="BH192" s="1">
        <v>3605</v>
      </c>
      <c r="BJ192" s="57">
        <v>597.51579752826274</v>
      </c>
      <c r="BK192" s="57">
        <v>592.10456045213868</v>
      </c>
      <c r="BL192" s="57">
        <v>570.49496073391686</v>
      </c>
      <c r="BM192" s="57">
        <v>572.39758815347329</v>
      </c>
      <c r="BN192" s="57">
        <v>563.80451654477179</v>
      </c>
      <c r="BO192" s="57">
        <v>74</v>
      </c>
      <c r="BP192" s="57">
        <v>74</v>
      </c>
      <c r="BQ192" s="57">
        <v>74</v>
      </c>
      <c r="BR192" s="57">
        <v>74</v>
      </c>
      <c r="BS192" s="57">
        <v>74</v>
      </c>
      <c r="BT192" s="57">
        <v>74</v>
      </c>
      <c r="CA192" s="57">
        <v>0</v>
      </c>
      <c r="CB192" s="30">
        <v>25.23000041004375</v>
      </c>
      <c r="CC192" s="30">
        <v>122.54571599931045</v>
      </c>
      <c r="CD192" s="30">
        <v>7.2085714530451526</v>
      </c>
      <c r="CE192" s="30">
        <v>101.04606514997768</v>
      </c>
      <c r="CF192" s="30">
        <v>0</v>
      </c>
      <c r="CG192" s="124">
        <v>0</v>
      </c>
      <c r="CH192" s="124">
        <v>25.893378865053059</v>
      </c>
      <c r="CI192" s="124">
        <v>125.76783991633067</v>
      </c>
      <c r="CJ192" s="124">
        <v>7.3981081520394829</v>
      </c>
      <c r="CK192" s="124">
        <v>103.70289358812853</v>
      </c>
      <c r="CL192" s="124">
        <v>0</v>
      </c>
      <c r="CM192" s="4">
        <f>IF(ISNUMBER(VLOOKUP(A192,Sheet1!$D$5:$D$567,1,0)),1,0)</f>
        <v>1</v>
      </c>
    </row>
    <row r="193" spans="1:91" s="57" customFormat="1">
      <c r="A193" s="1">
        <v>3606</v>
      </c>
      <c r="B193" s="1">
        <v>36</v>
      </c>
      <c r="C193" s="1">
        <v>3</v>
      </c>
      <c r="D193" s="3" t="s">
        <v>287</v>
      </c>
      <c r="E193" s="3"/>
      <c r="F193" s="4" t="s">
        <v>123</v>
      </c>
      <c r="G193" s="4" t="s">
        <v>91</v>
      </c>
      <c r="H193" s="4" t="s">
        <v>92</v>
      </c>
      <c r="I193" s="4" t="s">
        <v>91</v>
      </c>
      <c r="J193" s="4" t="s">
        <v>93</v>
      </c>
      <c r="K193" s="57">
        <v>564.97626618580944</v>
      </c>
      <c r="L193" s="57">
        <v>36</v>
      </c>
      <c r="M193" s="57">
        <v>372.8</v>
      </c>
      <c r="N193" s="57">
        <v>149.19999999999999</v>
      </c>
      <c r="O193" s="57">
        <v>197</v>
      </c>
      <c r="P193" s="57">
        <v>237</v>
      </c>
      <c r="Q193" s="57">
        <f t="shared" si="34"/>
        <v>992</v>
      </c>
      <c r="R193" s="58">
        <f t="shared" si="35"/>
        <v>600.97626618580944</v>
      </c>
      <c r="S193" s="58">
        <f t="shared" si="45"/>
        <v>973.77626618580939</v>
      </c>
      <c r="T193" s="58">
        <f t="shared" si="46"/>
        <v>1122.9762661858094</v>
      </c>
      <c r="U193" s="58">
        <f t="shared" si="47"/>
        <v>1319.9762661858094</v>
      </c>
      <c r="V193" s="61">
        <f t="shared" si="48"/>
        <v>1556.9762661858094</v>
      </c>
      <c r="W193" s="57">
        <v>2276.8060641590414</v>
      </c>
      <c r="X193" s="57">
        <f t="shared" si="36"/>
        <v>2421.8829872359638</v>
      </c>
      <c r="Y193" s="57">
        <f t="shared" si="37"/>
        <v>3924.2351239880941</v>
      </c>
      <c r="Z193" s="57">
        <f t="shared" si="38"/>
        <v>4525.4983718513395</v>
      </c>
      <c r="AA193" s="57">
        <f t="shared" si="39"/>
        <v>5319.3915342444971</v>
      </c>
      <c r="AB193" s="57">
        <f t="shared" si="40"/>
        <v>6274.4812778342357</v>
      </c>
      <c r="AC193" s="59">
        <v>4.0299145299145103</v>
      </c>
      <c r="AD193" s="59">
        <v>4.0299145299145103</v>
      </c>
      <c r="AE193" s="59">
        <v>4.0299145299145112</v>
      </c>
      <c r="AF193" s="59">
        <v>4.0299145299145112</v>
      </c>
      <c r="AG193" s="59">
        <v>4.0299145299145103</v>
      </c>
      <c r="AH193" s="59">
        <v>4.0299145299145103</v>
      </c>
      <c r="AI193" s="59"/>
      <c r="AJ193" s="59"/>
      <c r="AK193" s="59"/>
      <c r="AL193" s="59"/>
      <c r="AM193" s="59"/>
      <c r="AN193" s="59"/>
      <c r="AO193" s="59"/>
      <c r="AV193" s="59"/>
      <c r="AW193" s="59"/>
      <c r="AX193" s="59"/>
      <c r="AY193" s="59"/>
      <c r="AZ193" s="59"/>
      <c r="BA193" s="59"/>
      <c r="BB193" s="5">
        <v>117.7</v>
      </c>
      <c r="BC193" s="5">
        <v>132.25094416083846</v>
      </c>
      <c r="BD193" s="5">
        <v>189.00455224076069</v>
      </c>
      <c r="BE193" s="5">
        <v>211.08477452153144</v>
      </c>
      <c r="BF193" s="5">
        <v>241.40718360257353</v>
      </c>
      <c r="BG193" s="5">
        <v>276.65566413547276</v>
      </c>
      <c r="BH193" s="1">
        <v>3606</v>
      </c>
      <c r="BI193" s="57">
        <v>175</v>
      </c>
      <c r="BJ193" s="57">
        <v>258.59696456284263</v>
      </c>
      <c r="BK193" s="57">
        <v>411.26678607388084</v>
      </c>
      <c r="BL193" s="57">
        <v>446.93806046765735</v>
      </c>
      <c r="BM193" s="57">
        <v>522.23664797106642</v>
      </c>
      <c r="BN193" s="57">
        <v>601.21436105956741</v>
      </c>
      <c r="BO193" s="57">
        <v>0</v>
      </c>
      <c r="BP193" s="57">
        <v>0</v>
      </c>
      <c r="BQ193" s="57">
        <v>0</v>
      </c>
      <c r="BR193" s="57">
        <v>0</v>
      </c>
      <c r="BS193" s="57">
        <v>0</v>
      </c>
      <c r="BT193" s="57">
        <v>0</v>
      </c>
      <c r="CA193" s="57">
        <v>15.493489287610826</v>
      </c>
      <c r="CB193" s="30">
        <v>61.973957150443304</v>
      </c>
      <c r="CC193" s="30">
        <v>10.328992915216681</v>
      </c>
      <c r="CD193" s="30">
        <v>10.328992915216681</v>
      </c>
      <c r="CE193" s="30">
        <v>112.95934225304396</v>
      </c>
      <c r="CF193" s="30">
        <v>0</v>
      </c>
      <c r="CG193" s="124">
        <v>20.306351220052495</v>
      </c>
      <c r="CH193" s="124">
        <v>81.225404880209979</v>
      </c>
      <c r="CI193" s="124">
        <v>13.53756755449162</v>
      </c>
      <c r="CJ193" s="124">
        <v>13.53756755449162</v>
      </c>
      <c r="CK193" s="124">
        <v>148.04877292622706</v>
      </c>
      <c r="CL193" s="124">
        <v>0</v>
      </c>
      <c r="CM193" s="4">
        <f>IF(ISNUMBER(VLOOKUP(A193,Sheet1!$D$5:$D$567,1,0)),1,0)</f>
        <v>1</v>
      </c>
    </row>
    <row r="194" spans="1:91" s="57" customFormat="1">
      <c r="A194" s="1">
        <v>3607</v>
      </c>
      <c r="B194" s="1">
        <v>36</v>
      </c>
      <c r="C194" s="1">
        <v>3</v>
      </c>
      <c r="D194" s="3" t="s">
        <v>288</v>
      </c>
      <c r="E194" s="3"/>
      <c r="F194" s="4" t="s">
        <v>123</v>
      </c>
      <c r="G194" s="4" t="s">
        <v>91</v>
      </c>
      <c r="H194" s="4" t="s">
        <v>92</v>
      </c>
      <c r="I194" s="4" t="s">
        <v>91</v>
      </c>
      <c r="J194" s="4" t="s">
        <v>93</v>
      </c>
      <c r="K194" s="57">
        <v>4</v>
      </c>
      <c r="L194" s="57">
        <v>0</v>
      </c>
      <c r="M194" s="57">
        <v>0</v>
      </c>
      <c r="N194" s="57">
        <v>0</v>
      </c>
      <c r="O194" s="57">
        <v>0</v>
      </c>
      <c r="P194" s="57">
        <v>400</v>
      </c>
      <c r="Q194" s="57">
        <f t="shared" ref="Q194:Q203" si="49">SUM(L194:P194)</f>
        <v>400</v>
      </c>
      <c r="R194" s="58">
        <f t="shared" ref="R194:R257" si="50">K194+L194</f>
        <v>4</v>
      </c>
      <c r="S194" s="58">
        <f t="shared" ref="S194:S225" si="51">R194+M194</f>
        <v>4</v>
      </c>
      <c r="T194" s="58">
        <f t="shared" si="46"/>
        <v>4</v>
      </c>
      <c r="U194" s="58">
        <f t="shared" si="47"/>
        <v>4</v>
      </c>
      <c r="V194" s="61">
        <v>4</v>
      </c>
      <c r="W194" s="57">
        <v>18.078414096916301</v>
      </c>
      <c r="X194" s="57">
        <f t="shared" ref="X194:X257" si="52">R194*AD194</f>
        <v>18.078414096916301</v>
      </c>
      <c r="Y194" s="57">
        <f t="shared" ref="Y194:Y257" si="53">S194*AE194</f>
        <v>18.078414096916301</v>
      </c>
      <c r="Z194" s="57">
        <f t="shared" ref="Z194:Z257" si="54">T194*AF194</f>
        <v>18.078414096916301</v>
      </c>
      <c r="AA194" s="57">
        <f t="shared" ref="AA194:AA257" si="55">U194*AG194</f>
        <v>18.078414096916301</v>
      </c>
      <c r="AB194" s="57">
        <f t="shared" ref="AB194:AB257" si="56">V194*AH194</f>
        <v>18.078414096916301</v>
      </c>
      <c r="AC194" s="59">
        <v>4.5196035242290753</v>
      </c>
      <c r="AD194" s="59">
        <v>4.5196035242290753</v>
      </c>
      <c r="AE194" s="59">
        <v>4.5196035242290753</v>
      </c>
      <c r="AF194" s="59">
        <v>4.5196035242290753</v>
      </c>
      <c r="AG194" s="59">
        <v>4.5196035242290753</v>
      </c>
      <c r="AH194" s="59">
        <v>4.5196035242290753</v>
      </c>
      <c r="AI194" s="59"/>
      <c r="AJ194" s="59"/>
      <c r="AK194" s="59"/>
      <c r="AL194" s="59"/>
      <c r="AM194" s="59"/>
      <c r="AN194" s="59"/>
      <c r="AO194" s="59"/>
      <c r="AV194" s="59"/>
      <c r="AW194" s="59"/>
      <c r="AX194" s="59"/>
      <c r="AY194" s="59"/>
      <c r="AZ194" s="59"/>
      <c r="BA194" s="59"/>
      <c r="BB194" s="5">
        <v>37.450000000000003</v>
      </c>
      <c r="BC194" s="5">
        <v>38.031173014586713</v>
      </c>
      <c r="BD194" s="5">
        <v>38.633589951377637</v>
      </c>
      <c r="BE194" s="5">
        <v>39.283047001620751</v>
      </c>
      <c r="BF194" s="5">
        <v>39.877876823338738</v>
      </c>
      <c r="BG194" s="5">
        <v>40.421114262560778</v>
      </c>
      <c r="BH194" s="1">
        <v>3607</v>
      </c>
      <c r="BJ194" s="57">
        <v>0</v>
      </c>
      <c r="BK194" s="57">
        <v>0</v>
      </c>
      <c r="BL194" s="57">
        <v>0</v>
      </c>
      <c r="BM194" s="57">
        <v>0</v>
      </c>
      <c r="BN194" s="57">
        <v>0</v>
      </c>
      <c r="BO194" s="57">
        <v>0</v>
      </c>
      <c r="BP194" s="57">
        <v>0</v>
      </c>
      <c r="BQ194" s="57">
        <v>0</v>
      </c>
      <c r="BR194" s="57">
        <v>0</v>
      </c>
      <c r="BS194" s="57">
        <v>0</v>
      </c>
      <c r="BT194" s="57">
        <v>0</v>
      </c>
      <c r="CA194" s="57">
        <v>2.9759884187368559</v>
      </c>
      <c r="CB194" s="30">
        <v>8.3327675410367608</v>
      </c>
      <c r="CC194" s="30">
        <v>16.665535082073522</v>
      </c>
      <c r="CD194" s="30">
        <v>0</v>
      </c>
      <c r="CE194" s="30">
        <v>11.308755959773615</v>
      </c>
      <c r="CF194" s="30">
        <v>0</v>
      </c>
      <c r="CG194" s="124">
        <v>3.0622056357506318</v>
      </c>
      <c r="CH194" s="124">
        <v>8.5741757477648797</v>
      </c>
      <c r="CI194" s="124">
        <v>17.148351495529759</v>
      </c>
      <c r="CJ194" s="124">
        <v>0</v>
      </c>
      <c r="CK194" s="124">
        <v>11.636381383515511</v>
      </c>
      <c r="CL194" s="124">
        <v>0</v>
      </c>
      <c r="CM194" s="4">
        <f>IF(ISNUMBER(VLOOKUP(A194,Sheet1!$D$5:$D$567,1,0)),1,0)</f>
        <v>1</v>
      </c>
    </row>
    <row r="195" spans="1:91" s="57" customFormat="1">
      <c r="A195" s="1">
        <v>3608</v>
      </c>
      <c r="B195" s="1">
        <v>36</v>
      </c>
      <c r="C195" s="1">
        <v>3</v>
      </c>
      <c r="D195" s="3" t="s">
        <v>289</v>
      </c>
      <c r="E195" s="3"/>
      <c r="F195" s="4" t="s">
        <v>123</v>
      </c>
      <c r="G195" s="4" t="s">
        <v>91</v>
      </c>
      <c r="H195" s="4" t="s">
        <v>92</v>
      </c>
      <c r="I195" s="4" t="s">
        <v>91</v>
      </c>
      <c r="J195" s="4" t="s">
        <v>93</v>
      </c>
      <c r="K195" s="57">
        <v>217.1777895085979</v>
      </c>
      <c r="L195" s="57">
        <v>0</v>
      </c>
      <c r="M195" s="57">
        <v>0</v>
      </c>
      <c r="N195" s="57">
        <v>40</v>
      </c>
      <c r="O195" s="57">
        <v>40</v>
      </c>
      <c r="P195" s="57">
        <v>80</v>
      </c>
      <c r="Q195" s="57">
        <f t="shared" si="49"/>
        <v>160</v>
      </c>
      <c r="R195" s="58">
        <f t="shared" si="50"/>
        <v>217.1777895085979</v>
      </c>
      <c r="S195" s="58">
        <f t="shared" si="51"/>
        <v>217.1777895085979</v>
      </c>
      <c r="T195" s="58">
        <f t="shared" si="46"/>
        <v>257.17778950859793</v>
      </c>
      <c r="U195" s="58">
        <f t="shared" si="47"/>
        <v>297.17778950859793</v>
      </c>
      <c r="V195" s="61">
        <f t="shared" ref="V195:V226" si="57">U195+P195</f>
        <v>377.17778950859793</v>
      </c>
      <c r="W195" s="57">
        <v>875.20792951541853</v>
      </c>
      <c r="X195" s="57">
        <f t="shared" si="52"/>
        <v>875.20792951541853</v>
      </c>
      <c r="Y195" s="57">
        <f t="shared" si="53"/>
        <v>875.20792951541853</v>
      </c>
      <c r="Z195" s="57">
        <f t="shared" si="54"/>
        <v>1036.4045107119998</v>
      </c>
      <c r="AA195" s="57">
        <f t="shared" si="55"/>
        <v>1197.6010919085811</v>
      </c>
      <c r="AB195" s="57">
        <f t="shared" si="56"/>
        <v>1519.9942543017435</v>
      </c>
      <c r="AC195" s="59">
        <v>4.0299145299145325</v>
      </c>
      <c r="AD195" s="59">
        <v>4.0299145299145325</v>
      </c>
      <c r="AE195" s="59">
        <v>4.0299145299145325</v>
      </c>
      <c r="AF195" s="59">
        <v>4.0299145299145316</v>
      </c>
      <c r="AG195" s="59">
        <v>4.0299145299145316</v>
      </c>
      <c r="AH195" s="59">
        <v>4.0299145299145316</v>
      </c>
      <c r="AI195" s="59"/>
      <c r="AJ195" s="59"/>
      <c r="AK195" s="59"/>
      <c r="AL195" s="59"/>
      <c r="AM195" s="59"/>
      <c r="AN195" s="59"/>
      <c r="AO195" s="59"/>
      <c r="AV195" s="59"/>
      <c r="AW195" s="59"/>
      <c r="AX195" s="59"/>
      <c r="AY195" s="59"/>
      <c r="AZ195" s="59"/>
      <c r="BA195" s="59"/>
      <c r="BB195" s="5">
        <v>95.23</v>
      </c>
      <c r="BC195" s="5">
        <v>96.707839951377636</v>
      </c>
      <c r="BD195" s="5">
        <v>98.239700162074556</v>
      </c>
      <c r="BE195" s="5">
        <v>104.72707409716162</v>
      </c>
      <c r="BF195" s="5">
        <v>111.0755387939991</v>
      </c>
      <c r="BG195" s="5">
        <v>122.12870886838716</v>
      </c>
      <c r="BH195" s="1">
        <v>3608</v>
      </c>
      <c r="BJ195" s="57">
        <v>0</v>
      </c>
      <c r="BK195" s="57">
        <v>0</v>
      </c>
      <c r="BL195" s="57">
        <v>0</v>
      </c>
      <c r="BM195" s="57">
        <v>0</v>
      </c>
      <c r="BN195" s="57">
        <v>0</v>
      </c>
      <c r="BO195" s="57">
        <v>0</v>
      </c>
      <c r="BP195" s="57">
        <v>0</v>
      </c>
      <c r="BQ195" s="57">
        <v>0</v>
      </c>
      <c r="BR195" s="57">
        <v>0</v>
      </c>
      <c r="BS195" s="57">
        <v>0</v>
      </c>
      <c r="BT195" s="57">
        <v>0</v>
      </c>
      <c r="CA195" s="57">
        <v>0</v>
      </c>
      <c r="CB195" s="30">
        <v>0</v>
      </c>
      <c r="CC195" s="30">
        <v>0</v>
      </c>
      <c r="CD195" s="30">
        <v>0</v>
      </c>
      <c r="CE195" s="30">
        <v>0</v>
      </c>
      <c r="CF195" s="30">
        <v>104.72707409716162</v>
      </c>
      <c r="CG195" s="124">
        <v>0</v>
      </c>
      <c r="CH195" s="124">
        <v>0</v>
      </c>
      <c r="CI195" s="124">
        <v>0</v>
      </c>
      <c r="CJ195" s="124">
        <v>0</v>
      </c>
      <c r="CK195" s="124">
        <v>0</v>
      </c>
      <c r="CL195" s="124">
        <v>122.12870886838716</v>
      </c>
      <c r="CM195" s="4">
        <f>IF(ISNUMBER(VLOOKUP(A195,Sheet1!$D$5:$D$567,1,0)),1,0)</f>
        <v>1</v>
      </c>
    </row>
    <row r="196" spans="1:91" s="57" customFormat="1">
      <c r="A196" s="1">
        <v>3701</v>
      </c>
      <c r="B196" s="1">
        <v>37</v>
      </c>
      <c r="C196" s="1">
        <v>3</v>
      </c>
      <c r="D196" s="3" t="s">
        <v>290</v>
      </c>
      <c r="E196" s="3"/>
      <c r="F196" s="4" t="s">
        <v>90</v>
      </c>
      <c r="G196" s="4" t="s">
        <v>91</v>
      </c>
      <c r="H196" s="4" t="s">
        <v>92</v>
      </c>
      <c r="I196" s="4" t="s">
        <v>91</v>
      </c>
      <c r="J196" s="4" t="s">
        <v>93</v>
      </c>
      <c r="K196" s="57">
        <v>1682.139634146286</v>
      </c>
      <c r="L196" s="57">
        <v>58.9</v>
      </c>
      <c r="M196" s="57">
        <v>50</v>
      </c>
      <c r="N196" s="57">
        <v>167</v>
      </c>
      <c r="O196" s="57">
        <v>50</v>
      </c>
      <c r="P196" s="57">
        <v>50</v>
      </c>
      <c r="Q196" s="57">
        <f t="shared" si="49"/>
        <v>375.9</v>
      </c>
      <c r="R196" s="58">
        <f t="shared" si="50"/>
        <v>1741.0396341462861</v>
      </c>
      <c r="S196" s="58">
        <f t="shared" si="51"/>
        <v>1791.0396341462861</v>
      </c>
      <c r="T196" s="58">
        <f t="shared" si="46"/>
        <v>1958.0396341462861</v>
      </c>
      <c r="U196" s="58">
        <f t="shared" si="47"/>
        <v>2008.0396341462861</v>
      </c>
      <c r="V196" s="61">
        <f t="shared" si="57"/>
        <v>2058.0396341462861</v>
      </c>
      <c r="W196" s="57">
        <v>4164.0508129568771</v>
      </c>
      <c r="X196" s="57">
        <f t="shared" si="52"/>
        <v>4260.3508494726593</v>
      </c>
      <c r="Y196" s="57">
        <f t="shared" si="53"/>
        <v>4313.1656908213545</v>
      </c>
      <c r="Z196" s="57">
        <f t="shared" si="54"/>
        <v>4712.5561713262596</v>
      </c>
      <c r="AA196" s="57">
        <f t="shared" si="55"/>
        <v>4742.6621288810893</v>
      </c>
      <c r="AB196" s="57">
        <f t="shared" si="56"/>
        <v>4749.0470947608437</v>
      </c>
      <c r="AC196" s="59">
        <v>2.4754489629930174</v>
      </c>
      <c r="AD196" s="59">
        <v>2.4470154302729075</v>
      </c>
      <c r="AE196" s="59">
        <v>2.4081910911353233</v>
      </c>
      <c r="AF196" s="59">
        <v>2.4067726153975197</v>
      </c>
      <c r="AG196" s="59">
        <v>2.3618369120973166</v>
      </c>
      <c r="AH196" s="59">
        <v>2.3075586183892121</v>
      </c>
      <c r="AI196" s="59"/>
      <c r="AJ196" s="59"/>
      <c r="AK196" s="59"/>
      <c r="AL196" s="59"/>
      <c r="AM196" s="59"/>
      <c r="AN196" s="59"/>
      <c r="AO196" s="59"/>
      <c r="AV196" s="59"/>
      <c r="AW196" s="59"/>
      <c r="AX196" s="59"/>
      <c r="AY196" s="59"/>
      <c r="AZ196" s="59"/>
      <c r="BA196" s="59"/>
      <c r="BB196" s="5">
        <v>533.55550000000005</v>
      </c>
      <c r="BC196" s="5">
        <v>560.00599889744626</v>
      </c>
      <c r="BD196" s="5">
        <v>570.11247823273254</v>
      </c>
      <c r="BE196" s="5">
        <v>608.46860299329524</v>
      </c>
      <c r="BF196" s="5">
        <v>617.2207943396694</v>
      </c>
      <c r="BG196" s="5">
        <v>622.99027653214762</v>
      </c>
      <c r="BH196" s="1">
        <v>3701</v>
      </c>
      <c r="BI196" s="57">
        <v>383</v>
      </c>
      <c r="BJ196" s="57">
        <v>607.87074456604739</v>
      </c>
      <c r="BK196" s="57">
        <v>607.04349288584763</v>
      </c>
      <c r="BL196" s="57">
        <v>647.58442138640623</v>
      </c>
      <c r="BM196" s="57">
        <v>642.9958756979953</v>
      </c>
      <c r="BN196" s="57">
        <v>617.5257364315562</v>
      </c>
      <c r="BO196" s="57">
        <v>277</v>
      </c>
      <c r="BP196" s="57">
        <v>277</v>
      </c>
      <c r="BQ196" s="57">
        <v>277</v>
      </c>
      <c r="BR196" s="57">
        <v>277</v>
      </c>
      <c r="BS196" s="57">
        <v>277</v>
      </c>
      <c r="BT196" s="57">
        <v>277</v>
      </c>
      <c r="CA196" s="57">
        <v>0</v>
      </c>
      <c r="CB196" s="30">
        <v>58.780595820309749</v>
      </c>
      <c r="CC196" s="30">
        <v>117.5611916406195</v>
      </c>
      <c r="CD196" s="30">
        <v>293.90297910154874</v>
      </c>
      <c r="CE196" s="30">
        <v>138.22383643081722</v>
      </c>
      <c r="CF196" s="30">
        <v>0</v>
      </c>
      <c r="CG196" s="124">
        <v>0</v>
      </c>
      <c r="CH196" s="124">
        <v>60.183449835656823</v>
      </c>
      <c r="CI196" s="124">
        <v>120.36689967131365</v>
      </c>
      <c r="CJ196" s="124">
        <v>300.91724917828412</v>
      </c>
      <c r="CK196" s="124">
        <v>141.522677846893</v>
      </c>
      <c r="CL196" s="124">
        <v>0</v>
      </c>
      <c r="CM196" s="4">
        <f>IF(ISNUMBER(VLOOKUP(A196,Sheet1!$D$5:$D$567,1,0)),1,0)</f>
        <v>1</v>
      </c>
    </row>
    <row r="197" spans="1:91" s="57" customFormat="1">
      <c r="A197" s="1">
        <v>3702</v>
      </c>
      <c r="B197" s="1">
        <v>37</v>
      </c>
      <c r="C197" s="1">
        <v>3</v>
      </c>
      <c r="D197" s="14" t="s">
        <v>291</v>
      </c>
      <c r="E197" s="3"/>
      <c r="F197" s="4" t="s">
        <v>90</v>
      </c>
      <c r="G197" s="4" t="s">
        <v>91</v>
      </c>
      <c r="H197" s="4" t="s">
        <v>92</v>
      </c>
      <c r="I197" s="4" t="s">
        <v>91</v>
      </c>
      <c r="J197" s="4" t="s">
        <v>93</v>
      </c>
      <c r="K197" s="57">
        <v>693.33333333333508</v>
      </c>
      <c r="L197" s="57">
        <v>78.399999999999991</v>
      </c>
      <c r="M197" s="57">
        <v>38.400000000000006</v>
      </c>
      <c r="N197" s="57">
        <v>86.199999999999989</v>
      </c>
      <c r="O197" s="57">
        <v>80.400000000000006</v>
      </c>
      <c r="P197" s="57">
        <v>64.599999999999994</v>
      </c>
      <c r="Q197" s="57">
        <f t="shared" si="49"/>
        <v>348</v>
      </c>
      <c r="R197" s="58">
        <f t="shared" si="50"/>
        <v>771.73333333333505</v>
      </c>
      <c r="S197" s="58">
        <f t="shared" si="51"/>
        <v>810.13333333333503</v>
      </c>
      <c r="T197" s="58">
        <f t="shared" si="46"/>
        <v>896.33333333333508</v>
      </c>
      <c r="U197" s="58">
        <f t="shared" si="47"/>
        <v>976.73333333333505</v>
      </c>
      <c r="V197" s="61">
        <f t="shared" si="57"/>
        <v>1041.3333333333351</v>
      </c>
      <c r="W197" s="57">
        <v>1938.0505409685873</v>
      </c>
      <c r="X197" s="57">
        <f t="shared" si="52"/>
        <v>2147.8607525707625</v>
      </c>
      <c r="Y197" s="57">
        <f t="shared" si="53"/>
        <v>2247.7727728535201</v>
      </c>
      <c r="Z197" s="57">
        <f t="shared" si="54"/>
        <v>2460.1233631425475</v>
      </c>
      <c r="AA197" s="57">
        <f t="shared" si="55"/>
        <v>2632.6574352603752</v>
      </c>
      <c r="AB197" s="57">
        <f t="shared" si="56"/>
        <v>2739.4554499443893</v>
      </c>
      <c r="AC197" s="59">
        <v>2.7952652033200707</v>
      </c>
      <c r="AD197" s="59">
        <v>2.7831644167727512</v>
      </c>
      <c r="AE197" s="59">
        <v>2.774571395062766</v>
      </c>
      <c r="AF197" s="59">
        <v>2.7446523203524094</v>
      </c>
      <c r="AG197" s="59">
        <v>2.6953697036997855</v>
      </c>
      <c r="AH197" s="59">
        <v>2.6307190620464644</v>
      </c>
      <c r="AI197" s="59"/>
      <c r="AJ197" s="59"/>
      <c r="AK197" s="59"/>
      <c r="AL197" s="59"/>
      <c r="AM197" s="59"/>
      <c r="AN197" s="59"/>
      <c r="AO197" s="59"/>
      <c r="AV197" s="59"/>
      <c r="AW197" s="59"/>
      <c r="AX197" s="59"/>
      <c r="AY197" s="59"/>
      <c r="AZ197" s="59"/>
      <c r="BA197" s="59"/>
      <c r="BB197" s="5">
        <v>321.51360000000005</v>
      </c>
      <c r="BC197" s="5">
        <v>335.06483301253803</v>
      </c>
      <c r="BD197" s="5">
        <v>344.99430011138566</v>
      </c>
      <c r="BE197" s="5">
        <v>359.47836924123925</v>
      </c>
      <c r="BF197" s="5">
        <v>371.08811139189851</v>
      </c>
      <c r="BG197" s="5">
        <v>381.67317690066216</v>
      </c>
      <c r="BH197" s="1">
        <v>3702</v>
      </c>
      <c r="BI197" s="57">
        <v>544</v>
      </c>
      <c r="BJ197" s="57">
        <v>613.2209488284285</v>
      </c>
      <c r="BK197" s="57">
        <v>689.67056799166937</v>
      </c>
      <c r="BL197" s="57">
        <v>757.29905758477673</v>
      </c>
      <c r="BM197" s="57">
        <v>839.81584796696268</v>
      </c>
      <c r="BN197" s="57">
        <v>909.26054920070408</v>
      </c>
      <c r="BO197" s="57">
        <v>0</v>
      </c>
      <c r="BP197" s="57">
        <v>0</v>
      </c>
      <c r="BQ197" s="57">
        <v>0</v>
      </c>
      <c r="BR197" s="57">
        <v>0</v>
      </c>
      <c r="BS197" s="57">
        <v>0</v>
      </c>
      <c r="BT197" s="57">
        <v>0</v>
      </c>
      <c r="CA197" s="57">
        <v>0</v>
      </c>
      <c r="CB197" s="30">
        <v>3.0722453432858541</v>
      </c>
      <c r="CC197" s="30">
        <v>79.878374759467761</v>
      </c>
      <c r="CD197" s="30">
        <v>15.361226022101862</v>
      </c>
      <c r="CE197" s="30">
        <v>261.16652311638376</v>
      </c>
      <c r="CF197" s="30">
        <v>0</v>
      </c>
      <c r="CG197" s="124">
        <v>0</v>
      </c>
      <c r="CH197" s="124">
        <v>3.261931010940109</v>
      </c>
      <c r="CI197" s="124">
        <v>84.81020186126463</v>
      </c>
      <c r="CJ197" s="124">
        <v>16.309654317504176</v>
      </c>
      <c r="CK197" s="124">
        <v>277.29138971095324</v>
      </c>
      <c r="CL197" s="124">
        <v>0</v>
      </c>
      <c r="CM197" s="4">
        <f>IF(ISNUMBER(VLOOKUP(A197,Sheet1!$D$5:$D$567,1,0)),1,0)</f>
        <v>1</v>
      </c>
    </row>
    <row r="198" spans="1:91" s="53" customFormat="1">
      <c r="A198" s="50">
        <v>3703</v>
      </c>
      <c r="B198" s="50">
        <v>37</v>
      </c>
      <c r="C198" s="50">
        <v>3</v>
      </c>
      <c r="D198" s="51" t="s">
        <v>292</v>
      </c>
      <c r="E198" s="51"/>
      <c r="F198" s="52" t="s">
        <v>90</v>
      </c>
      <c r="G198" s="4" t="s">
        <v>91</v>
      </c>
      <c r="H198" s="52" t="s">
        <v>92</v>
      </c>
      <c r="I198" s="52" t="s">
        <v>91</v>
      </c>
      <c r="J198" s="52" t="s">
        <v>93</v>
      </c>
      <c r="K198" s="53">
        <v>604</v>
      </c>
      <c r="L198" s="53">
        <v>93.2</v>
      </c>
      <c r="M198" s="53">
        <v>100.5</v>
      </c>
      <c r="N198" s="53">
        <v>95.199999999999989</v>
      </c>
      <c r="O198" s="53">
        <v>199.6</v>
      </c>
      <c r="P198" s="53">
        <v>224.6</v>
      </c>
      <c r="Q198" s="53">
        <f t="shared" si="49"/>
        <v>713.1</v>
      </c>
      <c r="R198" s="54">
        <f t="shared" si="50"/>
        <v>697.2</v>
      </c>
      <c r="S198" s="54">
        <f t="shared" si="51"/>
        <v>797.7</v>
      </c>
      <c r="T198" s="54">
        <f t="shared" si="46"/>
        <v>892.90000000000009</v>
      </c>
      <c r="U198" s="54">
        <f t="shared" si="47"/>
        <v>1092.5</v>
      </c>
      <c r="V198" s="63">
        <f t="shared" si="57"/>
        <v>1317.1</v>
      </c>
      <c r="W198" s="53">
        <v>1805</v>
      </c>
      <c r="X198" s="53">
        <f t="shared" si="52"/>
        <v>2064.7104880847151</v>
      </c>
      <c r="Y198" s="53">
        <f t="shared" si="53"/>
        <v>2342.1536168825792</v>
      </c>
      <c r="Z198" s="53">
        <f t="shared" si="54"/>
        <v>2589.0967367720827</v>
      </c>
      <c r="AA198" s="53">
        <f t="shared" si="55"/>
        <v>3092.2303401397721</v>
      </c>
      <c r="AB198" s="53">
        <f t="shared" si="56"/>
        <v>3625.8201208634732</v>
      </c>
      <c r="AC198" s="55">
        <v>2.9887795026332569</v>
      </c>
      <c r="AD198" s="55">
        <v>2.9614321401100332</v>
      </c>
      <c r="AE198" s="55">
        <v>2.9361334046415681</v>
      </c>
      <c r="AF198" s="55">
        <v>2.8996491620249554</v>
      </c>
      <c r="AG198" s="55">
        <v>2.8304167873132924</v>
      </c>
      <c r="AH198" s="55">
        <v>2.7528814219599678</v>
      </c>
      <c r="AI198" s="59"/>
      <c r="AJ198" s="59"/>
      <c r="AK198" s="59"/>
      <c r="AL198" s="59"/>
      <c r="AM198" s="59"/>
      <c r="AN198" s="59"/>
      <c r="AO198" s="59"/>
      <c r="AV198" s="55"/>
      <c r="AW198" s="55"/>
      <c r="AX198" s="55"/>
      <c r="AY198" s="55"/>
      <c r="AZ198" s="55"/>
      <c r="BA198" s="55"/>
      <c r="BB198" s="56">
        <v>346.71209999999996</v>
      </c>
      <c r="BC198" s="56">
        <v>357.91688602179147</v>
      </c>
      <c r="BD198" s="56">
        <v>369.42281852652485</v>
      </c>
      <c r="BE198" s="56">
        <v>379.44191159173528</v>
      </c>
      <c r="BF198" s="56">
        <v>395.25941583639468</v>
      </c>
      <c r="BG198" s="56">
        <v>414.56566090634897</v>
      </c>
      <c r="BH198" s="50">
        <v>3703</v>
      </c>
      <c r="BI198" s="53">
        <v>95</v>
      </c>
      <c r="BJ198" s="53">
        <v>96.730629857221473</v>
      </c>
      <c r="BK198" s="53">
        <v>98.694749482198887</v>
      </c>
      <c r="BL198" s="53">
        <v>101.36751997913967</v>
      </c>
      <c r="BM198" s="53">
        <v>104.21753400738974</v>
      </c>
      <c r="BN198" s="53">
        <v>103.85849447146872</v>
      </c>
      <c r="BO198" s="53">
        <v>0</v>
      </c>
      <c r="BP198" s="53">
        <v>0</v>
      </c>
      <c r="BQ198" s="53">
        <v>0</v>
      </c>
      <c r="BR198" s="53">
        <v>0</v>
      </c>
      <c r="BS198" s="53">
        <v>0</v>
      </c>
      <c r="BT198" s="53">
        <v>0</v>
      </c>
      <c r="CA198" s="53">
        <v>18.972095579586767</v>
      </c>
      <c r="CB198" s="30">
        <v>94.860477897933833</v>
      </c>
      <c r="CC198" s="30">
        <v>75.88838231834707</v>
      </c>
      <c r="CD198" s="30">
        <v>75.88838231834707</v>
      </c>
      <c r="CE198" s="30">
        <v>113.8325734775206</v>
      </c>
      <c r="CF198" s="30">
        <v>0</v>
      </c>
      <c r="CG198" s="124">
        <v>20.728283045317454</v>
      </c>
      <c r="CH198" s="124">
        <v>103.64141522658727</v>
      </c>
      <c r="CI198" s="124">
        <v>82.913132181269816</v>
      </c>
      <c r="CJ198" s="124">
        <v>82.913132181269816</v>
      </c>
      <c r="CK198" s="124">
        <v>124.36969827190471</v>
      </c>
      <c r="CL198" s="124">
        <v>0</v>
      </c>
      <c r="CM198" s="4">
        <f>IF(ISNUMBER(VLOOKUP(A198,Sheet1!$D$5:$D$567,1,0)),1,0)</f>
        <v>1</v>
      </c>
    </row>
    <row r="199" spans="1:91" s="57" customFormat="1">
      <c r="A199" s="1">
        <v>3704</v>
      </c>
      <c r="B199" s="1">
        <v>37</v>
      </c>
      <c r="C199" s="1">
        <v>3</v>
      </c>
      <c r="D199" s="3" t="s">
        <v>293</v>
      </c>
      <c r="E199" s="3"/>
      <c r="F199" s="4" t="s">
        <v>90</v>
      </c>
      <c r="G199" s="4" t="s">
        <v>91</v>
      </c>
      <c r="H199" s="4" t="s">
        <v>92</v>
      </c>
      <c r="I199" s="4" t="s">
        <v>91</v>
      </c>
      <c r="J199" s="4" t="s">
        <v>93</v>
      </c>
      <c r="K199" s="57">
        <v>381.66666666666424</v>
      </c>
      <c r="L199" s="57">
        <v>32.200000000000003</v>
      </c>
      <c r="M199" s="57">
        <v>51.2</v>
      </c>
      <c r="N199" s="57">
        <v>123.4</v>
      </c>
      <c r="O199" s="57">
        <v>64.099999999999994</v>
      </c>
      <c r="P199" s="57">
        <v>70.099999999999994</v>
      </c>
      <c r="Q199" s="57">
        <f t="shared" si="49"/>
        <v>341</v>
      </c>
      <c r="R199" s="58">
        <f t="shared" si="50"/>
        <v>413.86666666666423</v>
      </c>
      <c r="S199" s="58">
        <f t="shared" si="51"/>
        <v>465.06666666666422</v>
      </c>
      <c r="T199" s="58">
        <f t="shared" si="46"/>
        <v>588.4666666666642</v>
      </c>
      <c r="U199" s="58">
        <f t="shared" si="47"/>
        <v>652.56666666666422</v>
      </c>
      <c r="V199" s="61">
        <f t="shared" si="57"/>
        <v>722.66666666666424</v>
      </c>
      <c r="W199" s="57">
        <v>1099.2147454559201</v>
      </c>
      <c r="X199" s="57">
        <f t="shared" si="52"/>
        <v>1136.9935217127202</v>
      </c>
      <c r="Y199" s="57">
        <f t="shared" si="53"/>
        <v>1264.1654697511206</v>
      </c>
      <c r="Z199" s="57">
        <f t="shared" si="54"/>
        <v>1580.9098356162735</v>
      </c>
      <c r="AA199" s="57">
        <f t="shared" si="55"/>
        <v>1728.1987680432867</v>
      </c>
      <c r="AB199" s="57">
        <f t="shared" si="56"/>
        <v>1876.3253670939403</v>
      </c>
      <c r="AC199" s="59">
        <v>2.8800386343823421</v>
      </c>
      <c r="AD199" s="59">
        <v>2.7472459448600035</v>
      </c>
      <c r="AE199" s="59">
        <v>2.7182457061735819</v>
      </c>
      <c r="AF199" s="59">
        <v>2.6864900344674525</v>
      </c>
      <c r="AG199" s="59">
        <v>2.6483099065893034</v>
      </c>
      <c r="AH199" s="59">
        <v>2.5963911906281547</v>
      </c>
      <c r="AI199" s="59"/>
      <c r="AJ199" s="59"/>
      <c r="AK199" s="59"/>
      <c r="AL199" s="59"/>
      <c r="AM199" s="59"/>
      <c r="AN199" s="59"/>
      <c r="AO199" s="59"/>
      <c r="AV199" s="59"/>
      <c r="AW199" s="59"/>
      <c r="AX199" s="59"/>
      <c r="AY199" s="59"/>
      <c r="AZ199" s="59"/>
      <c r="BA199" s="59"/>
      <c r="BB199" s="5">
        <v>571.709025</v>
      </c>
      <c r="BC199" s="5">
        <v>581.59297249395081</v>
      </c>
      <c r="BD199" s="5">
        <v>592.71134049980026</v>
      </c>
      <c r="BE199" s="5">
        <v>610.99023218801813</v>
      </c>
      <c r="BF199" s="5">
        <v>623.39279628401107</v>
      </c>
      <c r="BG199" s="5">
        <v>635.10111664974761</v>
      </c>
      <c r="BH199" s="1">
        <v>3704</v>
      </c>
      <c r="BI199" s="57">
        <v>1414</v>
      </c>
      <c r="BJ199" s="57">
        <v>1475.312941176471</v>
      </c>
      <c r="BK199" s="57">
        <v>1549.2483116067231</v>
      </c>
      <c r="BL199" s="57">
        <v>1560.3672959119897</v>
      </c>
      <c r="BM199" s="57">
        <v>1583.3597208717047</v>
      </c>
      <c r="BN199" s="57">
        <v>1600.9776477961152</v>
      </c>
      <c r="BO199" s="57">
        <v>62</v>
      </c>
      <c r="BP199" s="57">
        <v>62</v>
      </c>
      <c r="BQ199" s="57">
        <v>62</v>
      </c>
      <c r="BR199" s="57">
        <v>62</v>
      </c>
      <c r="BS199" s="57">
        <v>62</v>
      </c>
      <c r="BT199" s="57">
        <v>62</v>
      </c>
      <c r="CA199" s="57">
        <v>0</v>
      </c>
      <c r="CB199" s="30">
        <v>30.549511609400909</v>
      </c>
      <c r="CC199" s="30">
        <v>61.099023218801818</v>
      </c>
      <c r="CD199" s="30">
        <v>122.19804643760364</v>
      </c>
      <c r="CE199" s="30">
        <v>397.1436509222118</v>
      </c>
      <c r="CF199" s="30">
        <v>0</v>
      </c>
      <c r="CG199" s="124">
        <v>0</v>
      </c>
      <c r="CH199" s="124">
        <v>31.755055832487383</v>
      </c>
      <c r="CI199" s="124">
        <v>63.510111664974765</v>
      </c>
      <c r="CJ199" s="124">
        <v>127.02022332994953</v>
      </c>
      <c r="CK199" s="124">
        <v>412.81572582233593</v>
      </c>
      <c r="CL199" s="124">
        <v>0</v>
      </c>
      <c r="CM199" s="4">
        <f>IF(ISNUMBER(VLOOKUP(A199,Sheet1!$D$5:$D$567,1,0)),1,0)</f>
        <v>1</v>
      </c>
    </row>
    <row r="200" spans="1:91" s="57" customFormat="1">
      <c r="A200" s="1">
        <v>3705</v>
      </c>
      <c r="B200" s="1">
        <v>37</v>
      </c>
      <c r="C200" s="1">
        <v>3</v>
      </c>
      <c r="D200" s="3" t="s">
        <v>294</v>
      </c>
      <c r="E200" s="3"/>
      <c r="F200" s="4" t="s">
        <v>90</v>
      </c>
      <c r="G200" s="4" t="s">
        <v>91</v>
      </c>
      <c r="H200" s="4" t="s">
        <v>92</v>
      </c>
      <c r="I200" s="4" t="s">
        <v>91</v>
      </c>
      <c r="J200" s="4" t="s">
        <v>93</v>
      </c>
      <c r="K200" s="57">
        <v>782.94999999999891</v>
      </c>
      <c r="L200" s="57">
        <v>5.2833333333333332</v>
      </c>
      <c r="M200" s="57">
        <v>11.283333333333333</v>
      </c>
      <c r="N200" s="57">
        <v>11.283333333333333</v>
      </c>
      <c r="O200" s="57">
        <v>32.883333333333333</v>
      </c>
      <c r="P200" s="57">
        <v>11.283333333333333</v>
      </c>
      <c r="Q200" s="57">
        <f t="shared" si="49"/>
        <v>72.016666666666666</v>
      </c>
      <c r="R200" s="58">
        <f t="shared" si="50"/>
        <v>788.23333333333221</v>
      </c>
      <c r="S200" s="58">
        <f t="shared" si="51"/>
        <v>799.51666666666551</v>
      </c>
      <c r="T200" s="58">
        <f t="shared" si="46"/>
        <v>810.79999999999882</v>
      </c>
      <c r="U200" s="58">
        <f t="shared" si="47"/>
        <v>843.68333333333214</v>
      </c>
      <c r="V200" s="61">
        <f t="shared" si="57"/>
        <v>854.96666666666545</v>
      </c>
      <c r="W200" s="57">
        <v>2564.5278630413691</v>
      </c>
      <c r="X200" s="57">
        <f t="shared" si="52"/>
        <v>2564.5686956440459</v>
      </c>
      <c r="Y200" s="57">
        <f t="shared" si="53"/>
        <v>2581.0017170731676</v>
      </c>
      <c r="Z200" s="57">
        <f t="shared" si="54"/>
        <v>2563.130755328667</v>
      </c>
      <c r="AA200" s="57">
        <f t="shared" si="55"/>
        <v>2592.2796482491553</v>
      </c>
      <c r="AB200" s="57">
        <f t="shared" si="56"/>
        <v>2546.7622879256955</v>
      </c>
      <c r="AC200" s="59">
        <v>3.2977212126550013</v>
      </c>
      <c r="AD200" s="59">
        <v>3.2535653938901969</v>
      </c>
      <c r="AE200" s="59">
        <v>3.2282025186965098</v>
      </c>
      <c r="AF200" s="59">
        <v>3.1612367480620014</v>
      </c>
      <c r="AG200" s="59">
        <v>3.0725742062572756</v>
      </c>
      <c r="AH200" s="59">
        <v>2.9787854745904703</v>
      </c>
      <c r="AI200" s="59"/>
      <c r="AJ200" s="59"/>
      <c r="AK200" s="59"/>
      <c r="AL200" s="59"/>
      <c r="AM200" s="59"/>
      <c r="AN200" s="59"/>
      <c r="AO200" s="59"/>
      <c r="AV200" s="59"/>
      <c r="AW200" s="59"/>
      <c r="AX200" s="59"/>
      <c r="AY200" s="59"/>
      <c r="AZ200" s="59"/>
      <c r="BA200" s="59"/>
      <c r="BB200" s="5">
        <v>285.79700000000003</v>
      </c>
      <c r="BC200" s="5">
        <v>290.23340532654061</v>
      </c>
      <c r="BD200" s="5">
        <v>294.74262133938765</v>
      </c>
      <c r="BE200" s="5">
        <v>298.60580880025668</v>
      </c>
      <c r="BF200" s="5">
        <v>301.50750395673646</v>
      </c>
      <c r="BG200" s="5">
        <v>303.86290048957528</v>
      </c>
      <c r="BH200" s="1">
        <v>3705</v>
      </c>
      <c r="BI200" s="57">
        <v>612</v>
      </c>
      <c r="BJ200" s="57">
        <v>612</v>
      </c>
      <c r="BK200" s="57">
        <v>616.62750204784618</v>
      </c>
      <c r="BL200" s="57">
        <v>621.19379068602905</v>
      </c>
      <c r="BM200" s="57">
        <v>642.14015960203119</v>
      </c>
      <c r="BN200" s="57">
        <v>646.48029323339256</v>
      </c>
      <c r="BO200" s="57">
        <v>0</v>
      </c>
      <c r="BP200" s="57">
        <v>0</v>
      </c>
      <c r="BQ200" s="57">
        <v>0</v>
      </c>
      <c r="BR200" s="57">
        <v>0</v>
      </c>
      <c r="BS200" s="57">
        <v>0</v>
      </c>
      <c r="BT200" s="57">
        <v>0</v>
      </c>
      <c r="CA200" s="57">
        <v>0</v>
      </c>
      <c r="CB200" s="30">
        <v>6.3804658902614699</v>
      </c>
      <c r="CC200" s="30">
        <v>21.055537945492723</v>
      </c>
      <c r="CD200" s="30">
        <v>173.54867514144891</v>
      </c>
      <c r="CE200" s="30">
        <v>97.621129823053593</v>
      </c>
      <c r="CF200" s="30">
        <v>0</v>
      </c>
      <c r="CG200" s="124">
        <v>0</v>
      </c>
      <c r="CH200" s="124">
        <v>6.4927969073319103</v>
      </c>
      <c r="CI200" s="124">
        <v>21.426230310762236</v>
      </c>
      <c r="CJ200" s="124">
        <v>176.60407885728441</v>
      </c>
      <c r="CK200" s="124">
        <v>99.33979441419676</v>
      </c>
      <c r="CL200" s="124">
        <v>0</v>
      </c>
      <c r="CM200" s="4">
        <f>IF(ISNUMBER(VLOOKUP(A200,Sheet1!$D$5:$D$567,1,0)),1,0)</f>
        <v>1</v>
      </c>
    </row>
    <row r="201" spans="1:91" s="57" customFormat="1">
      <c r="A201" s="1">
        <v>3706</v>
      </c>
      <c r="B201" s="1">
        <v>37</v>
      </c>
      <c r="C201" s="1">
        <v>3</v>
      </c>
      <c r="D201" s="3" t="s">
        <v>295</v>
      </c>
      <c r="E201" s="3"/>
      <c r="F201" s="4" t="s">
        <v>90</v>
      </c>
      <c r="G201" s="4" t="s">
        <v>91</v>
      </c>
      <c r="H201" s="4" t="s">
        <v>92</v>
      </c>
      <c r="I201" s="4" t="s">
        <v>91</v>
      </c>
      <c r="J201" s="4" t="s">
        <v>93</v>
      </c>
      <c r="K201" s="57">
        <v>533.33333333332359</v>
      </c>
      <c r="L201" s="57">
        <v>60.7</v>
      </c>
      <c r="M201" s="57">
        <v>140.5</v>
      </c>
      <c r="N201" s="57">
        <v>89.6</v>
      </c>
      <c r="O201" s="57">
        <v>105</v>
      </c>
      <c r="P201" s="57">
        <v>144.6</v>
      </c>
      <c r="Q201" s="57">
        <f t="shared" si="49"/>
        <v>540.4</v>
      </c>
      <c r="R201" s="58">
        <f t="shared" si="50"/>
        <v>594.03333333332364</v>
      </c>
      <c r="S201" s="58">
        <f t="shared" si="51"/>
        <v>734.53333333332364</v>
      </c>
      <c r="T201" s="58">
        <f t="shared" si="46"/>
        <v>824.13333333332366</v>
      </c>
      <c r="U201" s="58">
        <f t="shared" si="47"/>
        <v>929.13333333332366</v>
      </c>
      <c r="V201" s="61">
        <f t="shared" si="57"/>
        <v>1073.7333333333236</v>
      </c>
      <c r="W201" s="57">
        <v>1539.6847838724698</v>
      </c>
      <c r="X201" s="57">
        <f t="shared" si="52"/>
        <v>1645.1783287089602</v>
      </c>
      <c r="Y201" s="57">
        <f t="shared" si="53"/>
        <v>1934.4529718059025</v>
      </c>
      <c r="Z201" s="57">
        <f t="shared" si="54"/>
        <v>2116.2474007671176</v>
      </c>
      <c r="AA201" s="57">
        <f t="shared" si="55"/>
        <v>2333.9455079241884</v>
      </c>
      <c r="AB201" s="57">
        <f t="shared" si="56"/>
        <v>2710.9171459506201</v>
      </c>
      <c r="AC201" s="59">
        <v>2.8869089697609334</v>
      </c>
      <c r="AD201" s="59">
        <v>2.7695050704937776</v>
      </c>
      <c r="AE201" s="59">
        <v>2.6335809200480051</v>
      </c>
      <c r="AF201" s="59">
        <v>2.5678458996527369</v>
      </c>
      <c r="AG201" s="59">
        <v>2.5119597200877659</v>
      </c>
      <c r="AH201" s="59">
        <v>2.5247583005873384</v>
      </c>
      <c r="AI201" s="59"/>
      <c r="AJ201" s="59"/>
      <c r="AK201" s="59"/>
      <c r="AL201" s="59"/>
      <c r="AM201" s="59"/>
      <c r="AN201" s="59"/>
      <c r="AO201" s="59"/>
      <c r="AV201" s="59"/>
      <c r="AW201" s="59"/>
      <c r="AX201" s="59"/>
      <c r="AY201" s="59"/>
      <c r="AZ201" s="59"/>
      <c r="BA201" s="59"/>
      <c r="BB201" s="5">
        <v>190.56700000000001</v>
      </c>
      <c r="BC201" s="5">
        <v>203.73490082524339</v>
      </c>
      <c r="BD201" s="5">
        <v>216.8990401297722</v>
      </c>
      <c r="BE201" s="5">
        <v>224.17263637620886</v>
      </c>
      <c r="BF201" s="5">
        <v>233.7177483944173</v>
      </c>
      <c r="BG201" s="5">
        <v>248.74270015615414</v>
      </c>
      <c r="BH201" s="1">
        <v>3706</v>
      </c>
      <c r="BI201" s="57">
        <v>101</v>
      </c>
      <c r="BJ201" s="57">
        <v>234.92442419191104</v>
      </c>
      <c r="BK201" s="57">
        <v>294.78189093250722</v>
      </c>
      <c r="BL201" s="57">
        <v>301.07504732381528</v>
      </c>
      <c r="BM201" s="57">
        <v>326.59794614632995</v>
      </c>
      <c r="BN201" s="57">
        <v>377.99332554719501</v>
      </c>
      <c r="BO201" s="57">
        <v>0</v>
      </c>
      <c r="BP201" s="57">
        <v>0</v>
      </c>
      <c r="BQ201" s="57">
        <v>0</v>
      </c>
      <c r="BR201" s="57">
        <v>0</v>
      </c>
      <c r="BS201" s="57">
        <v>0</v>
      </c>
      <c r="BT201" s="57">
        <v>0</v>
      </c>
      <c r="CA201" s="57">
        <v>0</v>
      </c>
      <c r="CB201" s="30">
        <v>26.547455969915884</v>
      </c>
      <c r="CC201" s="30">
        <v>109.98231776844052</v>
      </c>
      <c r="CD201" s="30">
        <v>0</v>
      </c>
      <c r="CE201" s="30">
        <v>87.642862637852474</v>
      </c>
      <c r="CF201" s="30">
        <v>0</v>
      </c>
      <c r="CG201" s="124">
        <v>0</v>
      </c>
      <c r="CH201" s="124">
        <v>29.457145113605446</v>
      </c>
      <c r="CI201" s="124">
        <v>122.03674424046457</v>
      </c>
      <c r="CJ201" s="124">
        <v>0</v>
      </c>
      <c r="CK201" s="124">
        <v>97.248810802084151</v>
      </c>
      <c r="CL201" s="124">
        <v>0</v>
      </c>
      <c r="CM201" s="4">
        <f>IF(ISNUMBER(VLOOKUP(A201,Sheet1!$D$5:$D$567,1,0)),1,0)</f>
        <v>1</v>
      </c>
    </row>
    <row r="202" spans="1:91" s="57" customFormat="1">
      <c r="A202" s="1">
        <v>3707</v>
      </c>
      <c r="B202" s="1">
        <v>37</v>
      </c>
      <c r="C202" s="1">
        <v>3</v>
      </c>
      <c r="D202" s="3" t="s">
        <v>296</v>
      </c>
      <c r="E202" s="3"/>
      <c r="F202" s="4" t="s">
        <v>90</v>
      </c>
      <c r="G202" s="4" t="s">
        <v>91</v>
      </c>
      <c r="H202" s="4" t="s">
        <v>92</v>
      </c>
      <c r="I202" s="4" t="s">
        <v>91</v>
      </c>
      <c r="J202" s="4" t="s">
        <v>93</v>
      </c>
      <c r="K202" s="57">
        <v>519.703963845207</v>
      </c>
      <c r="L202" s="57">
        <v>32.200000000000003</v>
      </c>
      <c r="M202" s="57">
        <v>53.400000000000006</v>
      </c>
      <c r="N202" s="57">
        <v>62.800000000000004</v>
      </c>
      <c r="O202" s="57">
        <v>44.6</v>
      </c>
      <c r="P202" s="57">
        <v>89.6</v>
      </c>
      <c r="Q202" s="57">
        <f t="shared" si="49"/>
        <v>282.60000000000002</v>
      </c>
      <c r="R202" s="58">
        <f t="shared" si="50"/>
        <v>551.90396384520704</v>
      </c>
      <c r="S202" s="58">
        <f t="shared" si="51"/>
        <v>605.30396384520702</v>
      </c>
      <c r="T202" s="58">
        <f t="shared" si="46"/>
        <v>668.10396384520698</v>
      </c>
      <c r="U202" s="58">
        <f t="shared" si="47"/>
        <v>712.703963845207</v>
      </c>
      <c r="V202" s="61">
        <f t="shared" si="57"/>
        <v>802.30396384520702</v>
      </c>
      <c r="W202" s="57">
        <v>1741.1586020608402</v>
      </c>
      <c r="X202" s="57">
        <f t="shared" si="52"/>
        <v>1902.2398658173495</v>
      </c>
      <c r="Y202" s="57">
        <f t="shared" si="53"/>
        <v>2104.3397342227436</v>
      </c>
      <c r="Z202" s="57">
        <f t="shared" si="54"/>
        <v>2318.4842596161466</v>
      </c>
      <c r="AA202" s="57">
        <f t="shared" si="55"/>
        <v>2456.7712906543552</v>
      </c>
      <c r="AB202" s="57">
        <f t="shared" si="56"/>
        <v>2689.0789742881257</v>
      </c>
      <c r="AC202" s="59">
        <v>3.3502892477061064</v>
      </c>
      <c r="AD202" s="59">
        <v>3.446686362902935</v>
      </c>
      <c r="AE202" s="59">
        <v>3.4765008324988957</v>
      </c>
      <c r="AF202" s="59">
        <v>3.4702447299853412</v>
      </c>
      <c r="AG202" s="59">
        <v>3.4471132690205497</v>
      </c>
      <c r="AH202" s="59">
        <v>3.3516959848984924</v>
      </c>
      <c r="AI202" s="59"/>
      <c r="AJ202" s="59"/>
      <c r="AK202" s="59"/>
      <c r="AL202" s="59"/>
      <c r="AM202" s="59"/>
      <c r="AN202" s="59"/>
      <c r="AO202" s="59"/>
      <c r="AV202" s="59"/>
      <c r="AW202" s="59"/>
      <c r="AX202" s="59"/>
      <c r="AY202" s="59"/>
      <c r="AZ202" s="59"/>
      <c r="BA202" s="59"/>
      <c r="BB202" s="5">
        <v>214.3424</v>
      </c>
      <c r="BC202" s="5">
        <v>234.9130325425638</v>
      </c>
      <c r="BD202" s="5">
        <v>244.10304233073813</v>
      </c>
      <c r="BE202" s="5">
        <v>252.08398245753853</v>
      </c>
      <c r="BF202" s="5">
        <v>258.65245410557895</v>
      </c>
      <c r="BG202" s="5">
        <v>268.50601910104592</v>
      </c>
      <c r="BH202" s="1">
        <v>3707</v>
      </c>
      <c r="BI202" s="57">
        <v>92</v>
      </c>
      <c r="BJ202" s="57">
        <v>314.66213413676883</v>
      </c>
      <c r="BK202" s="57">
        <v>361.10132339573983</v>
      </c>
      <c r="BL202" s="57">
        <v>356.62324645084175</v>
      </c>
      <c r="BM202" s="57">
        <v>370.7747573959856</v>
      </c>
      <c r="BN202" s="57">
        <v>391.27399351526003</v>
      </c>
      <c r="BO202" s="57">
        <v>95</v>
      </c>
      <c r="BP202" s="57">
        <v>95</v>
      </c>
      <c r="BQ202" s="57">
        <v>95</v>
      </c>
      <c r="BR202" s="57">
        <v>95</v>
      </c>
      <c r="BS202" s="57">
        <v>95</v>
      </c>
      <c r="BT202" s="57">
        <v>95</v>
      </c>
      <c r="CA202" s="57">
        <v>0</v>
      </c>
      <c r="CB202" s="30">
        <v>29.543088654783361</v>
      </c>
      <c r="CC202" s="30">
        <v>55.976378306082303</v>
      </c>
      <c r="CD202" s="30">
        <v>119.72725365129602</v>
      </c>
      <c r="CE202" s="30">
        <v>46.837261845376837</v>
      </c>
      <c r="CF202" s="30">
        <v>0</v>
      </c>
      <c r="CG202" s="124">
        <v>0</v>
      </c>
      <c r="CH202" s="124">
        <v>31.467676166141647</v>
      </c>
      <c r="CI202" s="124">
        <v>59.622965156828187</v>
      </c>
      <c r="CJ202" s="124">
        <v>127.5268977521237</v>
      </c>
      <c r="CK202" s="124">
        <v>49.888480025952383</v>
      </c>
      <c r="CL202" s="124">
        <v>0</v>
      </c>
      <c r="CM202" s="4">
        <f>IF(ISNUMBER(VLOOKUP(A202,Sheet1!$D$5:$D$567,1,0)),1,0)</f>
        <v>1</v>
      </c>
    </row>
    <row r="203" spans="1:91" s="57" customFormat="1">
      <c r="A203" s="1">
        <v>3708</v>
      </c>
      <c r="B203" s="1">
        <v>37</v>
      </c>
      <c r="C203" s="1">
        <v>3</v>
      </c>
      <c r="D203" s="3" t="s">
        <v>297</v>
      </c>
      <c r="E203" s="3"/>
      <c r="F203" s="4" t="s">
        <v>90</v>
      </c>
      <c r="G203" s="4" t="s">
        <v>91</v>
      </c>
      <c r="H203" s="4" t="s">
        <v>92</v>
      </c>
      <c r="I203" s="4" t="s">
        <v>91</v>
      </c>
      <c r="J203" s="4" t="s">
        <v>93</v>
      </c>
      <c r="K203" s="57">
        <v>488.52172601449496</v>
      </c>
      <c r="L203" s="57">
        <v>15</v>
      </c>
      <c r="M203" s="57">
        <v>34.799999999999997</v>
      </c>
      <c r="N203" s="57">
        <v>30</v>
      </c>
      <c r="O203" s="57">
        <v>30</v>
      </c>
      <c r="P203" s="57">
        <v>30</v>
      </c>
      <c r="Q203" s="57">
        <f t="shared" si="49"/>
        <v>139.80000000000001</v>
      </c>
      <c r="R203" s="58">
        <f t="shared" si="50"/>
        <v>503.52172601449496</v>
      </c>
      <c r="S203" s="58">
        <f t="shared" si="51"/>
        <v>538.32172601449497</v>
      </c>
      <c r="T203" s="58">
        <f t="shared" si="46"/>
        <v>568.32172601449497</v>
      </c>
      <c r="U203" s="58">
        <f t="shared" si="47"/>
        <v>598.32172601449497</v>
      </c>
      <c r="V203" s="61">
        <f t="shared" si="57"/>
        <v>628.32172601449497</v>
      </c>
      <c r="W203" s="57">
        <v>1640.347657663264</v>
      </c>
      <c r="X203" s="57">
        <f t="shared" si="52"/>
        <v>1717.9216550129811</v>
      </c>
      <c r="Y203" s="57">
        <f t="shared" si="53"/>
        <v>1828.2592371643748</v>
      </c>
      <c r="Z203" s="57">
        <f t="shared" si="54"/>
        <v>1896.1871044180812</v>
      </c>
      <c r="AA203" s="57">
        <f t="shared" si="55"/>
        <v>1938.6895766120847</v>
      </c>
      <c r="AB203" s="57">
        <f t="shared" si="56"/>
        <v>1962.4029109179482</v>
      </c>
      <c r="AC203" s="59">
        <v>3.3577783142741806</v>
      </c>
      <c r="AD203" s="59">
        <v>3.41181237324311</v>
      </c>
      <c r="AE203" s="59">
        <v>3.3962204176673834</v>
      </c>
      <c r="AF203" s="59">
        <v>3.3364677393482562</v>
      </c>
      <c r="AG203" s="59">
        <v>3.2402125684553829</v>
      </c>
      <c r="AH203" s="59">
        <v>3.1232453529271673</v>
      </c>
      <c r="AI203" s="59"/>
      <c r="AJ203" s="59"/>
      <c r="AK203" s="59"/>
      <c r="AL203" s="59"/>
      <c r="AM203" s="59"/>
      <c r="AN203" s="59"/>
      <c r="AO203" s="59"/>
      <c r="AV203" s="59"/>
      <c r="AW203" s="59"/>
      <c r="AX203" s="59"/>
      <c r="AY203" s="59"/>
      <c r="AZ203" s="59"/>
      <c r="BA203" s="59"/>
      <c r="BB203" s="5">
        <v>229.32240000000002</v>
      </c>
      <c r="BC203" s="5">
        <v>235.20839136295507</v>
      </c>
      <c r="BD203" s="5">
        <v>242.20737591015489</v>
      </c>
      <c r="BE203" s="5">
        <v>248.22211578514049</v>
      </c>
      <c r="BF203" s="5">
        <v>253.1395878764063</v>
      </c>
      <c r="BG203" s="5">
        <v>257.17746356198415</v>
      </c>
      <c r="BH203" s="1">
        <v>3708</v>
      </c>
      <c r="BI203" s="57">
        <v>734</v>
      </c>
      <c r="BJ203" s="57">
        <v>734</v>
      </c>
      <c r="BK203" s="57">
        <v>734</v>
      </c>
      <c r="BL203" s="57">
        <v>734</v>
      </c>
      <c r="BM203" s="57">
        <v>734</v>
      </c>
      <c r="BN203" s="57">
        <v>734</v>
      </c>
      <c r="BO203" s="57">
        <v>0</v>
      </c>
      <c r="BP203" s="57">
        <v>0</v>
      </c>
      <c r="BQ203" s="57">
        <v>0</v>
      </c>
      <c r="BR203" s="57">
        <v>0</v>
      </c>
      <c r="BS203" s="57">
        <v>0</v>
      </c>
      <c r="BT203" s="57">
        <v>0</v>
      </c>
      <c r="CA203" s="57">
        <v>0</v>
      </c>
      <c r="CB203" s="30">
        <v>14.893326947108429</v>
      </c>
      <c r="CC203" s="30">
        <v>27.304432736365452</v>
      </c>
      <c r="CD203" s="30">
        <v>2.4822211578514048</v>
      </c>
      <c r="CE203" s="30">
        <v>203.54213494381523</v>
      </c>
      <c r="CF203" s="30">
        <v>0</v>
      </c>
      <c r="CG203" s="124">
        <v>0</v>
      </c>
      <c r="CH203" s="124">
        <v>15.430647813719048</v>
      </c>
      <c r="CI203" s="124">
        <v>28.289520991818257</v>
      </c>
      <c r="CJ203" s="124">
        <v>2.5717746356198417</v>
      </c>
      <c r="CK203" s="124">
        <v>210.88552012082701</v>
      </c>
      <c r="CL203" s="124">
        <v>0</v>
      </c>
      <c r="CM203" s="4">
        <f>IF(ISNUMBER(VLOOKUP(A203,Sheet1!$D$5:$D$567,1,0)),1,0)</f>
        <v>1</v>
      </c>
    </row>
    <row r="204" spans="1:91" s="57" customFormat="1">
      <c r="A204" s="47">
        <v>3709</v>
      </c>
      <c r="B204" s="47">
        <v>37</v>
      </c>
      <c r="C204" s="47"/>
      <c r="D204" s="47" t="s">
        <v>298</v>
      </c>
      <c r="E204" s="47"/>
      <c r="F204" s="47" t="s">
        <v>90</v>
      </c>
      <c r="G204" s="4" t="s">
        <v>91</v>
      </c>
      <c r="H204" s="4" t="s">
        <v>92</v>
      </c>
      <c r="I204" s="4" t="s">
        <v>91</v>
      </c>
      <c r="J204" s="4" t="s">
        <v>93</v>
      </c>
      <c r="K204" s="57">
        <v>423</v>
      </c>
      <c r="L204" s="57">
        <v>0</v>
      </c>
      <c r="M204" s="57">
        <v>0</v>
      </c>
      <c r="N204" s="49">
        <v>436</v>
      </c>
      <c r="O204" s="57">
        <f>872*0.5</f>
        <v>436</v>
      </c>
      <c r="P204" s="57">
        <v>0</v>
      </c>
      <c r="Q204" s="57">
        <f>SUM(L204:O204)</f>
        <v>872</v>
      </c>
      <c r="R204" s="58">
        <f t="shared" si="50"/>
        <v>423</v>
      </c>
      <c r="S204" s="58">
        <f t="shared" si="51"/>
        <v>423</v>
      </c>
      <c r="T204" s="58">
        <f t="shared" si="46"/>
        <v>859</v>
      </c>
      <c r="U204" s="58">
        <f t="shared" si="47"/>
        <v>1295</v>
      </c>
      <c r="V204" s="61">
        <f t="shared" si="57"/>
        <v>1295</v>
      </c>
      <c r="W204" s="57">
        <v>1269</v>
      </c>
      <c r="X204" s="57">
        <f t="shared" si="52"/>
        <v>1252.6857952665441</v>
      </c>
      <c r="Y204" s="57">
        <f t="shared" si="53"/>
        <v>1241.9844301633834</v>
      </c>
      <c r="Z204" s="57">
        <f t="shared" si="54"/>
        <v>3006.5</v>
      </c>
      <c r="AA204" s="57">
        <f t="shared" si="55"/>
        <v>4532.5</v>
      </c>
      <c r="AB204" s="57">
        <f t="shared" si="56"/>
        <v>4662</v>
      </c>
      <c r="AC204" s="55">
        <v>2.9887795026332569</v>
      </c>
      <c r="AD204" s="55">
        <v>2.9614321401100332</v>
      </c>
      <c r="AE204" s="55">
        <v>2.9361334046415681</v>
      </c>
      <c r="AF204" s="59">
        <v>3.5</v>
      </c>
      <c r="AG204" s="59">
        <v>3.5</v>
      </c>
      <c r="AH204" s="59">
        <v>3.6</v>
      </c>
      <c r="AI204" s="59"/>
      <c r="AJ204" s="59"/>
      <c r="AK204" s="59"/>
      <c r="AL204" s="59"/>
      <c r="AM204" s="59"/>
      <c r="AN204" s="59"/>
      <c r="AO204" s="59"/>
      <c r="AV204" s="59"/>
      <c r="AW204" s="59"/>
      <c r="AX204" s="59"/>
      <c r="AY204" s="59"/>
      <c r="AZ204" s="59"/>
      <c r="BA204" s="59"/>
      <c r="BB204" s="5">
        <v>50</v>
      </c>
      <c r="BC204" s="5">
        <v>50</v>
      </c>
      <c r="BD204" s="5">
        <v>50</v>
      </c>
      <c r="BE204" s="5">
        <v>120</v>
      </c>
      <c r="BF204" s="3">
        <v>120</v>
      </c>
      <c r="BG204" s="1">
        <v>120</v>
      </c>
      <c r="BH204" s="47">
        <v>3709</v>
      </c>
      <c r="BL204" s="60">
        <v>520</v>
      </c>
      <c r="BM204" s="60">
        <v>520</v>
      </c>
      <c r="BN204" s="60">
        <v>520</v>
      </c>
      <c r="CB204" s="30">
        <v>50</v>
      </c>
      <c r="CC204" s="30">
        <v>20</v>
      </c>
      <c r="CD204" s="30"/>
      <c r="CE204" s="30">
        <v>50</v>
      </c>
      <c r="CF204" s="30"/>
      <c r="CG204" s="124"/>
      <c r="CH204" s="124">
        <v>50</v>
      </c>
      <c r="CI204" s="124">
        <v>20</v>
      </c>
      <c r="CJ204" s="124"/>
      <c r="CK204" s="124">
        <v>50</v>
      </c>
      <c r="CL204" s="124"/>
      <c r="CM204" s="4">
        <f>IF(ISNUMBER(VLOOKUP(A204,Sheet1!$D$5:$D$567,1,0)),1,0)</f>
        <v>1</v>
      </c>
    </row>
    <row r="205" spans="1:91" s="57" customFormat="1">
      <c r="A205" s="1">
        <v>3801</v>
      </c>
      <c r="B205" s="1">
        <v>38</v>
      </c>
      <c r="C205" s="1">
        <v>3</v>
      </c>
      <c r="D205" s="3" t="s">
        <v>299</v>
      </c>
      <c r="E205" s="3"/>
      <c r="F205" s="4" t="s">
        <v>90</v>
      </c>
      <c r="G205" s="4" t="s">
        <v>91</v>
      </c>
      <c r="H205" s="4" t="s">
        <v>92</v>
      </c>
      <c r="I205" s="4" t="s">
        <v>91</v>
      </c>
      <c r="J205" s="4" t="s">
        <v>93</v>
      </c>
      <c r="K205" s="57">
        <v>870.21038310878362</v>
      </c>
      <c r="L205" s="57">
        <v>41</v>
      </c>
      <c r="M205" s="57">
        <v>35</v>
      </c>
      <c r="N205" s="57">
        <v>28.4</v>
      </c>
      <c r="O205" s="57">
        <v>17</v>
      </c>
      <c r="P205" s="57">
        <v>17</v>
      </c>
      <c r="Q205" s="57">
        <f t="shared" ref="Q205:Q236" si="58">SUM(L205:P205)</f>
        <v>138.4</v>
      </c>
      <c r="R205" s="58">
        <f t="shared" si="50"/>
        <v>911.21038310878362</v>
      </c>
      <c r="S205" s="58">
        <f t="shared" si="51"/>
        <v>946.21038310878362</v>
      </c>
      <c r="T205" s="58">
        <f t="shared" si="46"/>
        <v>974.61038310878359</v>
      </c>
      <c r="U205" s="58">
        <f t="shared" si="47"/>
        <v>991.61038310878359</v>
      </c>
      <c r="V205" s="61">
        <f t="shared" si="57"/>
        <v>1008.6103831087836</v>
      </c>
      <c r="W205" s="57">
        <v>1560.8459716475472</v>
      </c>
      <c r="X205" s="57">
        <f t="shared" si="52"/>
        <v>1611.8195250240849</v>
      </c>
      <c r="Y205" s="57">
        <f t="shared" si="53"/>
        <v>1623.4816589861794</v>
      </c>
      <c r="Z205" s="57">
        <f t="shared" si="54"/>
        <v>1634.0346549536089</v>
      </c>
      <c r="AA205" s="57">
        <f t="shared" si="55"/>
        <v>1611.0423119677555</v>
      </c>
      <c r="AB205" s="57">
        <f t="shared" si="56"/>
        <v>1586.3466613549444</v>
      </c>
      <c r="AC205" s="59">
        <v>1.7936420915497493</v>
      </c>
      <c r="AD205" s="59">
        <v>1.7688774786839321</v>
      </c>
      <c r="AE205" s="59">
        <v>1.7157723990009646</v>
      </c>
      <c r="AF205" s="59">
        <v>1.6766029618332334</v>
      </c>
      <c r="AG205" s="59">
        <v>1.6246726934393321</v>
      </c>
      <c r="AH205" s="59">
        <v>1.5728042145128791</v>
      </c>
      <c r="AI205" s="59"/>
      <c r="AJ205" s="59"/>
      <c r="AK205" s="59"/>
      <c r="AL205" s="59"/>
      <c r="AM205" s="59"/>
      <c r="AN205" s="59"/>
      <c r="AO205" s="59"/>
      <c r="AV205" s="59"/>
      <c r="AW205" s="59"/>
      <c r="AX205" s="59"/>
      <c r="AY205" s="59"/>
      <c r="AZ205" s="59"/>
      <c r="BA205" s="59"/>
      <c r="BB205" s="5">
        <v>296.45420000000001</v>
      </c>
      <c r="BC205" s="5">
        <v>301.73491099499626</v>
      </c>
      <c r="BD205" s="5">
        <v>305.07743690479288</v>
      </c>
      <c r="BE205" s="5">
        <v>309.7399905218719</v>
      </c>
      <c r="BF205" s="5">
        <v>313.0362477748854</v>
      </c>
      <c r="BG205" s="5">
        <v>315.92578029724365</v>
      </c>
      <c r="BH205" s="1">
        <v>3801</v>
      </c>
      <c r="BI205" s="57">
        <v>41</v>
      </c>
      <c r="BJ205" s="57">
        <v>0</v>
      </c>
      <c r="BK205" s="57">
        <v>0</v>
      </c>
      <c r="BL205" s="57">
        <v>0</v>
      </c>
      <c r="BM205" s="57">
        <v>0</v>
      </c>
      <c r="BN205" s="57">
        <v>0</v>
      </c>
      <c r="BO205" s="57">
        <v>0</v>
      </c>
      <c r="BP205" s="57">
        <v>0</v>
      </c>
      <c r="BQ205" s="57">
        <v>0</v>
      </c>
      <c r="BR205" s="57">
        <v>0</v>
      </c>
      <c r="BS205" s="57">
        <v>0</v>
      </c>
      <c r="BT205" s="57">
        <v>0</v>
      </c>
      <c r="CA205" s="57">
        <v>0</v>
      </c>
      <c r="CB205" s="30">
        <v>72.005975742097533</v>
      </c>
      <c r="CC205" s="30">
        <v>235.44811072896366</v>
      </c>
      <c r="CD205" s="30">
        <v>0</v>
      </c>
      <c r="CE205" s="30">
        <v>2.2859040508107134</v>
      </c>
      <c r="CF205" s="30">
        <v>0</v>
      </c>
      <c r="CG205" s="124">
        <v>0</v>
      </c>
      <c r="CH205" s="124">
        <v>73.444000673139428</v>
      </c>
      <c r="CI205" s="124">
        <v>240.15022398700282</v>
      </c>
      <c r="CJ205" s="124">
        <v>0</v>
      </c>
      <c r="CK205" s="124">
        <v>2.3315556371014003</v>
      </c>
      <c r="CL205" s="124">
        <v>0</v>
      </c>
      <c r="CM205" s="4">
        <f>IF(ISNUMBER(VLOOKUP(A205,Sheet1!$D$5:$D$567,1,0)),1,0)</f>
        <v>1</v>
      </c>
    </row>
    <row r="206" spans="1:91" s="57" customFormat="1">
      <c r="A206" s="1">
        <v>3802</v>
      </c>
      <c r="B206" s="1">
        <v>38</v>
      </c>
      <c r="C206" s="1">
        <v>3</v>
      </c>
      <c r="D206" s="3" t="s">
        <v>300</v>
      </c>
      <c r="E206" s="3"/>
      <c r="F206" s="4" t="s">
        <v>90</v>
      </c>
      <c r="G206" s="4" t="s">
        <v>91</v>
      </c>
      <c r="H206" s="4" t="s">
        <v>92</v>
      </c>
      <c r="I206" s="4" t="s">
        <v>91</v>
      </c>
      <c r="J206" s="4" t="s">
        <v>93</v>
      </c>
      <c r="K206" s="57">
        <v>1143.5625000000045</v>
      </c>
      <c r="L206" s="57">
        <v>31.6</v>
      </c>
      <c r="M206" s="57">
        <v>22.5</v>
      </c>
      <c r="N206" s="57">
        <v>14.5</v>
      </c>
      <c r="O206" s="57">
        <v>14.5</v>
      </c>
      <c r="P206" s="57">
        <v>14.5</v>
      </c>
      <c r="Q206" s="57">
        <f t="shared" si="58"/>
        <v>97.6</v>
      </c>
      <c r="R206" s="58">
        <f t="shared" si="50"/>
        <v>1175.1625000000045</v>
      </c>
      <c r="S206" s="58">
        <f t="shared" si="51"/>
        <v>1197.6625000000045</v>
      </c>
      <c r="T206" s="58">
        <f t="shared" si="46"/>
        <v>1212.1625000000045</v>
      </c>
      <c r="U206" s="58">
        <f t="shared" si="47"/>
        <v>1226.6625000000045</v>
      </c>
      <c r="V206" s="61">
        <f t="shared" si="57"/>
        <v>1241.1625000000045</v>
      </c>
      <c r="W206" s="57">
        <v>2575.5426927973508</v>
      </c>
      <c r="X206" s="57">
        <f t="shared" si="52"/>
        <v>2547.7084131688416</v>
      </c>
      <c r="Y206" s="57">
        <f t="shared" si="53"/>
        <v>2563.6271806211057</v>
      </c>
      <c r="Z206" s="57">
        <f t="shared" si="54"/>
        <v>2550.7708671483256</v>
      </c>
      <c r="AA206" s="57">
        <f t="shared" si="55"/>
        <v>2523.0656294637329</v>
      </c>
      <c r="AB206" s="57">
        <f t="shared" si="56"/>
        <v>2485.7419072359589</v>
      </c>
      <c r="AC206" s="59">
        <v>2.2522098204491146</v>
      </c>
      <c r="AD206" s="59">
        <v>2.1679626546701685</v>
      </c>
      <c r="AE206" s="59">
        <v>2.1405255492437112</v>
      </c>
      <c r="AF206" s="59">
        <v>2.1043142871919533</v>
      </c>
      <c r="AG206" s="59">
        <v>2.0568539671374348</v>
      </c>
      <c r="AH206" s="59">
        <v>2.0027529894239877</v>
      </c>
      <c r="AI206" s="59"/>
      <c r="AJ206" s="59"/>
      <c r="AK206" s="59"/>
      <c r="AL206" s="59"/>
      <c r="AM206" s="59"/>
      <c r="AN206" s="59"/>
      <c r="AO206" s="59"/>
      <c r="AV206" s="59"/>
      <c r="AW206" s="59"/>
      <c r="AX206" s="59"/>
      <c r="AY206" s="59"/>
      <c r="AZ206" s="59"/>
      <c r="BA206" s="59"/>
      <c r="BB206" s="5">
        <v>384.33330000000001</v>
      </c>
      <c r="BC206" s="5">
        <v>409.93138785591805</v>
      </c>
      <c r="BD206" s="5">
        <v>511.30468983104799</v>
      </c>
      <c r="BE206" s="5">
        <v>513.1129794880311</v>
      </c>
      <c r="BF206" s="5">
        <v>516.6479577822638</v>
      </c>
      <c r="BG206" s="5">
        <v>519.27022462844059</v>
      </c>
      <c r="BH206" s="1">
        <v>3802</v>
      </c>
      <c r="BI206" s="57">
        <v>353</v>
      </c>
      <c r="BJ206" s="57">
        <v>617.46503444679718</v>
      </c>
      <c r="BK206" s="57">
        <v>623.97748563436426</v>
      </c>
      <c r="BL206" s="57">
        <v>626.24786153984564</v>
      </c>
      <c r="BM206" s="57">
        <v>628.4805599386757</v>
      </c>
      <c r="BN206" s="57">
        <v>630.67651101525337</v>
      </c>
      <c r="BO206" s="57">
        <v>0</v>
      </c>
      <c r="BP206" s="57">
        <v>0</v>
      </c>
      <c r="BQ206" s="57">
        <v>0</v>
      </c>
      <c r="BR206" s="57">
        <v>0</v>
      </c>
      <c r="BS206" s="57">
        <v>0</v>
      </c>
      <c r="BT206" s="57">
        <v>0</v>
      </c>
      <c r="CA206" s="57">
        <v>0</v>
      </c>
      <c r="CB206" s="30">
        <v>119.56906758071482</v>
      </c>
      <c r="CC206" s="30">
        <v>161.220972787097</v>
      </c>
      <c r="CD206" s="30">
        <v>80.610486393548499</v>
      </c>
      <c r="CE206" s="30">
        <v>151.71245272667088</v>
      </c>
      <c r="CF206" s="30">
        <v>0</v>
      </c>
      <c r="CG206" s="124">
        <v>0</v>
      </c>
      <c r="CH206" s="124">
        <v>121.00387061578758</v>
      </c>
      <c r="CI206" s="124">
        <v>163.15558970560861</v>
      </c>
      <c r="CJ206" s="124">
        <v>81.577794852804303</v>
      </c>
      <c r="CK206" s="124">
        <v>153.5329694542402</v>
      </c>
      <c r="CL206" s="124">
        <v>0</v>
      </c>
      <c r="CM206" s="4">
        <f>IF(ISNUMBER(VLOOKUP(A206,Sheet1!$D$5:$D$567,1,0)),1,0)</f>
        <v>1</v>
      </c>
    </row>
    <row r="207" spans="1:91" s="57" customFormat="1">
      <c r="A207" s="1">
        <v>3803</v>
      </c>
      <c r="B207" s="1">
        <v>38</v>
      </c>
      <c r="C207" s="1">
        <v>3</v>
      </c>
      <c r="D207" s="3" t="s">
        <v>301</v>
      </c>
      <c r="E207" s="3"/>
      <c r="F207" s="4" t="s">
        <v>90</v>
      </c>
      <c r="G207" s="4" t="s">
        <v>91</v>
      </c>
      <c r="H207" s="4" t="s">
        <v>92</v>
      </c>
      <c r="I207" s="4" t="s">
        <v>91</v>
      </c>
      <c r="J207" s="4" t="s">
        <v>93</v>
      </c>
      <c r="K207" s="57">
        <v>471.92574786324599</v>
      </c>
      <c r="L207" s="57">
        <v>16</v>
      </c>
      <c r="M207" s="57">
        <v>16</v>
      </c>
      <c r="N207" s="57">
        <v>16</v>
      </c>
      <c r="O207" s="57">
        <v>16</v>
      </c>
      <c r="P207" s="57">
        <v>25</v>
      </c>
      <c r="Q207" s="57">
        <f t="shared" si="58"/>
        <v>89</v>
      </c>
      <c r="R207" s="58">
        <f t="shared" si="50"/>
        <v>487.92574786324599</v>
      </c>
      <c r="S207" s="58">
        <f t="shared" si="51"/>
        <v>503.92574786324599</v>
      </c>
      <c r="T207" s="58">
        <f t="shared" si="46"/>
        <v>519.92574786324599</v>
      </c>
      <c r="U207" s="58">
        <f t="shared" si="47"/>
        <v>535.92574786324599</v>
      </c>
      <c r="V207" s="61">
        <f t="shared" si="57"/>
        <v>560.92574786324599</v>
      </c>
      <c r="W207" s="57">
        <v>1055.8367385753261</v>
      </c>
      <c r="X207" s="57">
        <f t="shared" si="52"/>
        <v>1086.8214699943853</v>
      </c>
      <c r="Y207" s="57">
        <f t="shared" si="53"/>
        <v>1109.2711993608207</v>
      </c>
      <c r="Z207" s="57">
        <f t="shared" si="54"/>
        <v>1127.2047323990121</v>
      </c>
      <c r="AA207" s="57">
        <f t="shared" si="55"/>
        <v>1138.6617910669772</v>
      </c>
      <c r="AB207" s="57">
        <f t="shared" si="56"/>
        <v>1169.9461990080233</v>
      </c>
      <c r="AC207" s="59">
        <v>2.2372942001064224</v>
      </c>
      <c r="AD207" s="59">
        <v>2.2274320934155654</v>
      </c>
      <c r="AE207" s="59">
        <v>2.2012592213522928</v>
      </c>
      <c r="AF207" s="59">
        <v>2.168010984321354</v>
      </c>
      <c r="AG207" s="59">
        <v>2.1246633430225366</v>
      </c>
      <c r="AH207" s="59">
        <v>2.0857416573668441</v>
      </c>
      <c r="AI207" s="59"/>
      <c r="AJ207" s="59"/>
      <c r="AK207" s="59"/>
      <c r="AL207" s="59"/>
      <c r="AM207" s="59"/>
      <c r="AN207" s="59"/>
      <c r="AO207" s="59"/>
      <c r="AV207" s="59"/>
      <c r="AW207" s="59"/>
      <c r="AX207" s="59"/>
      <c r="AY207" s="59"/>
      <c r="AZ207" s="59"/>
      <c r="BA207" s="59"/>
      <c r="BB207" s="5">
        <v>475.84505000000001</v>
      </c>
      <c r="BC207" s="5">
        <v>483.75812151381211</v>
      </c>
      <c r="BD207" s="5">
        <v>491.69449351036104</v>
      </c>
      <c r="BE207" s="5">
        <v>500.10632094962762</v>
      </c>
      <c r="BF207" s="5">
        <v>507.64899372466152</v>
      </c>
      <c r="BG207" s="5">
        <v>515.14256858634269</v>
      </c>
      <c r="BH207" s="1">
        <v>3803</v>
      </c>
      <c r="BI207" s="57">
        <v>1109</v>
      </c>
      <c r="BJ207" s="57">
        <v>1122.8071062388808</v>
      </c>
      <c r="BK207" s="57">
        <v>1136.0528632782593</v>
      </c>
      <c r="BL207" s="57">
        <v>1148.7708228457702</v>
      </c>
      <c r="BM207" s="57">
        <v>1160.9919150601313</v>
      </c>
      <c r="BN207" s="57">
        <v>1171.664129840939</v>
      </c>
      <c r="BO207" s="57">
        <v>0</v>
      </c>
      <c r="BP207" s="57">
        <v>0</v>
      </c>
      <c r="BQ207" s="57">
        <v>0</v>
      </c>
      <c r="BR207" s="57">
        <v>0</v>
      </c>
      <c r="BS207" s="57">
        <v>0</v>
      </c>
      <c r="BT207" s="57">
        <v>0</v>
      </c>
      <c r="CA207" s="57">
        <v>0</v>
      </c>
      <c r="CB207" s="30">
        <v>50.010632094962759</v>
      </c>
      <c r="CC207" s="30">
        <v>100.02126418992552</v>
      </c>
      <c r="CD207" s="30">
        <v>75.015948142444145</v>
      </c>
      <c r="CE207" s="30">
        <v>275.05847652229522</v>
      </c>
      <c r="CF207" s="30">
        <v>0</v>
      </c>
      <c r="CG207" s="124">
        <v>0</v>
      </c>
      <c r="CH207" s="124">
        <v>51.514256858634262</v>
      </c>
      <c r="CI207" s="124">
        <v>103.02851371726852</v>
      </c>
      <c r="CJ207" s="124">
        <v>77.271385287951404</v>
      </c>
      <c r="CK207" s="124">
        <v>283.32841272248851</v>
      </c>
      <c r="CL207" s="124">
        <v>0</v>
      </c>
      <c r="CM207" s="4">
        <f>IF(ISNUMBER(VLOOKUP(A207,Sheet1!$D$5:$D$567,1,0)),1,0)</f>
        <v>1</v>
      </c>
    </row>
    <row r="208" spans="1:91" s="57" customFormat="1">
      <c r="A208" s="1">
        <v>3804</v>
      </c>
      <c r="B208" s="1">
        <v>38</v>
      </c>
      <c r="C208" s="1">
        <v>3</v>
      </c>
      <c r="D208" s="3" t="s">
        <v>302</v>
      </c>
      <c r="E208" s="3"/>
      <c r="F208" s="4" t="s">
        <v>90</v>
      </c>
      <c r="G208" s="4" t="s">
        <v>91</v>
      </c>
      <c r="H208" s="4" t="s">
        <v>92</v>
      </c>
      <c r="I208" s="4" t="s">
        <v>91</v>
      </c>
      <c r="J208" s="4" t="s">
        <v>93</v>
      </c>
      <c r="K208" s="57">
        <v>998.0230769230559</v>
      </c>
      <c r="L208" s="57">
        <v>46.8</v>
      </c>
      <c r="M208" s="57">
        <v>55</v>
      </c>
      <c r="N208" s="57">
        <v>56.599999999999994</v>
      </c>
      <c r="O208" s="57">
        <v>37</v>
      </c>
      <c r="P208" s="57">
        <v>37</v>
      </c>
      <c r="Q208" s="57">
        <f t="shared" si="58"/>
        <v>232.39999999999998</v>
      </c>
      <c r="R208" s="58">
        <f t="shared" si="50"/>
        <v>1044.8230769230559</v>
      </c>
      <c r="S208" s="58">
        <f t="shared" si="51"/>
        <v>1099.8230769230559</v>
      </c>
      <c r="T208" s="58">
        <f t="shared" si="46"/>
        <v>1156.4230769230558</v>
      </c>
      <c r="U208" s="58">
        <f t="shared" si="47"/>
        <v>1193.4230769230558</v>
      </c>
      <c r="V208" s="61">
        <f t="shared" si="57"/>
        <v>1230.4230769230558</v>
      </c>
      <c r="W208" s="57">
        <v>2596.1264745534327</v>
      </c>
      <c r="X208" s="57">
        <f t="shared" si="52"/>
        <v>2580.7916800843313</v>
      </c>
      <c r="Y208" s="57">
        <f t="shared" si="53"/>
        <v>2649.7438015160051</v>
      </c>
      <c r="Z208" s="57">
        <f t="shared" si="54"/>
        <v>2718.287015771672</v>
      </c>
      <c r="AA208" s="57">
        <f t="shared" si="55"/>
        <v>2727.0926978714429</v>
      </c>
      <c r="AB208" s="57">
        <f t="shared" si="56"/>
        <v>2733.1369031993358</v>
      </c>
      <c r="AC208" s="59">
        <v>2.6012689832357303</v>
      </c>
      <c r="AD208" s="59">
        <v>2.4700753046961932</v>
      </c>
      <c r="AE208" s="59">
        <v>2.4092455024030945</v>
      </c>
      <c r="AF208" s="59">
        <v>2.350599075733022</v>
      </c>
      <c r="AG208" s="59">
        <v>2.2851013614573068</v>
      </c>
      <c r="AH208" s="59">
        <v>2.2212984740453239</v>
      </c>
      <c r="AI208" s="59"/>
      <c r="AJ208" s="59"/>
      <c r="AK208" s="59"/>
      <c r="AL208" s="59"/>
      <c r="AM208" s="59"/>
      <c r="AN208" s="59"/>
      <c r="AO208" s="59"/>
      <c r="AV208" s="59"/>
      <c r="AW208" s="59"/>
      <c r="AX208" s="59"/>
      <c r="AY208" s="59"/>
      <c r="AZ208" s="59"/>
      <c r="BA208" s="59"/>
      <c r="BB208" s="5">
        <v>298.48987499999998</v>
      </c>
      <c r="BC208" s="5">
        <v>317.63786626921507</v>
      </c>
      <c r="BD208" s="5">
        <v>322.23094405604076</v>
      </c>
      <c r="BE208" s="5">
        <v>326.6073686719696</v>
      </c>
      <c r="BF208" s="5">
        <v>329.40091885373477</v>
      </c>
      <c r="BG208" s="5">
        <v>332.60491101310049</v>
      </c>
      <c r="BH208" s="1">
        <v>3804</v>
      </c>
      <c r="BI208" s="57">
        <v>348</v>
      </c>
      <c r="BJ208" s="57">
        <v>568.57778858419476</v>
      </c>
      <c r="BK208" s="57">
        <v>590.61129153386514</v>
      </c>
      <c r="BL208" s="57">
        <v>570.56645376424649</v>
      </c>
      <c r="BM208" s="57">
        <v>559.14260096029784</v>
      </c>
      <c r="BN208" s="57">
        <v>560.74906935591127</v>
      </c>
      <c r="BO208" s="57">
        <v>44</v>
      </c>
      <c r="BP208" s="57">
        <v>44</v>
      </c>
      <c r="BQ208" s="57">
        <v>44</v>
      </c>
      <c r="BR208" s="57">
        <v>44</v>
      </c>
      <c r="BS208" s="57">
        <v>44</v>
      </c>
      <c r="BT208" s="57">
        <v>44</v>
      </c>
      <c r="CA208" s="57">
        <v>0</v>
      </c>
      <c r="CB208" s="30">
        <v>78.728308735410664</v>
      </c>
      <c r="CC208" s="30">
        <v>125.96529397665708</v>
      </c>
      <c r="CD208" s="30">
        <v>47.236985241246394</v>
      </c>
      <c r="CE208" s="30">
        <v>74.676780718655422</v>
      </c>
      <c r="CF208" s="30">
        <v>0</v>
      </c>
      <c r="CG208" s="124">
        <v>0</v>
      </c>
      <c r="CH208" s="124">
        <v>80.174009017698182</v>
      </c>
      <c r="CI208" s="124">
        <v>128.27841442831712</v>
      </c>
      <c r="CJ208" s="124">
        <v>48.104405410618902</v>
      </c>
      <c r="CK208" s="124">
        <v>76.048082156466251</v>
      </c>
      <c r="CL208" s="124">
        <v>0</v>
      </c>
      <c r="CM208" s="4">
        <f>IF(ISNUMBER(VLOOKUP(A208,Sheet1!$D$5:$D$567,1,0)),1,0)</f>
        <v>1</v>
      </c>
    </row>
    <row r="209" spans="1:91" s="57" customFormat="1">
      <c r="A209" s="1">
        <v>3805</v>
      </c>
      <c r="B209" s="1">
        <v>38</v>
      </c>
      <c r="C209" s="1">
        <v>3</v>
      </c>
      <c r="D209" s="3" t="s">
        <v>303</v>
      </c>
      <c r="E209" s="3"/>
      <c r="F209" s="4" t="s">
        <v>90</v>
      </c>
      <c r="G209" s="4" t="s">
        <v>91</v>
      </c>
      <c r="H209" s="4" t="s">
        <v>92</v>
      </c>
      <c r="I209" s="4" t="s">
        <v>91</v>
      </c>
      <c r="J209" s="4" t="s">
        <v>93</v>
      </c>
      <c r="K209" s="57">
        <v>450.96111111110838</v>
      </c>
      <c r="L209" s="57">
        <v>17.516666666666666</v>
      </c>
      <c r="M209" s="57">
        <v>29.516666666666666</v>
      </c>
      <c r="N209" s="57">
        <v>17.516666666666666</v>
      </c>
      <c r="O209" s="57">
        <v>17.516666666666666</v>
      </c>
      <c r="P209" s="57">
        <v>17.516666666666666</v>
      </c>
      <c r="Q209" s="57">
        <f t="shared" si="58"/>
        <v>99.583333333333329</v>
      </c>
      <c r="R209" s="58">
        <f t="shared" si="50"/>
        <v>468.47777777777503</v>
      </c>
      <c r="S209" s="58">
        <f t="shared" si="51"/>
        <v>497.99444444444168</v>
      </c>
      <c r="T209" s="58">
        <f t="shared" si="46"/>
        <v>515.51111111110833</v>
      </c>
      <c r="U209" s="58">
        <f t="shared" si="47"/>
        <v>533.02777777777499</v>
      </c>
      <c r="V209" s="61">
        <f t="shared" si="57"/>
        <v>550.54444444444164</v>
      </c>
      <c r="W209" s="57">
        <v>1044.0417611281505</v>
      </c>
      <c r="X209" s="57">
        <f t="shared" si="52"/>
        <v>1071.4091428506504</v>
      </c>
      <c r="Y209" s="57">
        <f t="shared" si="53"/>
        <v>1117.7006096166549</v>
      </c>
      <c r="Z209" s="57">
        <f t="shared" si="54"/>
        <v>1135.1015930145302</v>
      </c>
      <c r="AA209" s="57">
        <f t="shared" si="55"/>
        <v>1147.6318502618703</v>
      </c>
      <c r="AB209" s="57">
        <f t="shared" si="56"/>
        <v>1156.0947742331696</v>
      </c>
      <c r="AC209" s="59">
        <v>2.3490939625383529</v>
      </c>
      <c r="AD209" s="59">
        <v>2.2870009927319948</v>
      </c>
      <c r="AE209" s="59">
        <v>2.2444037721415788</v>
      </c>
      <c r="AF209" s="59">
        <v>2.2018954946829092</v>
      </c>
      <c r="AG209" s="59">
        <v>2.1530432335935976</v>
      </c>
      <c r="AH209" s="59">
        <v>2.0999117980380189</v>
      </c>
      <c r="AI209" s="59"/>
      <c r="AJ209" s="59"/>
      <c r="AK209" s="59"/>
      <c r="AL209" s="59"/>
      <c r="AM209" s="59"/>
      <c r="AN209" s="59"/>
      <c r="AO209" s="59"/>
      <c r="AV209" s="59"/>
      <c r="AW209" s="59"/>
      <c r="AX209" s="59"/>
      <c r="AY209" s="59"/>
      <c r="AZ209" s="59"/>
      <c r="BA209" s="59"/>
      <c r="BB209" s="5">
        <v>349.18380000000002</v>
      </c>
      <c r="BC209" s="5">
        <v>354.66896831207993</v>
      </c>
      <c r="BD209" s="5">
        <v>360.14006631371581</v>
      </c>
      <c r="BE209" s="5">
        <v>366.03436628188132</v>
      </c>
      <c r="BF209" s="5">
        <v>371.31191354238473</v>
      </c>
      <c r="BG209" s="5">
        <v>376.02723706321086</v>
      </c>
      <c r="BH209" s="1">
        <v>3805</v>
      </c>
      <c r="BI209" s="57">
        <v>251</v>
      </c>
      <c r="BJ209" s="57">
        <v>257.03526582954856</v>
      </c>
      <c r="BK209" s="57">
        <v>269.39246159556524</v>
      </c>
      <c r="BL209" s="57">
        <v>275.00580928541081</v>
      </c>
      <c r="BM209" s="57">
        <v>280.46578932044514</v>
      </c>
      <c r="BN209" s="57">
        <v>285.778602449505</v>
      </c>
      <c r="BO209" s="57">
        <v>0</v>
      </c>
      <c r="BP209" s="57">
        <v>0</v>
      </c>
      <c r="BQ209" s="57">
        <v>0</v>
      </c>
      <c r="BR209" s="57">
        <v>0</v>
      </c>
      <c r="BS209" s="57">
        <v>0</v>
      </c>
      <c r="BT209" s="57">
        <v>0</v>
      </c>
      <c r="CA209" s="57">
        <v>0</v>
      </c>
      <c r="CB209" s="30">
        <v>4.049052755939706</v>
      </c>
      <c r="CC209" s="30">
        <v>9.7177266874621662</v>
      </c>
      <c r="CD209" s="30">
        <v>280.19444836840773</v>
      </c>
      <c r="CE209" s="30">
        <v>72.073138470071783</v>
      </c>
      <c r="CF209" s="30">
        <v>0</v>
      </c>
      <c r="CG209" s="124">
        <v>0</v>
      </c>
      <c r="CH209" s="124">
        <v>4.1595933627900816</v>
      </c>
      <c r="CI209" s="124">
        <v>9.9830241459016413</v>
      </c>
      <c r="CJ209" s="124">
        <v>287.84385829849936</v>
      </c>
      <c r="CK209" s="124">
        <v>74.040761256019877</v>
      </c>
      <c r="CL209" s="124">
        <v>0</v>
      </c>
      <c r="CM209" s="4">
        <f>IF(ISNUMBER(VLOOKUP(A209,Sheet1!$D$5:$D$567,1,0)),1,0)</f>
        <v>1</v>
      </c>
    </row>
    <row r="210" spans="1:91" s="57" customFormat="1">
      <c r="A210" s="1">
        <v>3806</v>
      </c>
      <c r="B210" s="1">
        <v>38</v>
      </c>
      <c r="C210" s="1">
        <v>3</v>
      </c>
      <c r="D210" s="3" t="s">
        <v>304</v>
      </c>
      <c r="E210" s="3"/>
      <c r="F210" s="4" t="s">
        <v>90</v>
      </c>
      <c r="G210" s="4" t="s">
        <v>91</v>
      </c>
      <c r="H210" s="4" t="s">
        <v>92</v>
      </c>
      <c r="I210" s="4" t="s">
        <v>91</v>
      </c>
      <c r="J210" s="4" t="s">
        <v>93</v>
      </c>
      <c r="K210" s="57">
        <v>392.14026362865792</v>
      </c>
      <c r="L210" s="57">
        <v>6</v>
      </c>
      <c r="M210" s="57">
        <v>6</v>
      </c>
      <c r="N210" s="57">
        <v>208</v>
      </c>
      <c r="O210" s="57">
        <v>6</v>
      </c>
      <c r="P210" s="57">
        <v>6</v>
      </c>
      <c r="Q210" s="57">
        <f t="shared" si="58"/>
        <v>232</v>
      </c>
      <c r="R210" s="58">
        <f t="shared" si="50"/>
        <v>398.14026362865792</v>
      </c>
      <c r="S210" s="58">
        <f t="shared" si="51"/>
        <v>404.14026362865792</v>
      </c>
      <c r="T210" s="58">
        <f t="shared" ref="T210:T241" si="59">S210+N210</f>
        <v>612.14026362865798</v>
      </c>
      <c r="U210" s="58">
        <f t="shared" ref="U210:U241" si="60">T210+O210</f>
        <v>618.14026362865798</v>
      </c>
      <c r="V210" s="61">
        <f t="shared" si="57"/>
        <v>624.14026362865798</v>
      </c>
      <c r="W210" s="57">
        <v>1313.2642641422062</v>
      </c>
      <c r="X210" s="57">
        <f t="shared" si="52"/>
        <v>1375.2016185540392</v>
      </c>
      <c r="Y210" s="57">
        <f t="shared" si="53"/>
        <v>1418.2545876890163</v>
      </c>
      <c r="Z210" s="57">
        <f t="shared" si="54"/>
        <v>2169.5898231117094</v>
      </c>
      <c r="AA210" s="57">
        <f t="shared" si="55"/>
        <v>2182.3477022218781</v>
      </c>
      <c r="AB210" s="57">
        <f t="shared" si="56"/>
        <v>2174.8658586224797</v>
      </c>
      <c r="AC210" s="59">
        <v>3.3489656277321682</v>
      </c>
      <c r="AD210" s="59">
        <v>3.4540631636208445</v>
      </c>
      <c r="AE210" s="59">
        <v>3.5093127691730608</v>
      </c>
      <c r="AF210" s="59">
        <v>3.5442691030496332</v>
      </c>
      <c r="AG210" s="59">
        <v>3.5305056645410553</v>
      </c>
      <c r="AH210" s="59">
        <v>3.4845786842498114</v>
      </c>
      <c r="AI210" s="59"/>
      <c r="AJ210" s="59"/>
      <c r="AK210" s="59"/>
      <c r="AL210" s="59"/>
      <c r="AM210" s="59"/>
      <c r="AN210" s="59"/>
      <c r="AO210" s="59"/>
      <c r="AV210" s="59"/>
      <c r="AW210" s="59"/>
      <c r="AX210" s="59"/>
      <c r="AY210" s="59"/>
      <c r="AZ210" s="59"/>
      <c r="BA210" s="59"/>
      <c r="BB210" s="5">
        <v>138.28680000000003</v>
      </c>
      <c r="BC210" s="5">
        <v>159.99903173663301</v>
      </c>
      <c r="BD210" s="5">
        <v>164.89585177719195</v>
      </c>
      <c r="BE210" s="5">
        <v>247.617268690001</v>
      </c>
      <c r="BF210" s="5">
        <v>249.82251422897019</v>
      </c>
      <c r="BG210" s="5">
        <v>249.89085973555822</v>
      </c>
      <c r="BH210" s="1">
        <v>3806</v>
      </c>
      <c r="BI210" s="57">
        <v>113</v>
      </c>
      <c r="BJ210" s="57">
        <v>378.62132353337597</v>
      </c>
      <c r="BK210" s="57">
        <v>399.33277449779473</v>
      </c>
      <c r="BL210" s="57">
        <v>541.16693251198706</v>
      </c>
      <c r="BM210" s="57">
        <v>530.01695762469319</v>
      </c>
      <c r="BN210" s="57">
        <v>500.30390786694431</v>
      </c>
      <c r="BO210" s="57">
        <v>0</v>
      </c>
      <c r="BP210" s="57">
        <v>0</v>
      </c>
      <c r="BQ210" s="57">
        <v>0</v>
      </c>
      <c r="BR210" s="57">
        <v>0</v>
      </c>
      <c r="BS210" s="57">
        <v>0</v>
      </c>
      <c r="BT210" s="57">
        <v>0</v>
      </c>
      <c r="CA210" s="57">
        <v>0</v>
      </c>
      <c r="CB210" s="30">
        <v>6.6671428587815686</v>
      </c>
      <c r="CC210" s="30">
        <v>176.67928732115658</v>
      </c>
      <c r="CD210" s="30">
        <v>0</v>
      </c>
      <c r="CE210" s="30">
        <v>64.270838510062859</v>
      </c>
      <c r="CF210" s="30">
        <v>0</v>
      </c>
      <c r="CG210" s="124">
        <v>0</v>
      </c>
      <c r="CH210" s="124">
        <v>6.7283597374886579</v>
      </c>
      <c r="CI210" s="124">
        <v>178.3015346212498</v>
      </c>
      <c r="CJ210" s="124">
        <v>0</v>
      </c>
      <c r="CK210" s="124">
        <v>64.860965376819763</v>
      </c>
      <c r="CL210" s="124">
        <v>0</v>
      </c>
      <c r="CM210" s="4">
        <f>IF(ISNUMBER(VLOOKUP(A210,Sheet1!$D$5:$D$567,1,0)),1,0)</f>
        <v>1</v>
      </c>
    </row>
    <row r="211" spans="1:91" s="57" customFormat="1">
      <c r="A211" s="1">
        <v>3807</v>
      </c>
      <c r="B211" s="1">
        <v>38</v>
      </c>
      <c r="C211" s="1">
        <v>3</v>
      </c>
      <c r="D211" s="3" t="s">
        <v>305</v>
      </c>
      <c r="E211" s="3"/>
      <c r="F211" s="4" t="s">
        <v>90</v>
      </c>
      <c r="G211" s="4" t="s">
        <v>91</v>
      </c>
      <c r="H211" s="4" t="s">
        <v>92</v>
      </c>
      <c r="I211" s="4" t="s">
        <v>91</v>
      </c>
      <c r="J211" s="4" t="s">
        <v>93</v>
      </c>
      <c r="K211" s="57">
        <v>555.94297472075459</v>
      </c>
      <c r="L211" s="57">
        <v>4.333333333333333</v>
      </c>
      <c r="M211" s="57">
        <v>17.933333333333334</v>
      </c>
      <c r="N211" s="57">
        <v>17.933333333333334</v>
      </c>
      <c r="O211" s="57">
        <v>17.933333333333334</v>
      </c>
      <c r="P211" s="57">
        <v>17.933333333333334</v>
      </c>
      <c r="Q211" s="57">
        <f t="shared" si="58"/>
        <v>76.066666666666677</v>
      </c>
      <c r="R211" s="58">
        <f t="shared" si="50"/>
        <v>560.27630805408796</v>
      </c>
      <c r="S211" s="58">
        <f t="shared" si="51"/>
        <v>578.20964138742124</v>
      </c>
      <c r="T211" s="58">
        <f t="shared" si="59"/>
        <v>596.14297472075452</v>
      </c>
      <c r="U211" s="58">
        <f t="shared" si="60"/>
        <v>614.0763080540878</v>
      </c>
      <c r="V211" s="61">
        <f t="shared" si="57"/>
        <v>632.00964138742108</v>
      </c>
      <c r="W211" s="57">
        <v>1286.9101787231491</v>
      </c>
      <c r="X211" s="57">
        <f t="shared" si="52"/>
        <v>1277.7919054425756</v>
      </c>
      <c r="Y211" s="57">
        <f t="shared" si="53"/>
        <v>1290.1489910326773</v>
      </c>
      <c r="Z211" s="57">
        <f t="shared" si="54"/>
        <v>1301.1835892786664</v>
      </c>
      <c r="AA211" s="57">
        <f t="shared" si="55"/>
        <v>1306.8577264229828</v>
      </c>
      <c r="AB211" s="57">
        <f t="shared" si="56"/>
        <v>1308.671894932359</v>
      </c>
      <c r="AC211" s="59">
        <v>2.3330088565643687</v>
      </c>
      <c r="AD211" s="59">
        <v>2.2806459724854546</v>
      </c>
      <c r="AE211" s="59">
        <v>2.231282390824457</v>
      </c>
      <c r="AF211" s="59">
        <v>2.1826703399267049</v>
      </c>
      <c r="AG211" s="59">
        <v>2.1281682899706902</v>
      </c>
      <c r="AH211" s="59">
        <v>2.0706517895193706</v>
      </c>
      <c r="AI211" s="59"/>
      <c r="AJ211" s="59"/>
      <c r="AK211" s="59"/>
      <c r="AL211" s="59"/>
      <c r="AM211" s="59"/>
      <c r="AN211" s="59"/>
      <c r="AO211" s="59"/>
      <c r="AV211" s="59"/>
      <c r="AW211" s="59"/>
      <c r="AX211" s="59"/>
      <c r="AY211" s="59"/>
      <c r="AZ211" s="59"/>
      <c r="BA211" s="59"/>
      <c r="BB211" s="5">
        <v>842.97328500000003</v>
      </c>
      <c r="BC211" s="5">
        <v>855.78153453881941</v>
      </c>
      <c r="BD211" s="5">
        <v>868.8018674463741</v>
      </c>
      <c r="BE211" s="5">
        <v>882.88103319286722</v>
      </c>
      <c r="BF211" s="5">
        <v>895.61664122364959</v>
      </c>
      <c r="BG211" s="5">
        <v>907.12453503604002</v>
      </c>
      <c r="BH211" s="1">
        <v>3807</v>
      </c>
      <c r="BI211" s="57">
        <v>664</v>
      </c>
      <c r="BJ211" s="57">
        <v>664</v>
      </c>
      <c r="BK211" s="57">
        <v>679.99405914820977</v>
      </c>
      <c r="BL211" s="57">
        <v>695.7444819647601</v>
      </c>
      <c r="BM211" s="57">
        <v>711.25679331133949</v>
      </c>
      <c r="BN211" s="57">
        <v>726.53635225553967</v>
      </c>
      <c r="BO211" s="57">
        <v>0</v>
      </c>
      <c r="BP211" s="57">
        <v>0</v>
      </c>
      <c r="BQ211" s="57">
        <v>0</v>
      </c>
      <c r="BR211" s="57">
        <v>0</v>
      </c>
      <c r="BS211" s="57">
        <v>0</v>
      </c>
      <c r="BT211" s="57">
        <v>0</v>
      </c>
      <c r="CA211" s="57">
        <v>0</v>
      </c>
      <c r="CB211" s="30">
        <v>132.43215497893007</v>
      </c>
      <c r="CC211" s="30">
        <v>176.57620663857347</v>
      </c>
      <c r="CD211" s="30">
        <v>132.43215497893007</v>
      </c>
      <c r="CE211" s="30">
        <v>441.44051659643372</v>
      </c>
      <c r="CF211" s="30">
        <v>0</v>
      </c>
      <c r="CG211" s="124">
        <v>0</v>
      </c>
      <c r="CH211" s="124">
        <v>136.06868025540601</v>
      </c>
      <c r="CI211" s="124">
        <v>181.42490700720805</v>
      </c>
      <c r="CJ211" s="124">
        <v>136.06868025540601</v>
      </c>
      <c r="CK211" s="124">
        <v>453.56226751802012</v>
      </c>
      <c r="CL211" s="124">
        <v>0</v>
      </c>
      <c r="CM211" s="4">
        <f>IF(ISNUMBER(VLOOKUP(A211,Sheet1!$D$5:$D$567,1,0)),1,0)</f>
        <v>1</v>
      </c>
    </row>
    <row r="212" spans="1:91" s="57" customFormat="1">
      <c r="A212" s="1">
        <v>3808</v>
      </c>
      <c r="B212" s="1">
        <v>38</v>
      </c>
      <c r="C212" s="1">
        <v>3</v>
      </c>
      <c r="D212" s="3" t="s">
        <v>306</v>
      </c>
      <c r="E212" s="3"/>
      <c r="F212" s="4" t="s">
        <v>90</v>
      </c>
      <c r="G212" s="4" t="s">
        <v>91</v>
      </c>
      <c r="H212" s="4" t="s">
        <v>92</v>
      </c>
      <c r="I212" s="4" t="s">
        <v>91</v>
      </c>
      <c r="J212" s="4" t="s">
        <v>93</v>
      </c>
      <c r="K212" s="57">
        <v>1076.3166666666666</v>
      </c>
      <c r="L212" s="57">
        <v>16.316666666666666</v>
      </c>
      <c r="M212" s="57">
        <v>36.716666666666669</v>
      </c>
      <c r="N212" s="57">
        <v>36.716666666666669</v>
      </c>
      <c r="O212" s="57">
        <v>58.966666666666669</v>
      </c>
      <c r="P212" s="57">
        <v>36.716666666666669</v>
      </c>
      <c r="Q212" s="57">
        <f t="shared" si="58"/>
        <v>185.43333333333334</v>
      </c>
      <c r="R212" s="58">
        <f t="shared" si="50"/>
        <v>1092.6333333333332</v>
      </c>
      <c r="S212" s="58">
        <f t="shared" si="51"/>
        <v>1129.3499999999999</v>
      </c>
      <c r="T212" s="58">
        <f t="shared" si="59"/>
        <v>1166.0666666666666</v>
      </c>
      <c r="U212" s="58">
        <f t="shared" si="60"/>
        <v>1225.0333333333333</v>
      </c>
      <c r="V212" s="61">
        <f t="shared" si="57"/>
        <v>1261.75</v>
      </c>
      <c r="W212" s="57">
        <v>2437.8991513479596</v>
      </c>
      <c r="X212" s="57">
        <f t="shared" si="52"/>
        <v>2405.7417830054383</v>
      </c>
      <c r="Y212" s="57">
        <f t="shared" si="53"/>
        <v>2438.1729822071143</v>
      </c>
      <c r="Z212" s="57">
        <f t="shared" si="54"/>
        <v>2469.0200262165463</v>
      </c>
      <c r="AA212" s="57">
        <f t="shared" si="55"/>
        <v>2536.4748677864873</v>
      </c>
      <c r="AB212" s="57">
        <f t="shared" si="56"/>
        <v>2549.536772450519</v>
      </c>
      <c r="AC212" s="59">
        <v>2.2650389303160097</v>
      </c>
      <c r="AD212" s="59">
        <v>2.2017832603240843</v>
      </c>
      <c r="AE212" s="59">
        <v>2.158917060439292</v>
      </c>
      <c r="AF212" s="59">
        <v>2.1173918239808014</v>
      </c>
      <c r="AG212" s="59">
        <v>2.0705353877063106</v>
      </c>
      <c r="AH212" s="59">
        <v>2.0206354447794879</v>
      </c>
      <c r="AI212" s="59"/>
      <c r="AJ212" s="59"/>
      <c r="AK212" s="59"/>
      <c r="AL212" s="59"/>
      <c r="AM212" s="59"/>
      <c r="AN212" s="59"/>
      <c r="AO212" s="59"/>
      <c r="AV212" s="59"/>
      <c r="AW212" s="59"/>
      <c r="AX212" s="59"/>
      <c r="AY212" s="59"/>
      <c r="AZ212" s="59"/>
      <c r="BA212" s="59"/>
      <c r="BB212" s="5">
        <v>349.18380000000002</v>
      </c>
      <c r="BC212" s="5">
        <v>354.74667269412055</v>
      </c>
      <c r="BD212" s="5">
        <v>360.01528694782053</v>
      </c>
      <c r="BE212" s="5">
        <v>365.72580545300661</v>
      </c>
      <c r="BF212" s="5">
        <v>370.70374620723317</v>
      </c>
      <c r="BG212" s="5">
        <v>375.04904484537263</v>
      </c>
      <c r="BH212" s="1">
        <v>3808</v>
      </c>
      <c r="BI212" s="57">
        <v>128</v>
      </c>
      <c r="BJ212" s="57">
        <v>128</v>
      </c>
      <c r="BK212" s="57">
        <v>130.35465981333695</v>
      </c>
      <c r="BL212" s="57">
        <v>132.64103323656616</v>
      </c>
      <c r="BM212" s="57">
        <v>137.35682896561795</v>
      </c>
      <c r="BN212" s="57">
        <v>139.48009327230335</v>
      </c>
      <c r="BO212" s="57">
        <v>0</v>
      </c>
      <c r="BP212" s="57">
        <v>0</v>
      </c>
      <c r="BQ212" s="57">
        <v>0</v>
      </c>
      <c r="BR212" s="57">
        <v>0</v>
      </c>
      <c r="BS212" s="57">
        <v>0</v>
      </c>
      <c r="BT212" s="57">
        <v>0</v>
      </c>
      <c r="CA212" s="57">
        <v>0</v>
      </c>
      <c r="CB212" s="30">
        <v>152.14193506845075</v>
      </c>
      <c r="CC212" s="30">
        <v>102.40322552684184</v>
      </c>
      <c r="CD212" s="30">
        <v>87.774193308721578</v>
      </c>
      <c r="CE212" s="30">
        <v>23.406451548992425</v>
      </c>
      <c r="CF212" s="30">
        <v>0</v>
      </c>
      <c r="CG212" s="124">
        <v>0</v>
      </c>
      <c r="CH212" s="124">
        <v>156.02040265567501</v>
      </c>
      <c r="CI212" s="124">
        <v>105.01373255670433</v>
      </c>
      <c r="CJ212" s="124">
        <v>90.011770762889412</v>
      </c>
      <c r="CK212" s="124">
        <v>24.00313887010385</v>
      </c>
      <c r="CL212" s="124">
        <v>0</v>
      </c>
      <c r="CM212" s="4">
        <f>IF(ISNUMBER(VLOOKUP(A212,Sheet1!$D$5:$D$567,1,0)),1,0)</f>
        <v>1</v>
      </c>
    </row>
    <row r="213" spans="1:91" s="57" customFormat="1">
      <c r="A213" s="1">
        <v>3809</v>
      </c>
      <c r="B213" s="1">
        <v>38</v>
      </c>
      <c r="C213" s="1">
        <v>3</v>
      </c>
      <c r="D213" s="3" t="s">
        <v>307</v>
      </c>
      <c r="E213" s="3"/>
      <c r="F213" s="4" t="s">
        <v>90</v>
      </c>
      <c r="G213" s="4" t="s">
        <v>91</v>
      </c>
      <c r="H213" s="4" t="s">
        <v>92</v>
      </c>
      <c r="I213" s="4" t="s">
        <v>91</v>
      </c>
      <c r="J213" s="4" t="s">
        <v>93</v>
      </c>
      <c r="K213" s="57">
        <v>943.66666666666663</v>
      </c>
      <c r="L213" s="57">
        <v>24.666666666666664</v>
      </c>
      <c r="M213" s="57">
        <v>36.666666666666664</v>
      </c>
      <c r="N213" s="57">
        <v>24.666666666666664</v>
      </c>
      <c r="O213" s="57">
        <v>24.666666666666664</v>
      </c>
      <c r="P213" s="57">
        <v>24.666666666666664</v>
      </c>
      <c r="Q213" s="57">
        <f t="shared" si="58"/>
        <v>135.33333333333331</v>
      </c>
      <c r="R213" s="58">
        <f t="shared" si="50"/>
        <v>968.33333333333326</v>
      </c>
      <c r="S213" s="58">
        <f t="shared" si="51"/>
        <v>1004.9999999999999</v>
      </c>
      <c r="T213" s="58">
        <f t="shared" si="59"/>
        <v>1029.6666666666665</v>
      </c>
      <c r="U213" s="58">
        <f t="shared" si="60"/>
        <v>1054.3333333333333</v>
      </c>
      <c r="V213" s="61">
        <f t="shared" si="57"/>
        <v>1079</v>
      </c>
      <c r="W213" s="57">
        <v>1844.3325962616213</v>
      </c>
      <c r="X213" s="57">
        <f t="shared" si="52"/>
        <v>1827.0162604140949</v>
      </c>
      <c r="Y213" s="57">
        <f t="shared" si="53"/>
        <v>1853.9150780061489</v>
      </c>
      <c r="Z213" s="57">
        <f t="shared" si="54"/>
        <v>1857.525815055943</v>
      </c>
      <c r="AA213" s="57">
        <f t="shared" si="55"/>
        <v>1858.7436359212907</v>
      </c>
      <c r="AB213" s="57">
        <f t="shared" si="56"/>
        <v>1857.3048184016807</v>
      </c>
      <c r="AC213" s="59">
        <v>1.9544322814499697</v>
      </c>
      <c r="AD213" s="59">
        <v>1.8867637801178261</v>
      </c>
      <c r="AE213" s="59">
        <v>1.8446916199066159</v>
      </c>
      <c r="AF213" s="59">
        <v>1.804006942430505</v>
      </c>
      <c r="AG213" s="59">
        <v>1.7629563413733393</v>
      </c>
      <c r="AH213" s="59">
        <v>1.7213204989820952</v>
      </c>
      <c r="AI213" s="59"/>
      <c r="AJ213" s="59"/>
      <c r="AK213" s="59"/>
      <c r="AL213" s="59"/>
      <c r="AM213" s="59"/>
      <c r="AN213" s="59"/>
      <c r="AO213" s="59"/>
      <c r="AV213" s="59"/>
      <c r="AW213" s="59"/>
      <c r="AX213" s="59"/>
      <c r="AY213" s="59"/>
      <c r="AZ213" s="59"/>
      <c r="BA213" s="59"/>
      <c r="BB213" s="5">
        <v>159.63330000000002</v>
      </c>
      <c r="BC213" s="5">
        <v>161.76978659956387</v>
      </c>
      <c r="BD213" s="5">
        <v>163.88564294531213</v>
      </c>
      <c r="BE213" s="5">
        <v>166.2084982032801</v>
      </c>
      <c r="BF213" s="5">
        <v>168.25418015093183</v>
      </c>
      <c r="BG213" s="5">
        <v>170.0285164632549</v>
      </c>
      <c r="BH213" s="1">
        <v>3809</v>
      </c>
      <c r="BJ213" s="57">
        <v>0</v>
      </c>
      <c r="BK213" s="57">
        <v>0</v>
      </c>
      <c r="BL213" s="57">
        <v>0</v>
      </c>
      <c r="BM213" s="57">
        <v>0</v>
      </c>
      <c r="BN213" s="57">
        <v>0</v>
      </c>
      <c r="BO213" s="57">
        <v>0</v>
      </c>
      <c r="BP213" s="57">
        <v>0</v>
      </c>
      <c r="BQ213" s="57">
        <v>0</v>
      </c>
      <c r="BR213" s="57">
        <v>0</v>
      </c>
      <c r="BS213" s="57">
        <v>0</v>
      </c>
      <c r="BT213" s="57">
        <v>0</v>
      </c>
      <c r="CA213" s="57">
        <v>0</v>
      </c>
      <c r="CB213" s="30">
        <v>0</v>
      </c>
      <c r="CC213" s="30">
        <v>63.399117876494735</v>
      </c>
      <c r="CD213" s="30">
        <v>102.80938032678537</v>
      </c>
      <c r="CE213" s="30">
        <v>0</v>
      </c>
      <c r="CF213" s="30">
        <v>0</v>
      </c>
      <c r="CG213" s="124">
        <v>0</v>
      </c>
      <c r="CH213" s="124">
        <v>0</v>
      </c>
      <c r="CI213" s="124">
        <v>64.85623824381976</v>
      </c>
      <c r="CJ213" s="124">
        <v>105.17227821943514</v>
      </c>
      <c r="CK213" s="124">
        <v>0</v>
      </c>
      <c r="CL213" s="124">
        <v>0</v>
      </c>
      <c r="CM213" s="4">
        <f>IF(ISNUMBER(VLOOKUP(A213,Sheet1!$D$5:$D$567,1,0)),1,0)</f>
        <v>1</v>
      </c>
    </row>
    <row r="214" spans="1:91" s="57" customFormat="1">
      <c r="A214" s="1">
        <v>3901</v>
      </c>
      <c r="B214" s="1">
        <v>39</v>
      </c>
      <c r="C214" s="1">
        <v>3</v>
      </c>
      <c r="D214" s="3" t="s">
        <v>308</v>
      </c>
      <c r="E214" s="3"/>
      <c r="F214" s="4" t="s">
        <v>90</v>
      </c>
      <c r="G214" s="4" t="s">
        <v>91</v>
      </c>
      <c r="H214" s="4" t="s">
        <v>92</v>
      </c>
      <c r="I214" s="4" t="s">
        <v>91</v>
      </c>
      <c r="J214" s="4" t="s">
        <v>93</v>
      </c>
      <c r="K214" s="57">
        <v>202.78414952153216</v>
      </c>
      <c r="L214" s="57">
        <v>23</v>
      </c>
      <c r="M214" s="57">
        <v>12</v>
      </c>
      <c r="N214" s="57">
        <v>12</v>
      </c>
      <c r="O214" s="57">
        <v>12</v>
      </c>
      <c r="P214" s="57">
        <v>12</v>
      </c>
      <c r="Q214" s="57">
        <f t="shared" si="58"/>
        <v>71</v>
      </c>
      <c r="R214" s="58">
        <f t="shared" si="50"/>
        <v>225.78414952153216</v>
      </c>
      <c r="S214" s="58">
        <f t="shared" si="51"/>
        <v>237.78414952153216</v>
      </c>
      <c r="T214" s="58">
        <f t="shared" si="59"/>
        <v>249.78414952153216</v>
      </c>
      <c r="U214" s="58">
        <f t="shared" si="60"/>
        <v>261.78414952153219</v>
      </c>
      <c r="V214" s="61">
        <f t="shared" si="57"/>
        <v>273.78414952153219</v>
      </c>
      <c r="W214" s="57">
        <v>490.57633879209112</v>
      </c>
      <c r="X214" s="57">
        <f t="shared" si="52"/>
        <v>530.68881031263595</v>
      </c>
      <c r="Y214" s="57">
        <f t="shared" si="53"/>
        <v>545.05949381051516</v>
      </c>
      <c r="Z214" s="57">
        <f t="shared" si="54"/>
        <v>556.47969034021537</v>
      </c>
      <c r="AA214" s="57">
        <f t="shared" si="55"/>
        <v>568.21360779908696</v>
      </c>
      <c r="AB214" s="57">
        <f t="shared" si="56"/>
        <v>580.44060791968889</v>
      </c>
      <c r="AC214" s="59">
        <v>2.4192045578986461</v>
      </c>
      <c r="AD214" s="59">
        <v>2.3504254458837743</v>
      </c>
      <c r="AE214" s="59">
        <v>2.2922448569733542</v>
      </c>
      <c r="AF214" s="59">
        <v>2.2278422846532346</v>
      </c>
      <c r="AG214" s="59">
        <v>2.1705424443673218</v>
      </c>
      <c r="AH214" s="59">
        <v>2.1200665156623293</v>
      </c>
      <c r="AI214" s="59"/>
      <c r="AJ214" s="59"/>
      <c r="AK214" s="59"/>
      <c r="AL214" s="59"/>
      <c r="AM214" s="59"/>
      <c r="AN214" s="59"/>
      <c r="AO214" s="59"/>
      <c r="AV214" s="59"/>
      <c r="AW214" s="59"/>
      <c r="AX214" s="59"/>
      <c r="AY214" s="59"/>
      <c r="AZ214" s="59"/>
      <c r="BA214" s="59"/>
      <c r="BB214" s="5">
        <v>455.19940000000003</v>
      </c>
      <c r="BC214" s="5">
        <v>462.97325976956586</v>
      </c>
      <c r="BD214" s="5">
        <v>470.25751858534034</v>
      </c>
      <c r="BE214" s="5">
        <v>786.16767006224063</v>
      </c>
      <c r="BF214" s="5">
        <v>793.33004407936323</v>
      </c>
      <c r="BG214" s="5">
        <v>799.8970133631999</v>
      </c>
      <c r="BH214" s="1">
        <v>3901</v>
      </c>
      <c r="BI214" s="57">
        <v>133</v>
      </c>
      <c r="BJ214" s="57">
        <v>137.25533569061579</v>
      </c>
      <c r="BK214" s="57">
        <v>141.32051780244984</v>
      </c>
      <c r="BL214" s="57">
        <v>145.20801356143397</v>
      </c>
      <c r="BM214" s="57">
        <v>148.9292236348</v>
      </c>
      <c r="BN214" s="57">
        <v>152.49459379664663</v>
      </c>
      <c r="BO214" s="57">
        <v>0</v>
      </c>
      <c r="BP214" s="57">
        <v>0</v>
      </c>
      <c r="BQ214" s="57">
        <v>0</v>
      </c>
      <c r="BR214" s="57">
        <v>0</v>
      </c>
      <c r="BS214" s="57">
        <v>0</v>
      </c>
      <c r="BT214" s="57">
        <v>0</v>
      </c>
      <c r="CA214" s="57">
        <v>0</v>
      </c>
      <c r="CB214" s="30">
        <v>457.98786549893481</v>
      </c>
      <c r="CC214" s="30">
        <v>210.97273150498231</v>
      </c>
      <c r="CD214" s="30">
        <v>70.324243834994107</v>
      </c>
      <c r="CE214" s="30">
        <v>46.882829223329409</v>
      </c>
      <c r="CF214" s="30">
        <v>0</v>
      </c>
      <c r="CG214" s="124">
        <v>0</v>
      </c>
      <c r="CH214" s="124">
        <v>465.98599728755266</v>
      </c>
      <c r="CI214" s="124">
        <v>214.65708176291608</v>
      </c>
      <c r="CJ214" s="124">
        <v>71.552360587638688</v>
      </c>
      <c r="CK214" s="124">
        <v>47.701573725092466</v>
      </c>
      <c r="CL214" s="124">
        <v>0</v>
      </c>
      <c r="CM214" s="4">
        <f>IF(ISNUMBER(VLOOKUP(A214,Sheet1!$D$5:$D$567,1,0)),1,0)</f>
        <v>1</v>
      </c>
    </row>
    <row r="215" spans="1:91" s="57" customFormat="1">
      <c r="A215" s="1">
        <v>3902</v>
      </c>
      <c r="B215" s="1">
        <v>39</v>
      </c>
      <c r="C215" s="1">
        <v>3</v>
      </c>
      <c r="D215" s="3" t="s">
        <v>309</v>
      </c>
      <c r="E215" s="3"/>
      <c r="F215" s="4" t="s">
        <v>90</v>
      </c>
      <c r="G215" s="4" t="s">
        <v>91</v>
      </c>
      <c r="H215" s="4" t="s">
        <v>92</v>
      </c>
      <c r="I215" s="4" t="s">
        <v>91</v>
      </c>
      <c r="J215" s="4" t="s">
        <v>93</v>
      </c>
      <c r="K215" s="57">
        <v>0</v>
      </c>
      <c r="L215" s="57">
        <v>0</v>
      </c>
      <c r="M215" s="57">
        <v>0</v>
      </c>
      <c r="N215" s="57">
        <v>0</v>
      </c>
      <c r="O215" s="57">
        <v>0</v>
      </c>
      <c r="P215" s="57">
        <v>0</v>
      </c>
      <c r="Q215" s="57">
        <f t="shared" si="58"/>
        <v>0</v>
      </c>
      <c r="R215" s="58">
        <f t="shared" si="50"/>
        <v>0</v>
      </c>
      <c r="S215" s="58">
        <f t="shared" si="51"/>
        <v>0</v>
      </c>
      <c r="T215" s="58">
        <f t="shared" si="59"/>
        <v>0</v>
      </c>
      <c r="U215" s="58">
        <f t="shared" si="60"/>
        <v>0</v>
      </c>
      <c r="V215" s="61">
        <f t="shared" si="57"/>
        <v>0</v>
      </c>
      <c r="W215" s="57">
        <v>0</v>
      </c>
      <c r="X215" s="57">
        <f t="shared" si="52"/>
        <v>0</v>
      </c>
      <c r="Y215" s="57">
        <f t="shared" si="53"/>
        <v>0</v>
      </c>
      <c r="Z215" s="57">
        <f t="shared" si="54"/>
        <v>0</v>
      </c>
      <c r="AA215" s="57">
        <f t="shared" si="55"/>
        <v>0</v>
      </c>
      <c r="AB215" s="57">
        <f t="shared" si="56"/>
        <v>0</v>
      </c>
      <c r="AC215" s="59"/>
      <c r="AD215" s="59"/>
      <c r="AE215" s="59"/>
      <c r="AF215" s="59"/>
      <c r="AG215" s="59"/>
      <c r="AH215" s="59"/>
      <c r="AI215" s="59"/>
      <c r="AJ215" s="59"/>
      <c r="AK215" s="59"/>
      <c r="AL215" s="59"/>
      <c r="AM215" s="59"/>
      <c r="AN215" s="59"/>
      <c r="AO215" s="59"/>
      <c r="AV215" s="59"/>
      <c r="AW215" s="59"/>
      <c r="AX215" s="59"/>
      <c r="AY215" s="59"/>
      <c r="AZ215" s="59"/>
      <c r="BA215" s="59"/>
      <c r="BB215" s="5">
        <v>584.26279999999997</v>
      </c>
      <c r="BC215" s="5">
        <v>599.32976322528361</v>
      </c>
      <c r="BD215" s="5">
        <v>617.72815591572123</v>
      </c>
      <c r="BE215" s="5">
        <v>642.86042813614256</v>
      </c>
      <c r="BF215" s="5">
        <v>667.14045316045372</v>
      </c>
      <c r="BG215" s="5">
        <v>690.61557805510529</v>
      </c>
      <c r="BH215" s="1">
        <v>3902</v>
      </c>
      <c r="BJ215" s="57">
        <v>0</v>
      </c>
      <c r="BK215" s="57">
        <v>0</v>
      </c>
      <c r="BL215" s="57">
        <v>0</v>
      </c>
      <c r="BM215" s="57">
        <v>0</v>
      </c>
      <c r="BN215" s="57">
        <v>0</v>
      </c>
      <c r="BO215" s="57">
        <v>0</v>
      </c>
      <c r="BP215" s="57">
        <v>0</v>
      </c>
      <c r="BQ215" s="57">
        <v>0</v>
      </c>
      <c r="BR215" s="57">
        <v>0</v>
      </c>
      <c r="BS215" s="57">
        <v>0</v>
      </c>
      <c r="BT215" s="57">
        <v>0</v>
      </c>
      <c r="CA215" s="57">
        <v>0</v>
      </c>
      <c r="CB215" s="30">
        <v>409.66401589441671</v>
      </c>
      <c r="CC215" s="30">
        <v>233.19641224172588</v>
      </c>
      <c r="CD215" s="30">
        <v>0</v>
      </c>
      <c r="CE215" s="30">
        <v>0</v>
      </c>
      <c r="CF215" s="30">
        <v>0</v>
      </c>
      <c r="CG215" s="124">
        <v>0</v>
      </c>
      <c r="CH215" s="124">
        <v>440.09607492185324</v>
      </c>
      <c r="CI215" s="124">
        <v>250.5195031332521</v>
      </c>
      <c r="CJ215" s="124">
        <v>0</v>
      </c>
      <c r="CK215" s="124">
        <v>0</v>
      </c>
      <c r="CL215" s="124">
        <v>0</v>
      </c>
      <c r="CM215" s="4">
        <f>IF(ISNUMBER(VLOOKUP(A215,Sheet1!$D$5:$D$567,1,0)),1,0)</f>
        <v>1</v>
      </c>
    </row>
    <row r="216" spans="1:91" s="57" customFormat="1">
      <c r="A216" s="1">
        <v>3903</v>
      </c>
      <c r="B216" s="1">
        <v>39</v>
      </c>
      <c r="C216" s="1">
        <v>3</v>
      </c>
      <c r="D216" s="3" t="s">
        <v>310</v>
      </c>
      <c r="E216" s="3"/>
      <c r="F216" s="4" t="s">
        <v>90</v>
      </c>
      <c r="G216" s="4" t="s">
        <v>91</v>
      </c>
      <c r="H216" s="4" t="s">
        <v>92</v>
      </c>
      <c r="I216" s="4" t="s">
        <v>91</v>
      </c>
      <c r="J216" s="4" t="s">
        <v>93</v>
      </c>
      <c r="K216" s="57">
        <v>616.58498508452601</v>
      </c>
      <c r="L216" s="57">
        <v>9.7000000000000011</v>
      </c>
      <c r="M216" s="57">
        <v>9.7000000000000011</v>
      </c>
      <c r="N216" s="57">
        <v>29.700000000000003</v>
      </c>
      <c r="O216" s="57">
        <v>9.7000000000000011</v>
      </c>
      <c r="P216" s="57">
        <v>9.7000000000000011</v>
      </c>
      <c r="Q216" s="57">
        <f t="shared" si="58"/>
        <v>68.500000000000014</v>
      </c>
      <c r="R216" s="58">
        <f t="shared" si="50"/>
        <v>626.28498508452606</v>
      </c>
      <c r="S216" s="58">
        <f t="shared" si="51"/>
        <v>635.9849850845261</v>
      </c>
      <c r="T216" s="58">
        <f t="shared" si="59"/>
        <v>665.68498508452615</v>
      </c>
      <c r="U216" s="58">
        <f t="shared" si="60"/>
        <v>675.38498508452619</v>
      </c>
      <c r="V216" s="61">
        <f t="shared" si="57"/>
        <v>685.08498508452624</v>
      </c>
      <c r="W216" s="57">
        <v>1508.3087665776075</v>
      </c>
      <c r="X216" s="57">
        <f t="shared" si="52"/>
        <v>1509.9350752521329</v>
      </c>
      <c r="Y216" s="57">
        <f t="shared" si="53"/>
        <v>1538.9484422354103</v>
      </c>
      <c r="Z216" s="57">
        <f t="shared" si="54"/>
        <v>1599.9577930234516</v>
      </c>
      <c r="AA216" s="57">
        <f t="shared" si="55"/>
        <v>1618.3182874162123</v>
      </c>
      <c r="AB216" s="57">
        <f t="shared" si="56"/>
        <v>1628.054096073424</v>
      </c>
      <c r="AC216" s="59">
        <v>2.4462301273373326</v>
      </c>
      <c r="AD216" s="59">
        <v>2.4109392867663044</v>
      </c>
      <c r="AE216" s="59">
        <v>2.4197873822931135</v>
      </c>
      <c r="AF216" s="59">
        <v>2.40347586151473</v>
      </c>
      <c r="AG216" s="59">
        <v>2.3961419385325478</v>
      </c>
      <c r="AH216" s="59">
        <v>2.3764264748446555</v>
      </c>
      <c r="AI216" s="59"/>
      <c r="AJ216" s="59"/>
      <c r="AK216" s="59"/>
      <c r="AL216" s="59"/>
      <c r="AM216" s="59"/>
      <c r="AN216" s="59"/>
      <c r="AO216" s="59"/>
      <c r="AV216" s="59"/>
      <c r="AW216" s="59"/>
      <c r="AX216" s="59"/>
      <c r="AY216" s="59"/>
      <c r="AZ216" s="59"/>
      <c r="BA216" s="59"/>
      <c r="BB216" s="5">
        <v>259.47500000000002</v>
      </c>
      <c r="BC216" s="5">
        <v>264.26234097121318</v>
      </c>
      <c r="BD216" s="5">
        <v>269.30663075704859</v>
      </c>
      <c r="BE216" s="5">
        <v>275.63672084308854</v>
      </c>
      <c r="BF216" s="5">
        <v>280.30885658248889</v>
      </c>
      <c r="BG216" s="5">
        <v>284.36479024252935</v>
      </c>
      <c r="BH216" s="1">
        <v>3903</v>
      </c>
      <c r="BI216" s="57">
        <v>81</v>
      </c>
      <c r="BJ216" s="57">
        <v>0</v>
      </c>
      <c r="BK216" s="57">
        <v>0</v>
      </c>
      <c r="BL216" s="57">
        <v>0</v>
      </c>
      <c r="BM216" s="57">
        <v>0</v>
      </c>
      <c r="BN216" s="57">
        <v>0</v>
      </c>
      <c r="BO216" s="57">
        <v>0</v>
      </c>
      <c r="BP216" s="57">
        <v>0</v>
      </c>
      <c r="BQ216" s="57">
        <v>0</v>
      </c>
      <c r="BR216" s="57">
        <v>0</v>
      </c>
      <c r="BS216" s="57">
        <v>0</v>
      </c>
      <c r="BT216" s="57">
        <v>0</v>
      </c>
      <c r="CA216" s="57">
        <v>0</v>
      </c>
      <c r="CB216" s="30">
        <v>179.16386854800757</v>
      </c>
      <c r="CC216" s="30">
        <v>27.563672084308855</v>
      </c>
      <c r="CD216" s="30">
        <v>27.563672084308855</v>
      </c>
      <c r="CE216" s="30">
        <v>41.34550812646328</v>
      </c>
      <c r="CF216" s="30">
        <v>0</v>
      </c>
      <c r="CG216" s="124">
        <v>0</v>
      </c>
      <c r="CH216" s="124">
        <v>184.8371136576441</v>
      </c>
      <c r="CI216" s="124">
        <v>28.436479024252936</v>
      </c>
      <c r="CJ216" s="124">
        <v>28.436479024252936</v>
      </c>
      <c r="CK216" s="124">
        <v>42.654718536379399</v>
      </c>
      <c r="CL216" s="124">
        <v>0</v>
      </c>
      <c r="CM216" s="4">
        <f>IF(ISNUMBER(VLOOKUP(A216,Sheet1!$D$5:$D$567,1,0)),1,0)</f>
        <v>1</v>
      </c>
    </row>
    <row r="217" spans="1:91" s="57" customFormat="1">
      <c r="A217" s="1">
        <v>3904</v>
      </c>
      <c r="B217" s="1">
        <v>39</v>
      </c>
      <c r="C217" s="1">
        <v>3</v>
      </c>
      <c r="D217" s="3" t="s">
        <v>311</v>
      </c>
      <c r="E217" s="3">
        <v>3110</v>
      </c>
      <c r="F217" s="4" t="s">
        <v>90</v>
      </c>
      <c r="G217" s="4" t="s">
        <v>91</v>
      </c>
      <c r="H217" s="4" t="s">
        <v>92</v>
      </c>
      <c r="I217" s="4" t="s">
        <v>91</v>
      </c>
      <c r="J217" s="4" t="s">
        <v>93</v>
      </c>
      <c r="K217" s="57">
        <v>0</v>
      </c>
      <c r="L217" s="57">
        <v>0</v>
      </c>
      <c r="M217" s="57">
        <v>0</v>
      </c>
      <c r="N217" s="57">
        <v>0</v>
      </c>
      <c r="O217" s="57">
        <v>0</v>
      </c>
      <c r="P217" s="57">
        <v>180</v>
      </c>
      <c r="Q217" s="57">
        <f t="shared" si="58"/>
        <v>180</v>
      </c>
      <c r="R217" s="58">
        <f t="shared" si="50"/>
        <v>0</v>
      </c>
      <c r="S217" s="58">
        <f t="shared" si="51"/>
        <v>0</v>
      </c>
      <c r="T217" s="58">
        <f t="shared" si="59"/>
        <v>0</v>
      </c>
      <c r="U217" s="58">
        <f t="shared" si="60"/>
        <v>0</v>
      </c>
      <c r="V217" s="61">
        <f t="shared" si="57"/>
        <v>180</v>
      </c>
      <c r="W217" s="57">
        <v>0</v>
      </c>
      <c r="X217" s="57">
        <f t="shared" si="52"/>
        <v>0</v>
      </c>
      <c r="Y217" s="57">
        <f t="shared" si="53"/>
        <v>0</v>
      </c>
      <c r="Z217" s="57">
        <f t="shared" si="54"/>
        <v>0</v>
      </c>
      <c r="AA217" s="57">
        <f t="shared" si="55"/>
        <v>0</v>
      </c>
      <c r="AB217" s="57">
        <f t="shared" si="56"/>
        <v>800.74715003976007</v>
      </c>
      <c r="AC217" s="59"/>
      <c r="AD217" s="59"/>
      <c r="AE217" s="59"/>
      <c r="AF217" s="59"/>
      <c r="AG217" s="59"/>
      <c r="AH217" s="59">
        <v>4.4485952779986668</v>
      </c>
      <c r="AI217" s="59"/>
      <c r="AJ217" s="59"/>
      <c r="AK217" s="59"/>
      <c r="AL217" s="59"/>
      <c r="AM217" s="59"/>
      <c r="AN217" s="59"/>
      <c r="AO217" s="59"/>
      <c r="AV217" s="59"/>
      <c r="AW217" s="59"/>
      <c r="AX217" s="59"/>
      <c r="AY217" s="59"/>
      <c r="AZ217" s="59"/>
      <c r="BA217" s="59"/>
      <c r="BB217" s="5">
        <v>518.95000000000005</v>
      </c>
      <c r="BC217" s="5">
        <v>535.0033974878445</v>
      </c>
      <c r="BD217" s="5">
        <v>555.35117504051868</v>
      </c>
      <c r="BE217" s="5">
        <v>584.35079416531607</v>
      </c>
      <c r="BF217" s="5">
        <v>612.59343598055113</v>
      </c>
      <c r="BG217" s="5">
        <v>664.14356928239226</v>
      </c>
      <c r="BH217" s="1">
        <v>3904</v>
      </c>
      <c r="BJ217" s="57">
        <v>0</v>
      </c>
      <c r="BK217" s="57">
        <v>0</v>
      </c>
      <c r="BL217" s="57">
        <v>0</v>
      </c>
      <c r="BM217" s="57">
        <v>0</v>
      </c>
      <c r="BN217" s="57">
        <v>0</v>
      </c>
      <c r="BO217" s="57">
        <v>170</v>
      </c>
      <c r="BP217" s="57">
        <v>170</v>
      </c>
      <c r="BQ217" s="57">
        <v>170</v>
      </c>
      <c r="BR217" s="57">
        <v>170</v>
      </c>
      <c r="BS217" s="57">
        <v>170</v>
      </c>
      <c r="BT217" s="57">
        <v>170</v>
      </c>
      <c r="CA217" s="57">
        <v>101.26015347928569</v>
      </c>
      <c r="CB217" s="30">
        <v>159.79767355595143</v>
      </c>
      <c r="CC217" s="30">
        <v>253.1503836982142</v>
      </c>
      <c r="CD217" s="30">
        <v>70.142583431864765</v>
      </c>
      <c r="CE217" s="30">
        <v>0</v>
      </c>
      <c r="CF217" s="30">
        <v>0</v>
      </c>
      <c r="CG217" s="124">
        <v>115.08717097557309</v>
      </c>
      <c r="CH217" s="124">
        <v>181.61795677896825</v>
      </c>
      <c r="CI217" s="124">
        <v>287.71792743893269</v>
      </c>
      <c r="CJ217" s="124">
        <v>79.720514088918264</v>
      </c>
      <c r="CK217" s="124">
        <v>0</v>
      </c>
      <c r="CL217" s="124">
        <v>0</v>
      </c>
      <c r="CM217" s="4">
        <f>IF(ISNUMBER(VLOOKUP(A217,Sheet1!$D$5:$D$567,1,0)),1,0)</f>
        <v>1</v>
      </c>
    </row>
    <row r="218" spans="1:91" s="57" customFormat="1">
      <c r="A218" s="1">
        <v>3905</v>
      </c>
      <c r="B218" s="1">
        <v>39</v>
      </c>
      <c r="C218" s="1">
        <v>3</v>
      </c>
      <c r="D218" s="3" t="s">
        <v>312</v>
      </c>
      <c r="E218" s="3"/>
      <c r="F218" s="4" t="s">
        <v>90</v>
      </c>
      <c r="G218" s="4" t="s">
        <v>91</v>
      </c>
      <c r="H218" s="4" t="s">
        <v>92</v>
      </c>
      <c r="I218" s="4" t="s">
        <v>91</v>
      </c>
      <c r="J218" s="4" t="s">
        <v>93</v>
      </c>
      <c r="K218" s="57">
        <v>490.8812074001911</v>
      </c>
      <c r="L218" s="57">
        <v>45</v>
      </c>
      <c r="M218" s="57">
        <v>45</v>
      </c>
      <c r="N218" s="57">
        <v>49.2</v>
      </c>
      <c r="O218" s="57">
        <v>45</v>
      </c>
      <c r="P218" s="57">
        <v>55</v>
      </c>
      <c r="Q218" s="57">
        <f t="shared" si="58"/>
        <v>239.2</v>
      </c>
      <c r="R218" s="58">
        <f t="shared" si="50"/>
        <v>535.8812074001911</v>
      </c>
      <c r="S218" s="58">
        <f t="shared" si="51"/>
        <v>580.8812074001911</v>
      </c>
      <c r="T218" s="58">
        <f t="shared" si="59"/>
        <v>630.08120740019115</v>
      </c>
      <c r="U218" s="58">
        <f t="shared" si="60"/>
        <v>675.08120740019115</v>
      </c>
      <c r="V218" s="61">
        <f t="shared" si="57"/>
        <v>730.08120740019115</v>
      </c>
      <c r="W218" s="57">
        <v>1325.922656930326</v>
      </c>
      <c r="X218" s="57">
        <f t="shared" si="52"/>
        <v>1376.1947639680354</v>
      </c>
      <c r="Y218" s="57">
        <f t="shared" si="53"/>
        <v>1429.4767246188553</v>
      </c>
      <c r="Z218" s="57">
        <f t="shared" si="54"/>
        <v>1463.6471039907885</v>
      </c>
      <c r="AA218" s="57">
        <f t="shared" si="55"/>
        <v>1488.7813690624396</v>
      </c>
      <c r="AB218" s="57">
        <f t="shared" si="56"/>
        <v>1517.7588588315618</v>
      </c>
      <c r="AC218" s="59">
        <v>2.7011069825888994</v>
      </c>
      <c r="AD218" s="59">
        <v>2.5680967068141762</v>
      </c>
      <c r="AE218" s="59">
        <v>2.4608761764159373</v>
      </c>
      <c r="AF218" s="59">
        <v>2.3229499416908723</v>
      </c>
      <c r="AG218" s="59">
        <v>2.2053367102246759</v>
      </c>
      <c r="AH218" s="59">
        <v>2.0788904623860676</v>
      </c>
      <c r="AI218" s="59"/>
      <c r="AJ218" s="59"/>
      <c r="AK218" s="59"/>
      <c r="AL218" s="59"/>
      <c r="AM218" s="59"/>
      <c r="AN218" s="59"/>
      <c r="AO218" s="59"/>
      <c r="AV218" s="59"/>
      <c r="AW218" s="59"/>
      <c r="AX218" s="59"/>
      <c r="AY218" s="59"/>
      <c r="AZ218" s="59"/>
      <c r="BA218" s="59"/>
      <c r="BB218" s="5">
        <v>286.94190000000003</v>
      </c>
      <c r="BC218" s="5">
        <v>299.36215282480617</v>
      </c>
      <c r="BD218" s="5">
        <v>316.16413682641223</v>
      </c>
      <c r="BE218" s="5">
        <v>340.93712964318848</v>
      </c>
      <c r="BF218" s="5">
        <v>365.1372454798456</v>
      </c>
      <c r="BG218" s="5">
        <v>389.2249921496196</v>
      </c>
      <c r="BH218" s="1">
        <v>3905</v>
      </c>
      <c r="BJ218" s="57">
        <v>0</v>
      </c>
      <c r="BK218" s="57">
        <v>0</v>
      </c>
      <c r="BL218" s="57">
        <v>0</v>
      </c>
      <c r="BM218" s="57">
        <v>0</v>
      </c>
      <c r="BN218" s="57">
        <v>0</v>
      </c>
      <c r="BO218" s="57">
        <v>60</v>
      </c>
      <c r="BP218" s="57">
        <v>60</v>
      </c>
      <c r="BQ218" s="57">
        <v>60</v>
      </c>
      <c r="BR218" s="57">
        <v>60</v>
      </c>
      <c r="BS218" s="57">
        <v>60</v>
      </c>
      <c r="BT218" s="57">
        <v>60</v>
      </c>
      <c r="CA218" s="57">
        <v>0</v>
      </c>
      <c r="CB218" s="30">
        <v>189.05118673766262</v>
      </c>
      <c r="CC218" s="30">
        <v>79.981992593674491</v>
      </c>
      <c r="CD218" s="30">
        <v>45.243286113959876</v>
      </c>
      <c r="CE218" s="30">
        <v>26.660664197891499</v>
      </c>
      <c r="CF218" s="30">
        <v>0</v>
      </c>
      <c r="CG218" s="124">
        <v>0</v>
      </c>
      <c r="CH218" s="124">
        <v>215.82702579461665</v>
      </c>
      <c r="CI218" s="124">
        <v>91.310061981117656</v>
      </c>
      <c r="CJ218" s="124">
        <v>51.651217046846071</v>
      </c>
      <c r="CK218" s="124">
        <v>30.436687327039223</v>
      </c>
      <c r="CL218" s="124">
        <v>0</v>
      </c>
      <c r="CM218" s="4">
        <f>IF(ISNUMBER(VLOOKUP(A218,Sheet1!$D$5:$D$567,1,0)),1,0)</f>
        <v>1</v>
      </c>
    </row>
    <row r="219" spans="1:91" s="57" customFormat="1">
      <c r="A219" s="1">
        <v>3906</v>
      </c>
      <c r="B219" s="1">
        <v>39</v>
      </c>
      <c r="C219" s="1">
        <v>3</v>
      </c>
      <c r="D219" s="3" t="s">
        <v>313</v>
      </c>
      <c r="E219" s="3"/>
      <c r="F219" s="4" t="s">
        <v>90</v>
      </c>
      <c r="G219" s="4" t="s">
        <v>91</v>
      </c>
      <c r="H219" s="4" t="s">
        <v>92</v>
      </c>
      <c r="I219" s="4" t="s">
        <v>91</v>
      </c>
      <c r="J219" s="4" t="s">
        <v>93</v>
      </c>
      <c r="K219" s="57">
        <v>487.42882790458441</v>
      </c>
      <c r="L219" s="57">
        <v>53.7</v>
      </c>
      <c r="M219" s="57">
        <v>31.7</v>
      </c>
      <c r="N219" s="57">
        <v>51.7</v>
      </c>
      <c r="O219" s="57">
        <v>51.7</v>
      </c>
      <c r="P219" s="57">
        <v>87.9</v>
      </c>
      <c r="Q219" s="57">
        <f t="shared" si="58"/>
        <v>276.70000000000005</v>
      </c>
      <c r="R219" s="58">
        <f t="shared" si="50"/>
        <v>541.12882790458445</v>
      </c>
      <c r="S219" s="58">
        <f t="shared" si="51"/>
        <v>572.8288279045845</v>
      </c>
      <c r="T219" s="58">
        <f t="shared" si="59"/>
        <v>624.52882790458455</v>
      </c>
      <c r="U219" s="58">
        <f t="shared" si="60"/>
        <v>676.22882790458459</v>
      </c>
      <c r="V219" s="61">
        <f t="shared" si="57"/>
        <v>764.12882790458457</v>
      </c>
      <c r="W219" s="57">
        <v>1485.2956892216239</v>
      </c>
      <c r="X219" s="57">
        <f t="shared" si="52"/>
        <v>1619.9641120374947</v>
      </c>
      <c r="Y219" s="57">
        <f t="shared" si="53"/>
        <v>1695.7767628012493</v>
      </c>
      <c r="Z219" s="57">
        <f t="shared" si="54"/>
        <v>1801.3374868074416</v>
      </c>
      <c r="AA219" s="57">
        <f t="shared" si="55"/>
        <v>1897.8383153473662</v>
      </c>
      <c r="AB219" s="57">
        <f t="shared" si="56"/>
        <v>2084.3636030914704</v>
      </c>
      <c r="AC219" s="59">
        <v>3.0472052619595464</v>
      </c>
      <c r="AD219" s="59">
        <v>2.9936754955571097</v>
      </c>
      <c r="AE219" s="59">
        <v>2.9603551361135634</v>
      </c>
      <c r="AF219" s="59">
        <v>2.8843143924216892</v>
      </c>
      <c r="AG219" s="59">
        <v>2.8065031199988266</v>
      </c>
      <c r="AH219" s="59">
        <v>2.7277646477587694</v>
      </c>
      <c r="AI219" s="59"/>
      <c r="AJ219" s="59"/>
      <c r="AK219" s="59"/>
      <c r="AL219" s="59"/>
      <c r="AM219" s="59"/>
      <c r="AN219" s="59"/>
      <c r="AO219" s="59"/>
      <c r="AV219" s="59"/>
      <c r="AW219" s="59"/>
      <c r="AX219" s="59"/>
      <c r="AY219" s="59"/>
      <c r="AZ219" s="59"/>
      <c r="BA219" s="59"/>
      <c r="BB219" s="5">
        <v>504.06437400000004</v>
      </c>
      <c r="BC219" s="5">
        <v>513.04391002026114</v>
      </c>
      <c r="BD219" s="5">
        <v>528.64340818351252</v>
      </c>
      <c r="BE219" s="5">
        <v>539.68485047185129</v>
      </c>
      <c r="BF219" s="5">
        <v>549.77724412266571</v>
      </c>
      <c r="BG219" s="5">
        <v>561.9333299903119</v>
      </c>
      <c r="BH219" s="1">
        <v>3906</v>
      </c>
      <c r="BI219" s="57">
        <v>457</v>
      </c>
      <c r="BJ219" s="57">
        <v>485.81899648078434</v>
      </c>
      <c r="BK219" s="57">
        <v>514.27887774062435</v>
      </c>
      <c r="BL219" s="57">
        <v>519.84460532188382</v>
      </c>
      <c r="BM219" s="57">
        <v>524.65441369272901</v>
      </c>
      <c r="BN219" s="57">
        <v>524.9424855088854</v>
      </c>
      <c r="BO219" s="57">
        <v>0</v>
      </c>
      <c r="BP219" s="57">
        <v>0</v>
      </c>
      <c r="BQ219" s="57">
        <v>0</v>
      </c>
      <c r="BR219" s="57">
        <v>0</v>
      </c>
      <c r="BS219" s="57">
        <v>0</v>
      </c>
      <c r="BT219" s="57">
        <v>0</v>
      </c>
      <c r="BU219" s="57">
        <v>1129</v>
      </c>
      <c r="BV219" s="57">
        <v>1213.675</v>
      </c>
      <c r="BW219" s="57">
        <v>1304.7006249999999</v>
      </c>
      <c r="BX219" s="57">
        <v>1402.5531718749999</v>
      </c>
      <c r="BY219" s="57">
        <v>1507.7446597656246</v>
      </c>
      <c r="BZ219" s="57">
        <v>1620.8255092480463</v>
      </c>
      <c r="CA219" s="57">
        <v>0</v>
      </c>
      <c r="CB219" s="30">
        <v>53.169552192298966</v>
      </c>
      <c r="CC219" s="30">
        <v>159.50865657689687</v>
      </c>
      <c r="CD219" s="30">
        <v>34.574104645011118</v>
      </c>
      <c r="CE219" s="30">
        <v>292.43253705764431</v>
      </c>
      <c r="CF219" s="30">
        <v>0</v>
      </c>
      <c r="CG219" s="124">
        <v>0</v>
      </c>
      <c r="CH219" s="124">
        <v>55.361464179307362</v>
      </c>
      <c r="CI219" s="124">
        <v>166.08439253792207</v>
      </c>
      <c r="CJ219" s="124">
        <v>35.999420286891947</v>
      </c>
      <c r="CK219" s="124">
        <v>304.4880529861905</v>
      </c>
      <c r="CL219" s="124">
        <v>0</v>
      </c>
      <c r="CM219" s="4">
        <f>IF(ISNUMBER(VLOOKUP(A219,Sheet1!$D$5:$D$567,1,0)),1,0)</f>
        <v>1</v>
      </c>
    </row>
    <row r="220" spans="1:91" s="57" customFormat="1">
      <c r="A220" s="1">
        <v>3907</v>
      </c>
      <c r="B220" s="1">
        <v>39</v>
      </c>
      <c r="C220" s="1">
        <v>3</v>
      </c>
      <c r="D220" s="3" t="s">
        <v>314</v>
      </c>
      <c r="E220" s="3"/>
      <c r="F220" s="4" t="s">
        <v>90</v>
      </c>
      <c r="G220" s="4" t="s">
        <v>91</v>
      </c>
      <c r="H220" s="4" t="s">
        <v>92</v>
      </c>
      <c r="I220" s="4" t="s">
        <v>91</v>
      </c>
      <c r="J220" s="4" t="s">
        <v>93</v>
      </c>
      <c r="K220" s="57">
        <v>385.71428571428606</v>
      </c>
      <c r="L220" s="57">
        <v>230.2</v>
      </c>
      <c r="M220" s="57">
        <v>12.600000000000001</v>
      </c>
      <c r="N220" s="57">
        <v>77.8</v>
      </c>
      <c r="O220" s="57">
        <v>140.4</v>
      </c>
      <c r="P220" s="57">
        <v>107.8</v>
      </c>
      <c r="Q220" s="57">
        <f t="shared" si="58"/>
        <v>568.79999999999995</v>
      </c>
      <c r="R220" s="58">
        <f t="shared" si="50"/>
        <v>615.91428571428605</v>
      </c>
      <c r="S220" s="58">
        <f t="shared" si="51"/>
        <v>628.51428571428607</v>
      </c>
      <c r="T220" s="58">
        <f t="shared" si="59"/>
        <v>706.31428571428603</v>
      </c>
      <c r="U220" s="58">
        <f t="shared" si="60"/>
        <v>846.71428571428601</v>
      </c>
      <c r="V220" s="61">
        <f t="shared" si="57"/>
        <v>954.51428571428596</v>
      </c>
      <c r="W220" s="57">
        <v>1234.6036453587101</v>
      </c>
      <c r="X220" s="57">
        <f t="shared" si="52"/>
        <v>1904.9305507955319</v>
      </c>
      <c r="Y220" s="57">
        <f t="shared" si="53"/>
        <v>1999.5054999562162</v>
      </c>
      <c r="Z220" s="57">
        <f t="shared" si="54"/>
        <v>2307.8008897173559</v>
      </c>
      <c r="AA220" s="57">
        <f t="shared" si="55"/>
        <v>2771.0277933031834</v>
      </c>
      <c r="AB220" s="57">
        <f t="shared" si="56"/>
        <v>3010.969851023176</v>
      </c>
      <c r="AC220" s="59">
        <v>3.2008242657448012</v>
      </c>
      <c r="AD220" s="59">
        <v>3.0928500847911851</v>
      </c>
      <c r="AE220" s="59">
        <v>3.1813206881747216</v>
      </c>
      <c r="AF220" s="59">
        <v>3.2673852651635213</v>
      </c>
      <c r="AG220" s="59">
        <v>3.2726834069718707</v>
      </c>
      <c r="AH220" s="59">
        <v>3.1544523702649405</v>
      </c>
      <c r="AI220" s="59"/>
      <c r="AJ220" s="59"/>
      <c r="AK220" s="59"/>
      <c r="AL220" s="59"/>
      <c r="AM220" s="59"/>
      <c r="AN220" s="59"/>
      <c r="AO220" s="59"/>
      <c r="AV220" s="59"/>
      <c r="AW220" s="59"/>
      <c r="AX220" s="59"/>
      <c r="AY220" s="59"/>
      <c r="AZ220" s="59"/>
      <c r="BA220" s="59"/>
      <c r="BB220" s="5">
        <v>345.71700000000004</v>
      </c>
      <c r="BC220" s="5">
        <v>409.88759718352026</v>
      </c>
      <c r="BD220" s="5">
        <v>417.0298621747645</v>
      </c>
      <c r="BE220" s="5">
        <v>431.42488454132348</v>
      </c>
      <c r="BF220" s="5">
        <v>450.04055960628955</v>
      </c>
      <c r="BG220" s="5">
        <v>461.68720856604983</v>
      </c>
      <c r="BH220" s="1">
        <v>3907</v>
      </c>
      <c r="BI220" s="57">
        <v>1095</v>
      </c>
      <c r="BJ220" s="57">
        <v>1132.1302158273384</v>
      </c>
      <c r="BK220" s="57">
        <v>1155.2906474820145</v>
      </c>
      <c r="BL220" s="57">
        <v>1161.7809012875537</v>
      </c>
      <c r="BM220" s="57">
        <v>1161.3873877098172</v>
      </c>
      <c r="BN220" s="57">
        <v>1163.504977577049</v>
      </c>
      <c r="BO220" s="57">
        <v>0</v>
      </c>
      <c r="BP220" s="57">
        <v>0</v>
      </c>
      <c r="BQ220" s="57">
        <v>0</v>
      </c>
      <c r="BR220" s="57">
        <v>0</v>
      </c>
      <c r="BS220" s="57">
        <v>0</v>
      </c>
      <c r="BT220" s="57">
        <v>0</v>
      </c>
      <c r="CA220" s="57">
        <v>33.575152616628579</v>
      </c>
      <c r="CB220" s="30">
        <v>16.787576308314289</v>
      </c>
      <c r="CC220" s="30">
        <v>128.70475118225727</v>
      </c>
      <c r="CD220" s="30">
        <v>84.481641737094648</v>
      </c>
      <c r="CE220" s="30">
        <v>167.8757626970287</v>
      </c>
      <c r="CF220" s="30">
        <v>0</v>
      </c>
      <c r="CG220" s="124">
        <v>35.930283681319708</v>
      </c>
      <c r="CH220" s="124">
        <v>17.965141840659854</v>
      </c>
      <c r="CI220" s="124">
        <v>137.73275356079458</v>
      </c>
      <c r="CJ220" s="124">
        <v>90.407611489875393</v>
      </c>
      <c r="CK220" s="124">
        <v>179.65141799340032</v>
      </c>
      <c r="CL220" s="124">
        <v>0</v>
      </c>
      <c r="CM220" s="4">
        <f>IF(ISNUMBER(VLOOKUP(A220,Sheet1!$D$5:$D$567,1,0)),1,0)</f>
        <v>1</v>
      </c>
    </row>
    <row r="221" spans="1:91" s="57" customFormat="1">
      <c r="A221" s="1">
        <v>3908</v>
      </c>
      <c r="B221" s="1">
        <v>39</v>
      </c>
      <c r="C221" s="1">
        <v>3</v>
      </c>
      <c r="D221" s="3" t="s">
        <v>315</v>
      </c>
      <c r="E221" s="3"/>
      <c r="F221" s="4" t="s">
        <v>90</v>
      </c>
      <c r="G221" s="4" t="s">
        <v>91</v>
      </c>
      <c r="H221" s="4" t="s">
        <v>92</v>
      </c>
      <c r="I221" s="4" t="s">
        <v>91</v>
      </c>
      <c r="J221" s="4" t="s">
        <v>93</v>
      </c>
      <c r="K221" s="57">
        <v>624.99999999999147</v>
      </c>
      <c r="L221" s="57">
        <v>46.400000000000006</v>
      </c>
      <c r="M221" s="57">
        <v>141.30000000000001</v>
      </c>
      <c r="N221" s="57">
        <v>47.7</v>
      </c>
      <c r="O221" s="57">
        <v>118</v>
      </c>
      <c r="P221" s="57">
        <v>61</v>
      </c>
      <c r="Q221" s="57">
        <f t="shared" si="58"/>
        <v>414.40000000000003</v>
      </c>
      <c r="R221" s="58">
        <f t="shared" si="50"/>
        <v>671.39999999999145</v>
      </c>
      <c r="S221" s="58">
        <f t="shared" si="51"/>
        <v>812.69999999999141</v>
      </c>
      <c r="T221" s="58">
        <f t="shared" si="59"/>
        <v>860.39999999999145</v>
      </c>
      <c r="U221" s="58">
        <f t="shared" si="60"/>
        <v>978.39999999999145</v>
      </c>
      <c r="V221" s="61">
        <f t="shared" si="57"/>
        <v>1039.3999999999915</v>
      </c>
      <c r="W221" s="57">
        <v>1603.2065630425266</v>
      </c>
      <c r="X221" s="57">
        <f t="shared" si="52"/>
        <v>1753.7017370059818</v>
      </c>
      <c r="Y221" s="57">
        <f t="shared" si="53"/>
        <v>1639.2014702246775</v>
      </c>
      <c r="Z221" s="57">
        <f t="shared" si="54"/>
        <v>1729.1284146189739</v>
      </c>
      <c r="AA221" s="57">
        <f t="shared" si="55"/>
        <v>1942.1290711729066</v>
      </c>
      <c r="AB221" s="57">
        <f t="shared" si="56"/>
        <v>2005.3111741769146</v>
      </c>
      <c r="AC221" s="59">
        <v>2.5651305008680776</v>
      </c>
      <c r="AD221" s="59">
        <v>2.6120073533005721</v>
      </c>
      <c r="AE221" s="59">
        <v>2.016982244647096</v>
      </c>
      <c r="AF221" s="59">
        <v>2.0096797008588925</v>
      </c>
      <c r="AG221" s="59">
        <v>1.9850051831284992</v>
      </c>
      <c r="AH221" s="59">
        <v>1.929296877214673</v>
      </c>
      <c r="AI221" s="59"/>
      <c r="AJ221" s="59"/>
      <c r="AK221" s="59"/>
      <c r="AL221" s="59"/>
      <c r="AM221" s="59"/>
      <c r="AN221" s="59"/>
      <c r="AO221" s="59"/>
      <c r="AV221" s="59"/>
      <c r="AW221" s="59"/>
      <c r="AX221" s="59"/>
      <c r="AY221" s="59"/>
      <c r="AZ221" s="59"/>
      <c r="BA221" s="59"/>
      <c r="BB221" s="5">
        <v>230.47800000000001</v>
      </c>
      <c r="BC221" s="5">
        <v>247.41642890573206</v>
      </c>
      <c r="BD221" s="5">
        <v>252.43242430923218</v>
      </c>
      <c r="BE221" s="5">
        <v>258.61373633647105</v>
      </c>
      <c r="BF221" s="5">
        <v>266.94373754650854</v>
      </c>
      <c r="BG221" s="5">
        <v>271.22706386068427</v>
      </c>
      <c r="BH221" s="1">
        <v>3908</v>
      </c>
      <c r="BI221" s="57">
        <v>715</v>
      </c>
      <c r="BJ221" s="57">
        <v>612.07573632538447</v>
      </c>
      <c r="BK221" s="57">
        <v>560.18557794273443</v>
      </c>
      <c r="BL221" s="57">
        <v>571.04427736006562</v>
      </c>
      <c r="BM221" s="57">
        <v>598.37139680095709</v>
      </c>
      <c r="BN221" s="57">
        <v>609.60626691821756</v>
      </c>
      <c r="BO221" s="57">
        <v>0</v>
      </c>
      <c r="BP221" s="57">
        <v>0</v>
      </c>
      <c r="BQ221" s="57">
        <v>0</v>
      </c>
      <c r="BR221" s="57">
        <v>0</v>
      </c>
      <c r="BS221" s="57">
        <v>0</v>
      </c>
      <c r="BT221" s="57">
        <v>0</v>
      </c>
      <c r="CA221" s="57">
        <v>12.930686816823552</v>
      </c>
      <c r="CB221" s="30">
        <v>38.792060450470657</v>
      </c>
      <c r="CC221" s="30">
        <v>103.44549453458842</v>
      </c>
      <c r="CD221" s="30">
        <v>38.792060450470657</v>
      </c>
      <c r="CE221" s="30">
        <v>64.653434084117762</v>
      </c>
      <c r="CF221" s="30">
        <v>0</v>
      </c>
      <c r="CG221" s="124">
        <v>13.561353193034215</v>
      </c>
      <c r="CH221" s="124">
        <v>40.684059579102637</v>
      </c>
      <c r="CI221" s="124">
        <v>108.49082554427372</v>
      </c>
      <c r="CJ221" s="124">
        <v>40.684059579102637</v>
      </c>
      <c r="CK221" s="124">
        <v>67.806765965171067</v>
      </c>
      <c r="CL221" s="124">
        <v>0</v>
      </c>
      <c r="CM221" s="4">
        <f>IF(ISNUMBER(VLOOKUP(A221,Sheet1!$D$5:$D$567,1,0)),1,0)</f>
        <v>1</v>
      </c>
    </row>
    <row r="222" spans="1:91" s="57" customFormat="1">
      <c r="A222" s="1">
        <v>3909</v>
      </c>
      <c r="B222" s="1">
        <v>39</v>
      </c>
      <c r="C222" s="1">
        <v>3</v>
      </c>
      <c r="D222" s="3" t="s">
        <v>316</v>
      </c>
      <c r="E222" s="3"/>
      <c r="F222" s="4" t="s">
        <v>90</v>
      </c>
      <c r="G222" s="4" t="s">
        <v>91</v>
      </c>
      <c r="H222" s="4" t="s">
        <v>92</v>
      </c>
      <c r="I222" s="4" t="s">
        <v>91</v>
      </c>
      <c r="J222" s="4" t="s">
        <v>93</v>
      </c>
      <c r="K222" s="57">
        <v>522.96494644595543</v>
      </c>
      <c r="L222" s="57">
        <v>55.3</v>
      </c>
      <c r="M222" s="57">
        <v>43.9</v>
      </c>
      <c r="N222" s="57">
        <v>36.700000000000003</v>
      </c>
      <c r="O222" s="57">
        <v>89.2</v>
      </c>
      <c r="P222" s="57">
        <v>49.2</v>
      </c>
      <c r="Q222" s="57">
        <f t="shared" si="58"/>
        <v>274.29999999999995</v>
      </c>
      <c r="R222" s="58">
        <f t="shared" si="50"/>
        <v>578.26494644595539</v>
      </c>
      <c r="S222" s="58">
        <f t="shared" si="51"/>
        <v>622.16494644595537</v>
      </c>
      <c r="T222" s="58">
        <f t="shared" si="59"/>
        <v>658.86494644595541</v>
      </c>
      <c r="U222" s="58">
        <f t="shared" si="60"/>
        <v>748.06494644595546</v>
      </c>
      <c r="V222" s="61">
        <f t="shared" si="57"/>
        <v>797.2649464459555</v>
      </c>
      <c r="W222" s="57">
        <v>1412.5842684944007</v>
      </c>
      <c r="X222" s="57">
        <f t="shared" si="52"/>
        <v>1481.8953209530114</v>
      </c>
      <c r="Y222" s="57">
        <f t="shared" si="53"/>
        <v>1511.6154426510543</v>
      </c>
      <c r="Z222" s="57">
        <f t="shared" si="54"/>
        <v>1517.8320585158083</v>
      </c>
      <c r="AA222" s="57">
        <f t="shared" si="55"/>
        <v>1631.8829230347585</v>
      </c>
      <c r="AB222" s="57">
        <f t="shared" si="56"/>
        <v>1632.2888045077393</v>
      </c>
      <c r="AC222" s="59">
        <v>2.7011069825889007</v>
      </c>
      <c r="AD222" s="59">
        <v>2.562658051574477</v>
      </c>
      <c r="AE222" s="59">
        <v>2.4296056074614634</v>
      </c>
      <c r="AF222" s="59">
        <v>2.3037074087842844</v>
      </c>
      <c r="AG222" s="59">
        <v>2.1814722515575795</v>
      </c>
      <c r="AH222" s="59">
        <v>2.0473605565930746</v>
      </c>
      <c r="AI222" s="59"/>
      <c r="AJ222" s="59"/>
      <c r="AK222" s="59"/>
      <c r="AL222" s="59"/>
      <c r="AM222" s="59"/>
      <c r="AN222" s="59"/>
      <c r="AO222" s="59"/>
      <c r="AV222" s="59"/>
      <c r="AW222" s="59"/>
      <c r="AX222" s="59"/>
      <c r="AY222" s="59"/>
      <c r="AZ222" s="59"/>
      <c r="BA222" s="59"/>
      <c r="BB222" s="5">
        <v>274.52722499999999</v>
      </c>
      <c r="BC222" s="5">
        <v>278.53738918830499</v>
      </c>
      <c r="BD222" s="5">
        <v>282.58836848666022</v>
      </c>
      <c r="BE222" s="5">
        <v>286.91293631017419</v>
      </c>
      <c r="BF222" s="5">
        <v>294.1524891258029</v>
      </c>
      <c r="BG222" s="5">
        <v>297.72033933447801</v>
      </c>
      <c r="BH222" s="1">
        <v>3909</v>
      </c>
      <c r="BJ222" s="57">
        <v>0</v>
      </c>
      <c r="BK222" s="57">
        <v>0</v>
      </c>
      <c r="BL222" s="57">
        <v>0</v>
      </c>
      <c r="BM222" s="57">
        <v>0</v>
      </c>
      <c r="BN222" s="57">
        <v>0</v>
      </c>
      <c r="BO222" s="57">
        <v>0</v>
      </c>
      <c r="BP222" s="57">
        <v>0</v>
      </c>
      <c r="BQ222" s="57">
        <v>0</v>
      </c>
      <c r="BR222" s="57">
        <v>0</v>
      </c>
      <c r="BS222" s="57">
        <v>0</v>
      </c>
      <c r="BT222" s="57">
        <v>0</v>
      </c>
      <c r="CA222" s="57">
        <v>0</v>
      </c>
      <c r="CB222" s="30">
        <v>57.382587262034839</v>
      </c>
      <c r="CC222" s="30">
        <v>100.41952770856096</v>
      </c>
      <c r="CD222" s="30">
        <v>71.728234077543547</v>
      </c>
      <c r="CE222" s="30">
        <v>57.382587262034839</v>
      </c>
      <c r="CF222" s="30">
        <v>0</v>
      </c>
      <c r="CG222" s="124">
        <v>0</v>
      </c>
      <c r="CH222" s="124">
        <v>59.544067866895602</v>
      </c>
      <c r="CI222" s="124">
        <v>104.2021187670673</v>
      </c>
      <c r="CJ222" s="124">
        <v>74.430084833619503</v>
      </c>
      <c r="CK222" s="124">
        <v>59.544067866895602</v>
      </c>
      <c r="CL222" s="124">
        <v>0</v>
      </c>
      <c r="CM222" s="4">
        <f>IF(ISNUMBER(VLOOKUP(A222,Sheet1!$D$5:$D$567,1,0)),1,0)</f>
        <v>1</v>
      </c>
    </row>
    <row r="223" spans="1:91" s="57" customFormat="1">
      <c r="A223" s="1">
        <v>3910</v>
      </c>
      <c r="B223" s="1">
        <v>39</v>
      </c>
      <c r="C223" s="1">
        <v>3</v>
      </c>
      <c r="D223" s="3" t="s">
        <v>317</v>
      </c>
      <c r="E223" s="3"/>
      <c r="F223" s="4" t="s">
        <v>90</v>
      </c>
      <c r="G223" s="4" t="s">
        <v>91</v>
      </c>
      <c r="H223" s="4" t="s">
        <v>92</v>
      </c>
      <c r="I223" s="4" t="s">
        <v>91</v>
      </c>
      <c r="J223" s="4" t="s">
        <v>93</v>
      </c>
      <c r="K223" s="57">
        <v>589.57894736842002</v>
      </c>
      <c r="L223" s="57">
        <v>86.5</v>
      </c>
      <c r="M223" s="57">
        <v>50.1</v>
      </c>
      <c r="N223" s="57">
        <v>65.3</v>
      </c>
      <c r="O223" s="57">
        <v>97.8</v>
      </c>
      <c r="P223" s="57">
        <v>110.3</v>
      </c>
      <c r="Q223" s="57">
        <f t="shared" si="58"/>
        <v>410</v>
      </c>
      <c r="R223" s="58">
        <f t="shared" si="50"/>
        <v>676.07894736842002</v>
      </c>
      <c r="S223" s="58">
        <f t="shared" si="51"/>
        <v>726.17894736842004</v>
      </c>
      <c r="T223" s="58">
        <f t="shared" si="59"/>
        <v>791.47894736841999</v>
      </c>
      <c r="U223" s="58">
        <f t="shared" si="60"/>
        <v>889.27894736841995</v>
      </c>
      <c r="V223" s="61">
        <f t="shared" si="57"/>
        <v>999.5789473684199</v>
      </c>
      <c r="W223" s="57">
        <v>2289.4444972722631</v>
      </c>
      <c r="X223" s="57">
        <f t="shared" si="52"/>
        <v>2566.9828355574887</v>
      </c>
      <c r="Y223" s="57">
        <f t="shared" si="53"/>
        <v>2624.146290702708</v>
      </c>
      <c r="Z223" s="57">
        <f t="shared" si="54"/>
        <v>2707.2848131594519</v>
      </c>
      <c r="AA223" s="57">
        <f t="shared" si="55"/>
        <v>2843.1012453214821</v>
      </c>
      <c r="AB223" s="57">
        <f t="shared" si="56"/>
        <v>2971.2488089529079</v>
      </c>
      <c r="AC223" s="59">
        <v>3.8831856318669056</v>
      </c>
      <c r="AD223" s="59">
        <v>3.7968684656566389</v>
      </c>
      <c r="AE223" s="59">
        <v>3.6136358678701437</v>
      </c>
      <c r="AF223" s="59">
        <v>3.4205392602808637</v>
      </c>
      <c r="AG223" s="59">
        <v>3.1970859691830888</v>
      </c>
      <c r="AH223" s="59">
        <v>2.9725003880636751</v>
      </c>
      <c r="AI223" s="59"/>
      <c r="AJ223" s="59"/>
      <c r="AK223" s="59"/>
      <c r="AL223" s="59"/>
      <c r="AM223" s="59"/>
      <c r="AN223" s="59"/>
      <c r="AO223" s="59"/>
      <c r="AV223" s="59"/>
      <c r="AW223" s="59"/>
      <c r="AX223" s="59"/>
      <c r="AY223" s="59"/>
      <c r="AZ223" s="59"/>
      <c r="BA223" s="59"/>
      <c r="BB223" s="5">
        <v>298.90621200000004</v>
      </c>
      <c r="BC223" s="5">
        <v>322.10580089390936</v>
      </c>
      <c r="BD223" s="5">
        <v>336.69790489005732</v>
      </c>
      <c r="BE223" s="5">
        <v>358.22036692472852</v>
      </c>
      <c r="BF223" s="5">
        <v>381.65549980872561</v>
      </c>
      <c r="BG223" s="5">
        <v>404.82318771559733</v>
      </c>
      <c r="BH223" s="1">
        <v>3910</v>
      </c>
      <c r="BI223" s="57">
        <v>82</v>
      </c>
      <c r="BJ223" s="57">
        <v>185.58066360392851</v>
      </c>
      <c r="BK223" s="57">
        <v>193.64133876170359</v>
      </c>
      <c r="BL223" s="57">
        <v>186.27647931535378</v>
      </c>
      <c r="BM223" s="57">
        <v>188.30444621608765</v>
      </c>
      <c r="BN223" s="57">
        <v>194.33539894032219</v>
      </c>
      <c r="BO223" s="57">
        <v>0</v>
      </c>
      <c r="BP223" s="57">
        <v>0</v>
      </c>
      <c r="BQ223" s="57">
        <v>0</v>
      </c>
      <c r="BR223" s="57">
        <v>0</v>
      </c>
      <c r="BS223" s="57">
        <v>0</v>
      </c>
      <c r="BT223" s="57">
        <v>0</v>
      </c>
      <c r="CA223" s="57">
        <v>0</v>
      </c>
      <c r="CB223" s="30">
        <v>131.98297563627256</v>
      </c>
      <c r="CC223" s="30">
        <v>102.48674553095914</v>
      </c>
      <c r="CD223" s="30">
        <v>73.204818236399404</v>
      </c>
      <c r="CE223" s="30">
        <v>50.545827521097415</v>
      </c>
      <c r="CF223" s="30">
        <v>0</v>
      </c>
      <c r="CG223" s="124">
        <v>0</v>
      </c>
      <c r="CH223" s="124">
        <v>149.15335322765964</v>
      </c>
      <c r="CI223" s="124">
        <v>115.81979936154232</v>
      </c>
      <c r="CJ223" s="124">
        <v>82.728428115387402</v>
      </c>
      <c r="CK223" s="124">
        <v>57.121607011007981</v>
      </c>
      <c r="CL223" s="124">
        <v>0</v>
      </c>
      <c r="CM223" s="4">
        <f>IF(ISNUMBER(VLOOKUP(A223,Sheet1!$D$5:$D$567,1,0)),1,0)</f>
        <v>1</v>
      </c>
    </row>
    <row r="224" spans="1:91" s="57" customFormat="1">
      <c r="A224" s="1">
        <v>3911</v>
      </c>
      <c r="B224" s="1">
        <v>39</v>
      </c>
      <c r="C224" s="1">
        <v>3</v>
      </c>
      <c r="D224" s="3" t="s">
        <v>318</v>
      </c>
      <c r="E224" s="3"/>
      <c r="F224" s="4" t="s">
        <v>90</v>
      </c>
      <c r="G224" s="4" t="s">
        <v>91</v>
      </c>
      <c r="H224" s="4" t="s">
        <v>92</v>
      </c>
      <c r="I224" s="4" t="s">
        <v>91</v>
      </c>
      <c r="J224" s="4" t="s">
        <v>93</v>
      </c>
      <c r="K224" s="57">
        <v>888.96053468897708</v>
      </c>
      <c r="L224" s="57">
        <v>71</v>
      </c>
      <c r="M224" s="57">
        <v>25</v>
      </c>
      <c r="N224" s="57">
        <v>79</v>
      </c>
      <c r="O224" s="57">
        <v>25</v>
      </c>
      <c r="P224" s="57">
        <v>25</v>
      </c>
      <c r="Q224" s="57">
        <f t="shared" si="58"/>
        <v>225</v>
      </c>
      <c r="R224" s="58">
        <f t="shared" si="50"/>
        <v>959.96053468897708</v>
      </c>
      <c r="S224" s="58">
        <f t="shared" si="51"/>
        <v>984.96053468897708</v>
      </c>
      <c r="T224" s="58">
        <f t="shared" si="59"/>
        <v>1063.9605346889771</v>
      </c>
      <c r="U224" s="58">
        <f t="shared" si="60"/>
        <v>1088.9605346889771</v>
      </c>
      <c r="V224" s="61">
        <f t="shared" si="57"/>
        <v>1113.9605346889771</v>
      </c>
      <c r="W224" s="57">
        <v>1881.7718428936398</v>
      </c>
      <c r="X224" s="57">
        <f t="shared" si="52"/>
        <v>2008.1828692315498</v>
      </c>
      <c r="Y224" s="57">
        <f t="shared" si="53"/>
        <v>2022.9949974507751</v>
      </c>
      <c r="Z224" s="57">
        <f t="shared" si="54"/>
        <v>2137.3935603199252</v>
      </c>
      <c r="AA224" s="57">
        <f t="shared" si="55"/>
        <v>2145.2738769015477</v>
      </c>
      <c r="AB224" s="57">
        <f t="shared" si="56"/>
        <v>2167.6002989494341</v>
      </c>
      <c r="AC224" s="59">
        <v>2.1168227041170282</v>
      </c>
      <c r="AD224" s="59">
        <v>2.0919431546029048</v>
      </c>
      <c r="AE224" s="59">
        <v>2.0538843194256309</v>
      </c>
      <c r="AF224" s="59">
        <v>2.0089030472777263</v>
      </c>
      <c r="AG224" s="59">
        <v>1.9700198570688046</v>
      </c>
      <c r="AH224" s="59">
        <v>1.9458501728291819</v>
      </c>
      <c r="AI224" s="59"/>
      <c r="AJ224" s="59"/>
      <c r="AK224" s="59"/>
      <c r="AL224" s="59"/>
      <c r="AM224" s="59"/>
      <c r="AN224" s="59"/>
      <c r="AO224" s="59"/>
      <c r="AV224" s="59"/>
      <c r="AW224" s="59"/>
      <c r="AX224" s="59"/>
      <c r="AY224" s="59"/>
      <c r="AZ224" s="59"/>
      <c r="BA224" s="59"/>
      <c r="BB224" s="5">
        <v>979.53150000000005</v>
      </c>
      <c r="BC224" s="5">
        <v>1002.4081593409049</v>
      </c>
      <c r="BD224" s="5">
        <v>1623.8290955274558</v>
      </c>
      <c r="BE224" s="5">
        <v>1640.9161132061422</v>
      </c>
      <c r="BF224" s="5">
        <v>1657.0844740243451</v>
      </c>
      <c r="BG224" s="5">
        <v>1674.0025736011241</v>
      </c>
      <c r="BH224" s="1">
        <v>3911</v>
      </c>
      <c r="BI224" s="57">
        <v>76</v>
      </c>
      <c r="BJ224" s="57">
        <v>134.24999846005593</v>
      </c>
      <c r="BK224" s="57">
        <v>132.21364535781359</v>
      </c>
      <c r="BL224" s="57">
        <v>132.79476007377875</v>
      </c>
      <c r="BM224" s="57">
        <v>132.45047611574779</v>
      </c>
      <c r="BN224" s="57">
        <v>136.09902921524125</v>
      </c>
      <c r="BO224" s="57">
        <v>138</v>
      </c>
      <c r="BP224" s="57">
        <v>138</v>
      </c>
      <c r="BQ224" s="57">
        <v>138</v>
      </c>
      <c r="BR224" s="57">
        <v>138</v>
      </c>
      <c r="BS224" s="57">
        <v>138</v>
      </c>
      <c r="BT224" s="57">
        <v>138</v>
      </c>
      <c r="CA224" s="57">
        <v>0</v>
      </c>
      <c r="CB224" s="30">
        <v>623.52596147947418</v>
      </c>
      <c r="CC224" s="30">
        <v>581.43003546072714</v>
      </c>
      <c r="CD224" s="30">
        <v>178.95259129797529</v>
      </c>
      <c r="CE224" s="30">
        <v>257.00752496796565</v>
      </c>
      <c r="CF224" s="30">
        <v>0</v>
      </c>
      <c r="CG224" s="124">
        <v>0</v>
      </c>
      <c r="CH224" s="124">
        <v>636.09836957742664</v>
      </c>
      <c r="CI224" s="124">
        <v>593.15364624491076</v>
      </c>
      <c r="CJ224" s="124">
        <v>182.56088533379358</v>
      </c>
      <c r="CK224" s="124">
        <v>262.18967244499311</v>
      </c>
      <c r="CL224" s="124">
        <v>0</v>
      </c>
      <c r="CM224" s="4">
        <f>IF(ISNUMBER(VLOOKUP(A224,Sheet1!$D$5:$D$567,1,0)),1,0)</f>
        <v>1</v>
      </c>
    </row>
    <row r="225" spans="1:91" s="57" customFormat="1">
      <c r="A225" s="1">
        <v>3912</v>
      </c>
      <c r="B225" s="1">
        <v>39</v>
      </c>
      <c r="C225" s="1">
        <v>3</v>
      </c>
      <c r="D225" s="3" t="s">
        <v>319</v>
      </c>
      <c r="E225" s="3"/>
      <c r="F225" s="4" t="s">
        <v>90</v>
      </c>
      <c r="G225" s="4" t="s">
        <v>91</v>
      </c>
      <c r="H225" s="4" t="s">
        <v>92</v>
      </c>
      <c r="I225" s="4" t="s">
        <v>91</v>
      </c>
      <c r="J225" s="4" t="s">
        <v>93</v>
      </c>
      <c r="K225" s="57">
        <v>391.69707057416133</v>
      </c>
      <c r="L225" s="57">
        <v>20</v>
      </c>
      <c r="M225" s="57">
        <v>29.5</v>
      </c>
      <c r="N225" s="57">
        <v>29.5</v>
      </c>
      <c r="O225" s="57">
        <v>29.5</v>
      </c>
      <c r="P225" s="57">
        <v>29.5</v>
      </c>
      <c r="Q225" s="57">
        <f t="shared" si="58"/>
        <v>138</v>
      </c>
      <c r="R225" s="58">
        <f t="shared" si="50"/>
        <v>411.69707057416133</v>
      </c>
      <c r="S225" s="58">
        <f t="shared" si="51"/>
        <v>441.19707057416133</v>
      </c>
      <c r="T225" s="58">
        <f t="shared" si="59"/>
        <v>470.69707057416133</v>
      </c>
      <c r="U225" s="58">
        <f t="shared" si="60"/>
        <v>500.19707057416133</v>
      </c>
      <c r="V225" s="61">
        <f t="shared" si="57"/>
        <v>529.69707057416133</v>
      </c>
      <c r="W225" s="57">
        <v>1056.1375821414269</v>
      </c>
      <c r="X225" s="57">
        <f t="shared" si="52"/>
        <v>1041.7305498168278</v>
      </c>
      <c r="Y225" s="57">
        <f t="shared" si="53"/>
        <v>1060.0442907529161</v>
      </c>
      <c r="Z225" s="57">
        <f t="shared" si="54"/>
        <v>1071.6360566259686</v>
      </c>
      <c r="AA225" s="57">
        <f t="shared" si="55"/>
        <v>1084.0016738041327</v>
      </c>
      <c r="AB225" s="57">
        <f t="shared" si="56"/>
        <v>1097.7159021924192</v>
      </c>
      <c r="AC225" s="59">
        <v>2.696312179698737</v>
      </c>
      <c r="AD225" s="59">
        <v>2.5303326748572892</v>
      </c>
      <c r="AE225" s="59">
        <v>2.4026548711518068</v>
      </c>
      <c r="AF225" s="59">
        <v>2.2767000765880603</v>
      </c>
      <c r="AG225" s="59">
        <v>2.1671491849399267</v>
      </c>
      <c r="AH225" s="59">
        <v>2.0723465602755891</v>
      </c>
      <c r="AI225" s="59"/>
      <c r="AJ225" s="59"/>
      <c r="AK225" s="59"/>
      <c r="AL225" s="59"/>
      <c r="AM225" s="59"/>
      <c r="AN225" s="59"/>
      <c r="AO225" s="59"/>
      <c r="AV225" s="59"/>
      <c r="AW225" s="59"/>
      <c r="AX225" s="59"/>
      <c r="AY225" s="59"/>
      <c r="AZ225" s="59"/>
      <c r="BA225" s="59"/>
      <c r="BB225" s="5">
        <v>559.02791999999999</v>
      </c>
      <c r="BC225" s="5">
        <v>567.2710612733739</v>
      </c>
      <c r="BD225" s="5">
        <v>576.12818380969361</v>
      </c>
      <c r="BE225" s="5">
        <v>585.55762388456014</v>
      </c>
      <c r="BF225" s="5">
        <v>594.25261058573642</v>
      </c>
      <c r="BG225" s="5">
        <v>602.2635508988285</v>
      </c>
      <c r="BH225" s="1">
        <v>3912</v>
      </c>
      <c r="BI225" s="57">
        <v>936</v>
      </c>
      <c r="BJ225" s="57">
        <v>936</v>
      </c>
      <c r="BK225" s="57">
        <v>956.59777702029237</v>
      </c>
      <c r="BL225" s="57">
        <v>975.3715194508444</v>
      </c>
      <c r="BM225" s="57">
        <v>992.55324500431868</v>
      </c>
      <c r="BN225" s="57">
        <v>1008.3372216931592</v>
      </c>
      <c r="BO225" s="57">
        <v>0</v>
      </c>
      <c r="BP225" s="57">
        <v>0</v>
      </c>
      <c r="BQ225" s="57">
        <v>0</v>
      </c>
      <c r="BR225" s="57">
        <v>0</v>
      </c>
      <c r="BS225" s="57">
        <v>0</v>
      </c>
      <c r="BT225" s="57">
        <v>0</v>
      </c>
      <c r="CA225" s="57">
        <v>0</v>
      </c>
      <c r="CB225" s="30">
        <v>175.66728716536804</v>
      </c>
      <c r="CC225" s="30">
        <v>234.22304955382407</v>
      </c>
      <c r="CD225" s="30">
        <v>58.555762388456017</v>
      </c>
      <c r="CE225" s="30">
        <v>117.11152477691203</v>
      </c>
      <c r="CF225" s="30">
        <v>0</v>
      </c>
      <c r="CG225" s="124">
        <v>0</v>
      </c>
      <c r="CH225" s="124">
        <v>180.67906526964853</v>
      </c>
      <c r="CI225" s="124">
        <v>240.9054203595314</v>
      </c>
      <c r="CJ225" s="124">
        <v>60.226355089882851</v>
      </c>
      <c r="CK225" s="124">
        <v>120.4527101797657</v>
      </c>
      <c r="CL225" s="124">
        <v>0</v>
      </c>
      <c r="CM225" s="4">
        <f>IF(ISNUMBER(VLOOKUP(A225,Sheet1!$D$5:$D$567,1,0)),1,0)</f>
        <v>1</v>
      </c>
    </row>
    <row r="226" spans="1:91" s="57" customFormat="1">
      <c r="A226" s="1">
        <v>3913</v>
      </c>
      <c r="B226" s="1">
        <v>39</v>
      </c>
      <c r="C226" s="1">
        <v>3</v>
      </c>
      <c r="D226" s="3" t="s">
        <v>320</v>
      </c>
      <c r="E226" s="3"/>
      <c r="F226" s="4" t="s">
        <v>90</v>
      </c>
      <c r="G226" s="4" t="s">
        <v>91</v>
      </c>
      <c r="H226" s="4" t="s">
        <v>92</v>
      </c>
      <c r="I226" s="4" t="s">
        <v>91</v>
      </c>
      <c r="J226" s="4" t="s">
        <v>93</v>
      </c>
      <c r="K226" s="57">
        <v>208.06842703349398</v>
      </c>
      <c r="L226" s="57">
        <v>30</v>
      </c>
      <c r="M226" s="57">
        <v>39.5</v>
      </c>
      <c r="N226" s="57">
        <v>39.5</v>
      </c>
      <c r="O226" s="57">
        <v>39.5</v>
      </c>
      <c r="P226" s="57">
        <v>39.5</v>
      </c>
      <c r="Q226" s="57">
        <f t="shared" si="58"/>
        <v>188</v>
      </c>
      <c r="R226" s="58">
        <f t="shared" si="50"/>
        <v>238.06842703349398</v>
      </c>
      <c r="S226" s="58">
        <f t="shared" ref="S226:S245" si="61">R226+M226</f>
        <v>277.568427033494</v>
      </c>
      <c r="T226" s="58">
        <f t="shared" si="59"/>
        <v>317.068427033494</v>
      </c>
      <c r="U226" s="58">
        <f t="shared" si="60"/>
        <v>356.568427033494</v>
      </c>
      <c r="V226" s="61">
        <f t="shared" si="57"/>
        <v>396.068427033494</v>
      </c>
      <c r="W226" s="57">
        <v>554.92868070821919</v>
      </c>
      <c r="X226" s="57">
        <f t="shared" si="52"/>
        <v>586.77242644294711</v>
      </c>
      <c r="Y226" s="57">
        <f t="shared" si="53"/>
        <v>645.83067657628862</v>
      </c>
      <c r="Z226" s="57">
        <f t="shared" si="54"/>
        <v>706.10985986166463</v>
      </c>
      <c r="AA226" s="57">
        <f t="shared" si="55"/>
        <v>760.14546440041943</v>
      </c>
      <c r="AB226" s="57">
        <f t="shared" si="56"/>
        <v>812.89440644513957</v>
      </c>
      <c r="AC226" s="59">
        <v>2.6670489541351179</v>
      </c>
      <c r="AD226" s="59">
        <v>2.4647217346481387</v>
      </c>
      <c r="AE226" s="59">
        <v>2.3267440158039179</v>
      </c>
      <c r="AF226" s="59">
        <v>2.2269951835572503</v>
      </c>
      <c r="AG226" s="59">
        <v>2.1318361547726594</v>
      </c>
      <c r="AH226" s="59">
        <v>2.052409005518625</v>
      </c>
      <c r="AI226" s="59"/>
      <c r="AJ226" s="59"/>
      <c r="AK226" s="59"/>
      <c r="AL226" s="59"/>
      <c r="AM226" s="59"/>
      <c r="AN226" s="59"/>
      <c r="AO226" s="59"/>
      <c r="AV226" s="59"/>
      <c r="AW226" s="59"/>
      <c r="AX226" s="59"/>
      <c r="AY226" s="59"/>
      <c r="AZ226" s="59"/>
      <c r="BA226" s="59"/>
      <c r="BB226" s="5">
        <v>539.89792499999999</v>
      </c>
      <c r="BC226" s="5">
        <v>549.23171813683109</v>
      </c>
      <c r="BD226" s="5">
        <v>744.73937307985932</v>
      </c>
      <c r="BE226" s="5">
        <v>755.30438093312694</v>
      </c>
      <c r="BF226" s="5">
        <v>764.94748053638398</v>
      </c>
      <c r="BG226" s="5">
        <v>773.84450498630952</v>
      </c>
      <c r="BH226" s="1">
        <v>3913</v>
      </c>
      <c r="BI226" s="57">
        <v>1300</v>
      </c>
      <c r="BJ226" s="57">
        <v>1300</v>
      </c>
      <c r="BK226" s="57">
        <v>1346.0703266575174</v>
      </c>
      <c r="BL226" s="57">
        <v>1382.8668780716732</v>
      </c>
      <c r="BM226" s="57">
        <v>1412.9337569452161</v>
      </c>
      <c r="BN226" s="57">
        <v>1437.9624570903011</v>
      </c>
      <c r="BO226" s="57">
        <v>0</v>
      </c>
      <c r="BP226" s="57">
        <v>0</v>
      </c>
      <c r="BQ226" s="57">
        <v>0</v>
      </c>
      <c r="BR226" s="57">
        <v>0</v>
      </c>
      <c r="BS226" s="57">
        <v>0</v>
      </c>
      <c r="BT226" s="57">
        <v>0</v>
      </c>
      <c r="CA226" s="57">
        <v>0</v>
      </c>
      <c r="CB226" s="30">
        <v>249.5128082596122</v>
      </c>
      <c r="CC226" s="30">
        <v>168.59719089117155</v>
      </c>
      <c r="CD226" s="30">
        <v>56.199063630390519</v>
      </c>
      <c r="CE226" s="30">
        <v>280.99531815195263</v>
      </c>
      <c r="CF226" s="30">
        <v>0</v>
      </c>
      <c r="CG226" s="124">
        <v>0</v>
      </c>
      <c r="CH226" s="124">
        <v>255.63748929519161</v>
      </c>
      <c r="CI226" s="124">
        <v>172.73567189703925</v>
      </c>
      <c r="CJ226" s="124">
        <v>57.578557299013099</v>
      </c>
      <c r="CK226" s="124">
        <v>287.89278649506554</v>
      </c>
      <c r="CL226" s="124">
        <v>0</v>
      </c>
      <c r="CM226" s="4">
        <f>IF(ISNUMBER(VLOOKUP(A226,Sheet1!$D$5:$D$567,1,0)),1,0)</f>
        <v>1</v>
      </c>
    </row>
    <row r="227" spans="1:91" s="57" customFormat="1">
      <c r="A227" s="1">
        <v>4001</v>
      </c>
      <c r="B227" s="1">
        <v>40</v>
      </c>
      <c r="C227" s="1">
        <v>4</v>
      </c>
      <c r="D227" s="3" t="s">
        <v>321</v>
      </c>
      <c r="E227" s="3"/>
      <c r="F227" s="4" t="s">
        <v>109</v>
      </c>
      <c r="G227" s="4" t="s">
        <v>91</v>
      </c>
      <c r="H227" s="4" t="s">
        <v>92</v>
      </c>
      <c r="I227" s="4" t="s">
        <v>91</v>
      </c>
      <c r="J227" s="4" t="s">
        <v>93</v>
      </c>
      <c r="K227" s="57">
        <v>551.02040816326451</v>
      </c>
      <c r="L227" s="57">
        <v>46.9</v>
      </c>
      <c r="M227" s="57">
        <v>63.900000000000006</v>
      </c>
      <c r="N227" s="57">
        <v>22.8</v>
      </c>
      <c r="O227" s="57">
        <v>47.4</v>
      </c>
      <c r="P227" s="57">
        <v>22.8</v>
      </c>
      <c r="Q227" s="57">
        <f t="shared" si="58"/>
        <v>203.80000000000004</v>
      </c>
      <c r="R227" s="58">
        <f t="shared" si="50"/>
        <v>597.92040816326448</v>
      </c>
      <c r="S227" s="58">
        <f t="shared" si="61"/>
        <v>661.82040816326446</v>
      </c>
      <c r="T227" s="58">
        <f t="shared" si="59"/>
        <v>684.62040816326441</v>
      </c>
      <c r="U227" s="58">
        <f t="shared" si="60"/>
        <v>732.02040816326439</v>
      </c>
      <c r="V227" s="61">
        <f t="shared" ref="V227:V258" si="62">U227+P227</f>
        <v>754.82040816326435</v>
      </c>
      <c r="W227" s="57">
        <v>1949.9360075618279</v>
      </c>
      <c r="X227" s="57">
        <f t="shared" si="52"/>
        <v>2136.9435964376512</v>
      </c>
      <c r="Y227" s="57">
        <f t="shared" si="53"/>
        <v>2398.6901641650438</v>
      </c>
      <c r="Z227" s="57">
        <f t="shared" si="54"/>
        <v>2507.2798093909814</v>
      </c>
      <c r="AA227" s="57">
        <f t="shared" si="55"/>
        <v>2696.4770629704017</v>
      </c>
      <c r="AB227" s="57">
        <f t="shared" si="56"/>
        <v>2787.2922214836221</v>
      </c>
      <c r="AC227" s="59">
        <v>3.538772754464063</v>
      </c>
      <c r="AD227" s="59">
        <v>3.573959957316176</v>
      </c>
      <c r="AE227" s="59">
        <v>3.6243822864605759</v>
      </c>
      <c r="AF227" s="59">
        <v>3.6622919496625048</v>
      </c>
      <c r="AG227" s="59">
        <v>3.6836091356198901</v>
      </c>
      <c r="AH227" s="59">
        <v>3.6926561488527523</v>
      </c>
      <c r="AI227" s="59"/>
      <c r="AJ227" s="59"/>
      <c r="AK227" s="59"/>
      <c r="AL227" s="59"/>
      <c r="AM227" s="59"/>
      <c r="AN227" s="59"/>
      <c r="AO227" s="59"/>
      <c r="AV227" s="59"/>
      <c r="AW227" s="59"/>
      <c r="AX227" s="59"/>
      <c r="AY227" s="59"/>
      <c r="AZ227" s="59"/>
      <c r="BA227" s="59"/>
      <c r="BB227" s="5">
        <v>295.66239999999999</v>
      </c>
      <c r="BC227" s="5">
        <v>309.69230758549327</v>
      </c>
      <c r="BD227" s="5">
        <v>322.60770458572233</v>
      </c>
      <c r="BE227" s="5">
        <v>329.83108019860668</v>
      </c>
      <c r="BF227" s="5">
        <v>342.05978447420216</v>
      </c>
      <c r="BG227" s="5">
        <v>349.96996370589977</v>
      </c>
      <c r="BH227" s="1">
        <v>4001</v>
      </c>
      <c r="BI227" s="57">
        <v>643</v>
      </c>
      <c r="BJ227" s="57">
        <v>732.19904038994287</v>
      </c>
      <c r="BK227" s="57">
        <v>883.31111423952711</v>
      </c>
      <c r="BL227" s="57">
        <v>868.15858801319928</v>
      </c>
      <c r="BM227" s="57">
        <v>918.49271568266727</v>
      </c>
      <c r="BN227" s="57">
        <v>955.8802011333155</v>
      </c>
      <c r="BO227" s="57">
        <v>83</v>
      </c>
      <c r="BP227" s="57">
        <v>227.82793180075763</v>
      </c>
      <c r="BQ227" s="57">
        <v>230.9036644977603</v>
      </c>
      <c r="BR227" s="57">
        <v>245.38415197239692</v>
      </c>
      <c r="BS227" s="57">
        <v>265.72927966076759</v>
      </c>
      <c r="BT227" s="57">
        <v>263.28470481361632</v>
      </c>
      <c r="CA227" s="57">
        <v>0</v>
      </c>
      <c r="CB227" s="30">
        <v>22.077082922276777</v>
      </c>
      <c r="CC227" s="30">
        <v>101.18662950988796</v>
      </c>
      <c r="CD227" s="30">
        <v>29.436110248437274</v>
      </c>
      <c r="CE227" s="30">
        <v>177.1312575180047</v>
      </c>
      <c r="CF227" s="30">
        <v>0</v>
      </c>
      <c r="CG227" s="124">
        <v>0</v>
      </c>
      <c r="CH227" s="124">
        <v>23.425069294224691</v>
      </c>
      <c r="CI227" s="124">
        <v>107.3649003477005</v>
      </c>
      <c r="CJ227" s="124">
        <v>31.233425391825687</v>
      </c>
      <c r="CK227" s="124">
        <v>187.94656867214894</v>
      </c>
      <c r="CL227" s="124">
        <v>0</v>
      </c>
      <c r="CM227" s="4">
        <f>IF(ISNUMBER(VLOOKUP(A227,Sheet1!$D$5:$D$567,1,0)),1,0)</f>
        <v>1</v>
      </c>
    </row>
    <row r="228" spans="1:91" s="57" customFormat="1">
      <c r="A228" s="1">
        <v>4002</v>
      </c>
      <c r="B228" s="1">
        <v>40</v>
      </c>
      <c r="C228" s="1">
        <v>4</v>
      </c>
      <c r="D228" s="3" t="s">
        <v>322</v>
      </c>
      <c r="E228" s="3"/>
      <c r="F228" s="4" t="s">
        <v>109</v>
      </c>
      <c r="G228" s="4" t="s">
        <v>91</v>
      </c>
      <c r="H228" s="4" t="s">
        <v>92</v>
      </c>
      <c r="I228" s="4" t="s">
        <v>91</v>
      </c>
      <c r="J228" s="4" t="s">
        <v>93</v>
      </c>
      <c r="K228" s="57">
        <v>972.05359458535349</v>
      </c>
      <c r="L228" s="57">
        <v>18.849999999999998</v>
      </c>
      <c r="M228" s="57">
        <v>44.95</v>
      </c>
      <c r="N228" s="57">
        <v>32.449999999999996</v>
      </c>
      <c r="O228" s="57">
        <v>24.049999999999997</v>
      </c>
      <c r="P228" s="57">
        <v>24.049999999999997</v>
      </c>
      <c r="Q228" s="57">
        <f t="shared" si="58"/>
        <v>144.35</v>
      </c>
      <c r="R228" s="58">
        <f t="shared" si="50"/>
        <v>990.90359458535352</v>
      </c>
      <c r="S228" s="58">
        <f t="shared" si="61"/>
        <v>1035.8535945853534</v>
      </c>
      <c r="T228" s="58">
        <f t="shared" si="59"/>
        <v>1068.3035945853535</v>
      </c>
      <c r="U228" s="58">
        <f t="shared" si="60"/>
        <v>1092.3535945853534</v>
      </c>
      <c r="V228" s="61">
        <f t="shared" si="62"/>
        <v>1116.4035945853534</v>
      </c>
      <c r="W228" s="57">
        <v>3670.3610390274816</v>
      </c>
      <c r="X228" s="57">
        <f t="shared" si="52"/>
        <v>3705.6807236989116</v>
      </c>
      <c r="Y228" s="57">
        <f t="shared" si="53"/>
        <v>3850.1256854070534</v>
      </c>
      <c r="Z228" s="57">
        <f t="shared" si="54"/>
        <v>3975.2258663690009</v>
      </c>
      <c r="AA228" s="57">
        <f t="shared" si="55"/>
        <v>4101.9970112584206</v>
      </c>
      <c r="AB228" s="57">
        <f t="shared" si="56"/>
        <v>4206.7258340276239</v>
      </c>
      <c r="AC228" s="59">
        <v>3.7758834075328309</v>
      </c>
      <c r="AD228" s="59">
        <v>3.7396985377266336</v>
      </c>
      <c r="AE228" s="59">
        <v>3.7168627936733065</v>
      </c>
      <c r="AF228" s="59">
        <v>3.7210638310282267</v>
      </c>
      <c r="AG228" s="59">
        <v>3.7551915712928996</v>
      </c>
      <c r="AH228" s="59">
        <v>3.7681048810937012</v>
      </c>
      <c r="AI228" s="59"/>
      <c r="AJ228" s="59"/>
      <c r="AK228" s="59"/>
      <c r="AL228" s="59"/>
      <c r="AM228" s="59"/>
      <c r="AN228" s="59"/>
      <c r="AO228" s="59"/>
      <c r="AV228" s="59"/>
      <c r="AW228" s="59"/>
      <c r="AX228" s="59"/>
      <c r="AY228" s="59"/>
      <c r="AZ228" s="59"/>
      <c r="BA228" s="59"/>
      <c r="BB228" s="5">
        <v>155.99530000000001</v>
      </c>
      <c r="BC228" s="5">
        <v>189.38657573687291</v>
      </c>
      <c r="BD228" s="5">
        <v>202.3284183375045</v>
      </c>
      <c r="BE228" s="5">
        <v>202.83773117535702</v>
      </c>
      <c r="BF228" s="5">
        <v>210.61350315678698</v>
      </c>
      <c r="BG228" s="5">
        <v>216.7304660980644</v>
      </c>
      <c r="BH228" s="1">
        <v>4002</v>
      </c>
      <c r="BI228" s="57">
        <v>754</v>
      </c>
      <c r="BJ228" s="57">
        <v>873.94880711770577</v>
      </c>
      <c r="BK228" s="57">
        <v>1012.88655357828</v>
      </c>
      <c r="BL228" s="57">
        <v>1151.3897010146432</v>
      </c>
      <c r="BM228" s="57">
        <v>1283.604971664638</v>
      </c>
      <c r="BN228" s="57">
        <v>1417.6708676488483</v>
      </c>
      <c r="BO228" s="57">
        <v>1038</v>
      </c>
      <c r="BP228" s="57">
        <v>1299.9653510470926</v>
      </c>
      <c r="BQ228" s="57">
        <v>1301.951669589753</v>
      </c>
      <c r="BR228" s="57">
        <v>1304.3517017632257</v>
      </c>
      <c r="BS228" s="57">
        <v>1312.5476637930685</v>
      </c>
      <c r="BT228" s="57">
        <v>1312.543590253815</v>
      </c>
      <c r="CA228" s="57">
        <v>0</v>
      </c>
      <c r="CB228" s="30">
        <v>17.625803491821433</v>
      </c>
      <c r="CC228" s="30">
        <v>63.111748171080897</v>
      </c>
      <c r="CD228" s="30">
        <v>10.802911912318132</v>
      </c>
      <c r="CE228" s="30">
        <v>111.29726760013656</v>
      </c>
      <c r="CF228" s="30">
        <v>0</v>
      </c>
      <c r="CG228" s="124">
        <v>0</v>
      </c>
      <c r="CH228" s="124">
        <v>18.833027681781978</v>
      </c>
      <c r="CI228" s="124">
        <v>67.43438963807445</v>
      </c>
      <c r="CJ228" s="124">
        <v>11.542823519106145</v>
      </c>
      <c r="CK228" s="124">
        <v>118.92022525910183</v>
      </c>
      <c r="CL228" s="124">
        <v>0</v>
      </c>
      <c r="CM228" s="4">
        <f>IF(ISNUMBER(VLOOKUP(A228,Sheet1!$D$5:$D$567,1,0)),1,0)</f>
        <v>1</v>
      </c>
    </row>
    <row r="229" spans="1:91" s="57" customFormat="1">
      <c r="A229" s="1">
        <v>4003</v>
      </c>
      <c r="B229" s="1">
        <v>40</v>
      </c>
      <c r="C229" s="1">
        <v>4</v>
      </c>
      <c r="D229" s="3" t="s">
        <v>323</v>
      </c>
      <c r="E229" s="3"/>
      <c r="F229" s="4" t="s">
        <v>109</v>
      </c>
      <c r="G229" s="4" t="s">
        <v>91</v>
      </c>
      <c r="H229" s="4" t="s">
        <v>92</v>
      </c>
      <c r="I229" s="4" t="s">
        <v>91</v>
      </c>
      <c r="J229" s="4" t="s">
        <v>93</v>
      </c>
      <c r="K229" s="57">
        <v>231.68181818181776</v>
      </c>
      <c r="L229" s="57">
        <v>338</v>
      </c>
      <c r="M229" s="57">
        <v>84.7</v>
      </c>
      <c r="N229" s="57">
        <v>18</v>
      </c>
      <c r="O229" s="57">
        <v>0</v>
      </c>
      <c r="P229" s="57">
        <v>0</v>
      </c>
      <c r="Q229" s="57">
        <f t="shared" si="58"/>
        <v>440.7</v>
      </c>
      <c r="R229" s="58">
        <f t="shared" si="50"/>
        <v>569.68181818181779</v>
      </c>
      <c r="S229" s="58">
        <f t="shared" si="61"/>
        <v>654.38181818181783</v>
      </c>
      <c r="T229" s="58">
        <f t="shared" si="59"/>
        <v>672.38181818181783</v>
      </c>
      <c r="U229" s="58">
        <f t="shared" si="60"/>
        <v>672.38181818181783</v>
      </c>
      <c r="V229" s="61">
        <f t="shared" si="62"/>
        <v>672.38181818181783</v>
      </c>
      <c r="W229" s="57">
        <v>857.10617897859368</v>
      </c>
      <c r="X229" s="57">
        <f t="shared" si="52"/>
        <v>2031.6256453305898</v>
      </c>
      <c r="Y229" s="57">
        <f t="shared" si="53"/>
        <v>2446.6420016579336</v>
      </c>
      <c r="Z229" s="57">
        <f t="shared" si="54"/>
        <v>2643.8091896122364</v>
      </c>
      <c r="AA229" s="57">
        <f t="shared" si="55"/>
        <v>2737.667431065232</v>
      </c>
      <c r="AB229" s="57">
        <f t="shared" si="56"/>
        <v>2771.9045202895363</v>
      </c>
      <c r="AC229" s="59">
        <v>3.6994969467390808</v>
      </c>
      <c r="AD229" s="59">
        <v>3.5662462456932102</v>
      </c>
      <c r="AE229" s="59">
        <v>3.7388599953095611</v>
      </c>
      <c r="AF229" s="59">
        <v>3.9320057713061591</v>
      </c>
      <c r="AG229" s="59">
        <v>4.0715964605767239</v>
      </c>
      <c r="AH229" s="59">
        <v>4.1225155787005372</v>
      </c>
      <c r="AI229" s="59"/>
      <c r="AJ229" s="59"/>
      <c r="AK229" s="59"/>
      <c r="AL229" s="59"/>
      <c r="AM229" s="59"/>
      <c r="AN229" s="59"/>
      <c r="AO229" s="59"/>
      <c r="AV229" s="59"/>
      <c r="AW229" s="59"/>
      <c r="AX229" s="59"/>
      <c r="AY229" s="59"/>
      <c r="AZ229" s="59"/>
      <c r="BA229" s="59"/>
      <c r="BB229" s="5">
        <v>161.15270000000001</v>
      </c>
      <c r="BC229" s="5">
        <v>215.11625032030659</v>
      </c>
      <c r="BD229" s="5">
        <v>249.77042398387334</v>
      </c>
      <c r="BE229" s="5">
        <v>259.60920012615327</v>
      </c>
      <c r="BF229" s="5">
        <v>264.04347261053863</v>
      </c>
      <c r="BG229" s="5">
        <v>264.59600641010974</v>
      </c>
      <c r="BH229" s="1">
        <v>4003</v>
      </c>
      <c r="BI229" s="57">
        <v>488</v>
      </c>
      <c r="BJ229" s="57">
        <v>708.93199339751595</v>
      </c>
      <c r="BK229" s="57">
        <v>1003.1029459251062</v>
      </c>
      <c r="BL229" s="57">
        <v>1020.0387564782483</v>
      </c>
      <c r="BM229" s="57">
        <v>1005.9220696120608</v>
      </c>
      <c r="BN229" s="57">
        <v>963.73896185987667</v>
      </c>
      <c r="BO229" s="57">
        <v>0</v>
      </c>
      <c r="BP229" s="57">
        <v>169.29615199590799</v>
      </c>
      <c r="BQ229" s="57">
        <v>158.07594230232297</v>
      </c>
      <c r="BR229" s="57">
        <v>167.79154725061522</v>
      </c>
      <c r="BS229" s="57">
        <v>192.07515234364149</v>
      </c>
      <c r="BT229" s="57">
        <v>214.01098528601625</v>
      </c>
      <c r="CA229" s="57">
        <v>0</v>
      </c>
      <c r="CB229" s="30">
        <v>0</v>
      </c>
      <c r="CC229" s="30">
        <v>89.85316123110178</v>
      </c>
      <c r="CD229" s="30">
        <v>10.891292277009857</v>
      </c>
      <c r="CE229" s="30">
        <v>158.86474661804161</v>
      </c>
      <c r="CF229" s="30">
        <v>0</v>
      </c>
      <c r="CG229" s="124">
        <v>0</v>
      </c>
      <c r="CH229" s="124">
        <v>0</v>
      </c>
      <c r="CI229" s="124">
        <v>91.579141315177665</v>
      </c>
      <c r="CJ229" s="124">
        <v>11.100501984296837</v>
      </c>
      <c r="CK229" s="124">
        <v>161.91636311063522</v>
      </c>
      <c r="CL229" s="124">
        <v>0</v>
      </c>
      <c r="CM229" s="4">
        <f>IF(ISNUMBER(VLOOKUP(A229,Sheet1!$D$5:$D$567,1,0)),1,0)</f>
        <v>1</v>
      </c>
    </row>
    <row r="230" spans="1:91" s="57" customFormat="1">
      <c r="A230" s="1">
        <v>4004</v>
      </c>
      <c r="B230" s="1">
        <v>40</v>
      </c>
      <c r="C230" s="1">
        <v>4</v>
      </c>
      <c r="D230" s="3" t="s">
        <v>324</v>
      </c>
      <c r="E230" s="3"/>
      <c r="F230" s="4" t="s">
        <v>109</v>
      </c>
      <c r="G230" s="4" t="s">
        <v>91</v>
      </c>
      <c r="H230" s="4" t="s">
        <v>92</v>
      </c>
      <c r="I230" s="4" t="s">
        <v>91</v>
      </c>
      <c r="J230" s="4" t="s">
        <v>93</v>
      </c>
      <c r="K230" s="57">
        <v>0</v>
      </c>
      <c r="L230" s="57">
        <v>0</v>
      </c>
      <c r="M230" s="57">
        <v>0</v>
      </c>
      <c r="N230" s="57">
        <v>0</v>
      </c>
      <c r="O230" s="57">
        <v>0</v>
      </c>
      <c r="P230" s="57">
        <v>0</v>
      </c>
      <c r="Q230" s="57">
        <f t="shared" si="58"/>
        <v>0</v>
      </c>
      <c r="R230" s="58">
        <f t="shared" si="50"/>
        <v>0</v>
      </c>
      <c r="S230" s="58">
        <f t="shared" si="61"/>
        <v>0</v>
      </c>
      <c r="T230" s="58">
        <f t="shared" si="59"/>
        <v>0</v>
      </c>
      <c r="U230" s="58">
        <f t="shared" si="60"/>
        <v>0</v>
      </c>
      <c r="V230" s="61">
        <f t="shared" si="62"/>
        <v>0</v>
      </c>
      <c r="W230" s="57">
        <v>0</v>
      </c>
      <c r="X230" s="57">
        <f t="shared" si="52"/>
        <v>0</v>
      </c>
      <c r="Y230" s="57">
        <f t="shared" si="53"/>
        <v>0</v>
      </c>
      <c r="Z230" s="57">
        <f t="shared" si="54"/>
        <v>0</v>
      </c>
      <c r="AA230" s="57">
        <f t="shared" si="55"/>
        <v>0</v>
      </c>
      <c r="AB230" s="57">
        <f t="shared" si="56"/>
        <v>0</v>
      </c>
      <c r="AC230" s="59"/>
      <c r="AD230" s="59"/>
      <c r="AE230" s="59"/>
      <c r="AF230" s="59"/>
      <c r="AG230" s="59"/>
      <c r="AH230" s="59"/>
      <c r="AI230" s="59"/>
      <c r="AJ230" s="59"/>
      <c r="AK230" s="59"/>
      <c r="AL230" s="59"/>
      <c r="AM230" s="59"/>
      <c r="AN230" s="59"/>
      <c r="AO230" s="59"/>
      <c r="AV230" s="59"/>
      <c r="AW230" s="59"/>
      <c r="AX230" s="59"/>
      <c r="AY230" s="59"/>
      <c r="AZ230" s="59"/>
      <c r="BA230" s="59"/>
      <c r="BB230" s="5">
        <v>368.93600000000004</v>
      </c>
      <c r="BC230" s="5">
        <v>374.66138444084282</v>
      </c>
      <c r="BD230" s="5">
        <v>380.59605186385738</v>
      </c>
      <c r="BE230" s="5">
        <v>386.9941316045381</v>
      </c>
      <c r="BF230" s="5">
        <v>392.85405510534849</v>
      </c>
      <c r="BG230" s="5">
        <v>398.20571993517024</v>
      </c>
      <c r="BH230" s="1">
        <v>4004</v>
      </c>
      <c r="BI230" s="57">
        <v>661</v>
      </c>
      <c r="BJ230" s="57">
        <v>661</v>
      </c>
      <c r="BK230" s="57">
        <v>661</v>
      </c>
      <c r="BL230" s="57">
        <v>661</v>
      </c>
      <c r="BM230" s="57">
        <v>661</v>
      </c>
      <c r="BN230" s="57">
        <v>661</v>
      </c>
      <c r="BO230" s="57">
        <v>326</v>
      </c>
      <c r="BP230" s="57">
        <v>326</v>
      </c>
      <c r="BQ230" s="57">
        <v>326</v>
      </c>
      <c r="BR230" s="57">
        <v>326</v>
      </c>
      <c r="BS230" s="57">
        <v>326</v>
      </c>
      <c r="BT230" s="57">
        <v>326</v>
      </c>
      <c r="CA230" s="57">
        <v>0</v>
      </c>
      <c r="CB230" s="30">
        <v>0</v>
      </c>
      <c r="CC230" s="30">
        <v>77.398826320907631</v>
      </c>
      <c r="CD230" s="30">
        <v>38.699413160453815</v>
      </c>
      <c r="CE230" s="30">
        <v>270.89589212317662</v>
      </c>
      <c r="CF230" s="30">
        <v>0</v>
      </c>
      <c r="CG230" s="124">
        <v>0</v>
      </c>
      <c r="CH230" s="124">
        <v>0</v>
      </c>
      <c r="CI230" s="124">
        <v>79.641143987034056</v>
      </c>
      <c r="CJ230" s="124">
        <v>39.820571993517028</v>
      </c>
      <c r="CK230" s="124">
        <v>278.74400395461913</v>
      </c>
      <c r="CL230" s="124">
        <v>0</v>
      </c>
      <c r="CM230" s="4">
        <f>IF(ISNUMBER(VLOOKUP(A230,Sheet1!$D$5:$D$567,1,0)),1,0)</f>
        <v>1</v>
      </c>
    </row>
    <row r="231" spans="1:91" s="57" customFormat="1">
      <c r="A231" s="1">
        <v>4005</v>
      </c>
      <c r="B231" s="1">
        <v>40</v>
      </c>
      <c r="C231" s="1">
        <v>4</v>
      </c>
      <c r="D231" s="3" t="s">
        <v>325</v>
      </c>
      <c r="E231" s="3"/>
      <c r="F231" s="4" t="s">
        <v>109</v>
      </c>
      <c r="G231" s="4" t="s">
        <v>91</v>
      </c>
      <c r="H231" s="4" t="s">
        <v>92</v>
      </c>
      <c r="I231" s="4" t="s">
        <v>91</v>
      </c>
      <c r="J231" s="4" t="s">
        <v>93</v>
      </c>
      <c r="K231" s="57">
        <v>494.34296724469647</v>
      </c>
      <c r="L231" s="57">
        <v>13.9</v>
      </c>
      <c r="M231" s="57">
        <v>24.7</v>
      </c>
      <c r="N231" s="57">
        <v>17.8</v>
      </c>
      <c r="O231" s="57">
        <v>17.8</v>
      </c>
      <c r="P231" s="57">
        <v>17.8</v>
      </c>
      <c r="Q231" s="57">
        <f t="shared" si="58"/>
        <v>92</v>
      </c>
      <c r="R231" s="58">
        <f t="shared" si="50"/>
        <v>508.24296724469644</v>
      </c>
      <c r="S231" s="58">
        <f t="shared" si="61"/>
        <v>532.94296724469643</v>
      </c>
      <c r="T231" s="58">
        <f t="shared" si="59"/>
        <v>550.74296724469639</v>
      </c>
      <c r="U231" s="58">
        <f t="shared" si="60"/>
        <v>568.54296724469634</v>
      </c>
      <c r="V231" s="61">
        <f t="shared" si="62"/>
        <v>586.3429672446963</v>
      </c>
      <c r="W231" s="57">
        <v>2273.3169782040704</v>
      </c>
      <c r="X231" s="57">
        <f t="shared" si="52"/>
        <v>2324.3230828018104</v>
      </c>
      <c r="Y231" s="57">
        <f t="shared" si="53"/>
        <v>2447.1515286358444</v>
      </c>
      <c r="Z231" s="57">
        <f t="shared" si="54"/>
        <v>2560.6855633067362</v>
      </c>
      <c r="AA231" s="57">
        <f t="shared" si="55"/>
        <v>2637.7819290692528</v>
      </c>
      <c r="AB231" s="57">
        <f t="shared" si="56"/>
        <v>2708.074221973121</v>
      </c>
      <c r="AC231" s="59">
        <v>4.5986635369261633</v>
      </c>
      <c r="AD231" s="59">
        <v>4.5732518354410443</v>
      </c>
      <c r="AE231" s="59">
        <v>4.5917699998699009</v>
      </c>
      <c r="AF231" s="59">
        <v>4.6495111433152765</v>
      </c>
      <c r="AG231" s="59">
        <v>4.6395471952676051</v>
      </c>
      <c r="AH231" s="59">
        <v>4.6185839572677443</v>
      </c>
      <c r="AI231" s="59"/>
      <c r="AJ231" s="59"/>
      <c r="AK231" s="59"/>
      <c r="AL231" s="59"/>
      <c r="AM231" s="59"/>
      <c r="AN231" s="59"/>
      <c r="AO231" s="59"/>
      <c r="AV231" s="59"/>
      <c r="AW231" s="59"/>
      <c r="AX231" s="59"/>
      <c r="AY231" s="59"/>
      <c r="AZ231" s="59"/>
      <c r="BA231" s="59"/>
      <c r="BB231" s="5">
        <v>461.17</v>
      </c>
      <c r="BC231" s="5">
        <v>469.3218432242391</v>
      </c>
      <c r="BD231" s="5">
        <v>478.39789368284755</v>
      </c>
      <c r="BE231" s="5">
        <v>488.68130923324691</v>
      </c>
      <c r="BF231" s="5">
        <v>497.24134198529651</v>
      </c>
      <c r="BG231" s="5">
        <v>504.98045144587689</v>
      </c>
      <c r="BH231" s="1">
        <v>4005</v>
      </c>
      <c r="BI231" s="57">
        <v>2374</v>
      </c>
      <c r="BJ231" s="57">
        <v>2392.3577458224131</v>
      </c>
      <c r="BK231" s="57">
        <v>2459.8501093862392</v>
      </c>
      <c r="BL231" s="57">
        <v>2493.527873768071</v>
      </c>
      <c r="BM231" s="57">
        <v>2525.9451082488363</v>
      </c>
      <c r="BN231" s="57">
        <v>2557.1712835470116</v>
      </c>
      <c r="BO231" s="57">
        <v>952</v>
      </c>
      <c r="BP231" s="57">
        <v>1112.7052914525777</v>
      </c>
      <c r="BQ231" s="57">
        <v>1111.4078226323084</v>
      </c>
      <c r="BR231" s="57">
        <v>1120.5345932290486</v>
      </c>
      <c r="BS231" s="57">
        <v>1140.6230988052152</v>
      </c>
      <c r="BT231" s="57">
        <v>1142.1454015612981</v>
      </c>
      <c r="CA231" s="57">
        <v>0</v>
      </c>
      <c r="CB231" s="30">
        <v>1.7359902527751585</v>
      </c>
      <c r="CC231" s="30">
        <v>121.73632974511793</v>
      </c>
      <c r="CD231" s="30">
        <v>48.694531898047174</v>
      </c>
      <c r="CE231" s="30">
        <v>316.51445733730668</v>
      </c>
      <c r="CF231" s="30">
        <v>0</v>
      </c>
      <c r="CG231" s="124">
        <v>0</v>
      </c>
      <c r="CH231" s="124">
        <v>1.7938912845418891</v>
      </c>
      <c r="CI231" s="124">
        <v>125.79664004033374</v>
      </c>
      <c r="CJ231" s="124">
        <v>50.318656016133502</v>
      </c>
      <c r="CK231" s="124">
        <v>327.07126410486779</v>
      </c>
      <c r="CL231" s="124">
        <v>0</v>
      </c>
      <c r="CM231" s="4">
        <f>IF(ISNUMBER(VLOOKUP(A231,Sheet1!$D$5:$D$567,1,0)),1,0)</f>
        <v>1</v>
      </c>
    </row>
    <row r="232" spans="1:91" s="57" customFormat="1">
      <c r="A232" s="1">
        <v>4006</v>
      </c>
      <c r="B232" s="1">
        <v>40</v>
      </c>
      <c r="C232" s="1">
        <v>4</v>
      </c>
      <c r="D232" s="3" t="s">
        <v>326</v>
      </c>
      <c r="E232" s="3"/>
      <c r="F232" s="4" t="s">
        <v>90</v>
      </c>
      <c r="G232" s="4" t="s">
        <v>91</v>
      </c>
      <c r="H232" s="4" t="s">
        <v>92</v>
      </c>
      <c r="I232" s="4" t="s">
        <v>91</v>
      </c>
      <c r="J232" s="4" t="s">
        <v>93</v>
      </c>
      <c r="K232" s="57">
        <v>0</v>
      </c>
      <c r="L232" s="57">
        <v>3.9</v>
      </c>
      <c r="M232" s="57">
        <v>14.7</v>
      </c>
      <c r="N232" s="57">
        <v>7.8</v>
      </c>
      <c r="O232" s="57">
        <v>7.8</v>
      </c>
      <c r="P232" s="57">
        <v>7.8</v>
      </c>
      <c r="Q232" s="57">
        <f t="shared" si="58"/>
        <v>41.999999999999993</v>
      </c>
      <c r="R232" s="58">
        <f t="shared" si="50"/>
        <v>3.9</v>
      </c>
      <c r="S232" s="58">
        <f t="shared" si="61"/>
        <v>18.599999999999998</v>
      </c>
      <c r="T232" s="58">
        <f t="shared" si="59"/>
        <v>26.4</v>
      </c>
      <c r="U232" s="58">
        <f t="shared" si="60"/>
        <v>34.199999999999996</v>
      </c>
      <c r="V232" s="61">
        <f t="shared" si="62"/>
        <v>41.999999999999993</v>
      </c>
      <c r="W232" s="57">
        <v>0</v>
      </c>
      <c r="X232" s="57">
        <f t="shared" si="52"/>
        <v>0</v>
      </c>
      <c r="Y232" s="57">
        <f t="shared" si="53"/>
        <v>0</v>
      </c>
      <c r="Z232" s="57">
        <f t="shared" si="54"/>
        <v>0</v>
      </c>
      <c r="AA232" s="57">
        <f t="shared" si="55"/>
        <v>0</v>
      </c>
      <c r="AB232" s="57">
        <f t="shared" si="56"/>
        <v>0</v>
      </c>
      <c r="AC232" s="59"/>
      <c r="AD232" s="59"/>
      <c r="AE232" s="59"/>
      <c r="AF232" s="59"/>
      <c r="AG232" s="59"/>
      <c r="AH232" s="59"/>
      <c r="AI232" s="59"/>
      <c r="AJ232" s="59"/>
      <c r="AK232" s="59"/>
      <c r="AL232" s="59"/>
      <c r="AM232" s="59"/>
      <c r="AN232" s="59"/>
      <c r="AO232" s="59"/>
      <c r="AV232" s="59"/>
      <c r="AW232" s="59"/>
      <c r="AX232" s="59"/>
      <c r="AY232" s="59"/>
      <c r="AZ232" s="59"/>
      <c r="BA232" s="59"/>
      <c r="BB232" s="5">
        <v>737.87200000000007</v>
      </c>
      <c r="BC232" s="5">
        <v>749.32276888168565</v>
      </c>
      <c r="BD232" s="5">
        <v>761.19210372771477</v>
      </c>
      <c r="BE232" s="5">
        <v>773.98826320907619</v>
      </c>
      <c r="BF232" s="5">
        <v>785.70811021069699</v>
      </c>
      <c r="BG232" s="5">
        <v>796.41143987034047</v>
      </c>
      <c r="BH232" s="1">
        <v>4006</v>
      </c>
      <c r="BI232" s="57">
        <v>2928</v>
      </c>
      <c r="BJ232" s="57">
        <v>2928</v>
      </c>
      <c r="BK232" s="57">
        <v>2928</v>
      </c>
      <c r="BL232" s="57">
        <v>2928</v>
      </c>
      <c r="BM232" s="57">
        <v>2928</v>
      </c>
      <c r="BN232" s="57">
        <v>2928</v>
      </c>
      <c r="BO232" s="57">
        <v>137</v>
      </c>
      <c r="BP232" s="57">
        <v>137</v>
      </c>
      <c r="BQ232" s="57">
        <v>137</v>
      </c>
      <c r="BR232" s="57">
        <v>137</v>
      </c>
      <c r="BS232" s="57">
        <v>137</v>
      </c>
      <c r="BT232" s="57">
        <v>137</v>
      </c>
      <c r="CA232" s="57">
        <v>0</v>
      </c>
      <c r="CB232" s="30">
        <v>38.699413160453823</v>
      </c>
      <c r="CC232" s="30">
        <v>77.398826320907645</v>
      </c>
      <c r="CD232" s="30">
        <v>77.398826320907645</v>
      </c>
      <c r="CE232" s="30">
        <v>580.49119740680715</v>
      </c>
      <c r="CF232" s="30">
        <v>0</v>
      </c>
      <c r="CG232" s="124">
        <v>0</v>
      </c>
      <c r="CH232" s="124">
        <v>39.820571993517035</v>
      </c>
      <c r="CI232" s="124">
        <v>79.64114398703407</v>
      </c>
      <c r="CJ232" s="124">
        <v>79.64114398703407</v>
      </c>
      <c r="CK232" s="124">
        <v>597.30857990275535</v>
      </c>
      <c r="CL232" s="124">
        <v>0</v>
      </c>
      <c r="CM232" s="4">
        <f>IF(ISNUMBER(VLOOKUP(A232,Sheet1!$D$5:$D$567,1,0)),1,0)</f>
        <v>1</v>
      </c>
    </row>
    <row r="233" spans="1:91" s="57" customFormat="1">
      <c r="A233" s="1">
        <v>4007</v>
      </c>
      <c r="B233" s="1">
        <v>40</v>
      </c>
      <c r="C233" s="1">
        <v>4</v>
      </c>
      <c r="D233" s="3" t="s">
        <v>327</v>
      </c>
      <c r="E233" s="3"/>
      <c r="F233" s="4" t="s">
        <v>109</v>
      </c>
      <c r="G233" s="4" t="s">
        <v>91</v>
      </c>
      <c r="H233" s="4" t="s">
        <v>92</v>
      </c>
      <c r="I233" s="4" t="s">
        <v>91</v>
      </c>
      <c r="J233" s="4" t="s">
        <v>93</v>
      </c>
      <c r="K233" s="57">
        <v>280.00000000000097</v>
      </c>
      <c r="L233" s="57">
        <v>450.6</v>
      </c>
      <c r="M233" s="57">
        <v>9.8000000000000007</v>
      </c>
      <c r="N233" s="57">
        <v>5.2</v>
      </c>
      <c r="O233" s="57">
        <v>5.2</v>
      </c>
      <c r="P233" s="57">
        <v>5.2</v>
      </c>
      <c r="Q233" s="57">
        <f t="shared" si="58"/>
        <v>476</v>
      </c>
      <c r="R233" s="58">
        <f t="shared" si="50"/>
        <v>730.60000000000105</v>
      </c>
      <c r="S233" s="58">
        <f t="shared" si="61"/>
        <v>740.400000000001</v>
      </c>
      <c r="T233" s="58">
        <f t="shared" si="59"/>
        <v>745.60000000000105</v>
      </c>
      <c r="U233" s="58">
        <f t="shared" si="60"/>
        <v>750.80000000000109</v>
      </c>
      <c r="V233" s="61">
        <f t="shared" si="62"/>
        <v>756.00000000000114</v>
      </c>
      <c r="W233" s="57">
        <v>1230.8360012982962</v>
      </c>
      <c r="X233" s="57">
        <f t="shared" si="52"/>
        <v>2811.2987092785429</v>
      </c>
      <c r="Y233" s="57">
        <f t="shared" si="53"/>
        <v>2942.8603962100447</v>
      </c>
      <c r="Z233" s="57">
        <f t="shared" si="54"/>
        <v>3092.3117961409489</v>
      </c>
      <c r="AA233" s="57">
        <f t="shared" si="55"/>
        <v>3183.071322786423</v>
      </c>
      <c r="AB233" s="57">
        <f t="shared" si="56"/>
        <v>3221.4022743510127</v>
      </c>
      <c r="AC233" s="59">
        <v>4.3958428617796139</v>
      </c>
      <c r="AD233" s="59">
        <v>3.8479314389249097</v>
      </c>
      <c r="AE233" s="59">
        <v>3.9746898922339828</v>
      </c>
      <c r="AF233" s="59">
        <v>4.1474138896740138</v>
      </c>
      <c r="AG233" s="59">
        <v>4.2395728859701896</v>
      </c>
      <c r="AH233" s="59">
        <v>4.2611141195119151</v>
      </c>
      <c r="AI233" s="59"/>
      <c r="AJ233" s="59"/>
      <c r="AK233" s="59"/>
      <c r="AL233" s="59"/>
      <c r="AM233" s="59"/>
      <c r="AN233" s="59"/>
      <c r="AO233" s="59"/>
      <c r="AV233" s="59"/>
      <c r="AW233" s="59"/>
      <c r="AX233" s="59"/>
      <c r="AY233" s="59"/>
      <c r="AZ233" s="59"/>
      <c r="BA233" s="59"/>
      <c r="BB233" s="5">
        <v>276.70200000000006</v>
      </c>
      <c r="BC233" s="5">
        <v>831.60436778689859</v>
      </c>
      <c r="BD233" s="5">
        <v>932.8266768893784</v>
      </c>
      <c r="BE233" s="5">
        <v>941.33277568028279</v>
      </c>
      <c r="BF233" s="5">
        <v>943.03474577832912</v>
      </c>
      <c r="BG233" s="5">
        <v>943.82626218976975</v>
      </c>
      <c r="BH233" s="1">
        <v>4007</v>
      </c>
      <c r="BI233" s="57">
        <v>1141</v>
      </c>
      <c r="BJ233" s="57">
        <v>1203.272339577886</v>
      </c>
      <c r="BK233" s="57">
        <v>1457.0067363683552</v>
      </c>
      <c r="BL233" s="57">
        <v>1467.2396307890949</v>
      </c>
      <c r="BM233" s="57">
        <v>1477.4725252098342</v>
      </c>
      <c r="BN233" s="57">
        <v>1487.7054196305739</v>
      </c>
      <c r="BO233" s="57">
        <v>88</v>
      </c>
      <c r="BP233" s="57">
        <v>327.08799980624724</v>
      </c>
      <c r="BQ233" s="57">
        <v>263.88723876296632</v>
      </c>
      <c r="BR233" s="57">
        <v>279.57486755389073</v>
      </c>
      <c r="BS233" s="57">
        <v>315.36721788268437</v>
      </c>
      <c r="BT233" s="57">
        <v>334.43682389054385</v>
      </c>
      <c r="CA233" s="57">
        <v>0</v>
      </c>
      <c r="CB233" s="30">
        <v>483.50609577161782</v>
      </c>
      <c r="CC233" s="30">
        <v>12.12106069896571</v>
      </c>
      <c r="CD233" s="30">
        <v>251.94217769836885</v>
      </c>
      <c r="CE233" s="30">
        <v>193.76344151133051</v>
      </c>
      <c r="CF233" s="30">
        <v>0</v>
      </c>
      <c r="CG233" s="124">
        <v>0</v>
      </c>
      <c r="CH233" s="124">
        <v>484.78684999393835</v>
      </c>
      <c r="CI233" s="124">
        <v>12.153168049431333</v>
      </c>
      <c r="CJ233" s="124">
        <v>252.60954468854683</v>
      </c>
      <c r="CK233" s="124">
        <v>194.27669945785331</v>
      </c>
      <c r="CL233" s="124">
        <v>0</v>
      </c>
      <c r="CM233" s="4">
        <f>IF(ISNUMBER(VLOOKUP(A233,Sheet1!$D$5:$D$567,1,0)),1,0)</f>
        <v>1</v>
      </c>
    </row>
    <row r="234" spans="1:91" s="57" customFormat="1">
      <c r="A234" s="1">
        <v>4008</v>
      </c>
      <c r="B234" s="1">
        <v>40</v>
      </c>
      <c r="C234" s="1">
        <v>4</v>
      </c>
      <c r="D234" s="3" t="s">
        <v>328</v>
      </c>
      <c r="E234" s="3"/>
      <c r="F234" s="4" t="s">
        <v>90</v>
      </c>
      <c r="G234" s="4" t="s">
        <v>91</v>
      </c>
      <c r="H234" s="4" t="s">
        <v>92</v>
      </c>
      <c r="I234" s="4" t="s">
        <v>91</v>
      </c>
      <c r="J234" s="4" t="s">
        <v>93</v>
      </c>
      <c r="K234" s="57">
        <v>0</v>
      </c>
      <c r="L234" s="57">
        <v>0</v>
      </c>
      <c r="M234" s="57">
        <v>0</v>
      </c>
      <c r="N234" s="57">
        <v>0</v>
      </c>
      <c r="O234" s="57">
        <v>0</v>
      </c>
      <c r="P234" s="57">
        <v>0</v>
      </c>
      <c r="Q234" s="57">
        <f t="shared" si="58"/>
        <v>0</v>
      </c>
      <c r="R234" s="58">
        <f t="shared" si="50"/>
        <v>0</v>
      </c>
      <c r="S234" s="58">
        <f t="shared" si="61"/>
        <v>0</v>
      </c>
      <c r="T234" s="58">
        <f t="shared" si="59"/>
        <v>0</v>
      </c>
      <c r="U234" s="58">
        <f t="shared" si="60"/>
        <v>0</v>
      </c>
      <c r="V234" s="61">
        <f t="shared" si="62"/>
        <v>0</v>
      </c>
      <c r="W234" s="57">
        <v>0</v>
      </c>
      <c r="X234" s="57">
        <f t="shared" si="52"/>
        <v>0</v>
      </c>
      <c r="Y234" s="57">
        <f t="shared" si="53"/>
        <v>0</v>
      </c>
      <c r="Z234" s="57">
        <f t="shared" si="54"/>
        <v>0</v>
      </c>
      <c r="AA234" s="57">
        <f t="shared" si="55"/>
        <v>0</v>
      </c>
      <c r="AB234" s="57">
        <f t="shared" si="56"/>
        <v>0</v>
      </c>
      <c r="AC234" s="59"/>
      <c r="AD234" s="59"/>
      <c r="AE234" s="59"/>
      <c r="AF234" s="59"/>
      <c r="AG234" s="59"/>
      <c r="AH234" s="59"/>
      <c r="AI234" s="59"/>
      <c r="AJ234" s="59"/>
      <c r="AK234" s="59"/>
      <c r="AL234" s="59"/>
      <c r="AM234" s="59"/>
      <c r="AN234" s="59"/>
      <c r="AO234" s="59"/>
      <c r="AV234" s="59"/>
      <c r="AW234" s="59"/>
      <c r="AX234" s="59"/>
      <c r="AY234" s="59"/>
      <c r="AZ234" s="59"/>
      <c r="BA234" s="59"/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1">
        <v>4008</v>
      </c>
      <c r="BJ234" s="57">
        <v>0</v>
      </c>
      <c r="BK234" s="57">
        <v>0</v>
      </c>
      <c r="BL234" s="57">
        <v>0</v>
      </c>
      <c r="BM234" s="57">
        <v>0</v>
      </c>
      <c r="BN234" s="57">
        <v>0</v>
      </c>
      <c r="BO234" s="57">
        <v>0</v>
      </c>
      <c r="BP234" s="57">
        <v>0</v>
      </c>
      <c r="BQ234" s="57">
        <v>0</v>
      </c>
      <c r="BR234" s="57">
        <v>0</v>
      </c>
      <c r="BS234" s="57">
        <v>0</v>
      </c>
      <c r="BT234" s="57">
        <v>0</v>
      </c>
      <c r="CA234" s="57">
        <v>0</v>
      </c>
      <c r="CB234" s="30">
        <v>0</v>
      </c>
      <c r="CC234" s="30">
        <v>0</v>
      </c>
      <c r="CD234" s="30">
        <v>0</v>
      </c>
      <c r="CE234" s="30">
        <v>0</v>
      </c>
      <c r="CF234" s="30">
        <v>0</v>
      </c>
      <c r="CG234" s="124">
        <v>0</v>
      </c>
      <c r="CH234" s="124">
        <v>0</v>
      </c>
      <c r="CI234" s="124">
        <v>0</v>
      </c>
      <c r="CJ234" s="124">
        <v>0</v>
      </c>
      <c r="CK234" s="124">
        <v>0</v>
      </c>
      <c r="CL234" s="124">
        <v>0</v>
      </c>
      <c r="CM234" s="4">
        <f>IF(ISNUMBER(VLOOKUP(A234,Sheet1!$D$5:$D$567,1,0)),1,0)</f>
        <v>1</v>
      </c>
    </row>
    <row r="235" spans="1:91" s="57" customFormat="1">
      <c r="A235" s="1">
        <v>4009</v>
      </c>
      <c r="B235" s="1">
        <v>40</v>
      </c>
      <c r="C235" s="1">
        <v>4</v>
      </c>
      <c r="D235" s="3" t="s">
        <v>329</v>
      </c>
      <c r="E235" s="3"/>
      <c r="F235" s="4" t="s">
        <v>90</v>
      </c>
      <c r="G235" s="4" t="s">
        <v>91</v>
      </c>
      <c r="H235" s="4" t="s">
        <v>92</v>
      </c>
      <c r="I235" s="4" t="s">
        <v>91</v>
      </c>
      <c r="J235" s="4" t="s">
        <v>93</v>
      </c>
      <c r="K235" s="57">
        <v>0</v>
      </c>
      <c r="L235" s="57">
        <v>0</v>
      </c>
      <c r="M235" s="57">
        <v>0</v>
      </c>
      <c r="N235" s="57">
        <v>0</v>
      </c>
      <c r="O235" s="57">
        <v>0</v>
      </c>
      <c r="P235" s="57">
        <v>0</v>
      </c>
      <c r="Q235" s="57">
        <f t="shared" si="58"/>
        <v>0</v>
      </c>
      <c r="R235" s="58">
        <f t="shared" si="50"/>
        <v>0</v>
      </c>
      <c r="S235" s="58">
        <f t="shared" si="61"/>
        <v>0</v>
      </c>
      <c r="T235" s="58">
        <f t="shared" si="59"/>
        <v>0</v>
      </c>
      <c r="U235" s="58">
        <f t="shared" si="60"/>
        <v>0</v>
      </c>
      <c r="V235" s="61">
        <f t="shared" si="62"/>
        <v>0</v>
      </c>
      <c r="W235" s="57">
        <v>0</v>
      </c>
      <c r="X235" s="57">
        <f t="shared" si="52"/>
        <v>0</v>
      </c>
      <c r="Y235" s="57">
        <f t="shared" si="53"/>
        <v>0</v>
      </c>
      <c r="Z235" s="57">
        <f t="shared" si="54"/>
        <v>0</v>
      </c>
      <c r="AA235" s="57">
        <f t="shared" si="55"/>
        <v>0</v>
      </c>
      <c r="AB235" s="57">
        <f t="shared" si="56"/>
        <v>0</v>
      </c>
      <c r="AC235" s="59"/>
      <c r="AD235" s="59"/>
      <c r="AE235" s="59"/>
      <c r="AF235" s="59"/>
      <c r="AG235" s="59"/>
      <c r="AH235" s="59"/>
      <c r="AI235" s="59"/>
      <c r="AJ235" s="59"/>
      <c r="AK235" s="59"/>
      <c r="AL235" s="59"/>
      <c r="AM235" s="59"/>
      <c r="AN235" s="59"/>
      <c r="AO235" s="59"/>
      <c r="AV235" s="59"/>
      <c r="AW235" s="59"/>
      <c r="AX235" s="59"/>
      <c r="AY235" s="59"/>
      <c r="AZ235" s="59"/>
      <c r="BA235" s="59"/>
      <c r="BB235" s="5">
        <v>683.36620000000005</v>
      </c>
      <c r="BC235" s="5">
        <v>807.47111307131286</v>
      </c>
      <c r="BD235" s="5">
        <v>824.57367309562403</v>
      </c>
      <c r="BE235" s="5">
        <v>836.42459423014589</v>
      </c>
      <c r="BF235" s="5">
        <v>847.27870891410055</v>
      </c>
      <c r="BG235" s="5">
        <v>857.19139528363053</v>
      </c>
      <c r="BH235" s="1">
        <v>4009</v>
      </c>
      <c r="BJ235" s="57">
        <v>0</v>
      </c>
      <c r="BK235" s="57">
        <v>0</v>
      </c>
      <c r="BL235" s="57">
        <v>0</v>
      </c>
      <c r="BM235" s="57">
        <v>0</v>
      </c>
      <c r="BN235" s="57">
        <v>0</v>
      </c>
      <c r="BO235" s="57">
        <v>0</v>
      </c>
      <c r="BP235" s="57">
        <v>0</v>
      </c>
      <c r="BQ235" s="57">
        <v>0</v>
      </c>
      <c r="BR235" s="57">
        <v>0</v>
      </c>
      <c r="BS235" s="57">
        <v>0</v>
      </c>
      <c r="BT235" s="57">
        <v>0</v>
      </c>
      <c r="CA235" s="57">
        <v>0</v>
      </c>
      <c r="CB235" s="30">
        <v>0</v>
      </c>
      <c r="CC235" s="30">
        <v>249.14126195889602</v>
      </c>
      <c r="CD235" s="30">
        <v>587.28333227124983</v>
      </c>
      <c r="CE235" s="30">
        <v>0</v>
      </c>
      <c r="CF235" s="30">
        <v>0</v>
      </c>
      <c r="CG235" s="124">
        <v>0</v>
      </c>
      <c r="CH235" s="124">
        <v>0</v>
      </c>
      <c r="CI235" s="124">
        <v>255.3269564698</v>
      </c>
      <c r="CJ235" s="124">
        <v>601.86443881383059</v>
      </c>
      <c r="CK235" s="124">
        <v>0</v>
      </c>
      <c r="CL235" s="124">
        <v>0</v>
      </c>
      <c r="CM235" s="4">
        <f>IF(ISNUMBER(VLOOKUP(A235,Sheet1!$D$5:$D$567,1,0)),1,0)</f>
        <v>1</v>
      </c>
    </row>
    <row r="236" spans="1:91" s="57" customFormat="1">
      <c r="A236" s="1">
        <v>4010</v>
      </c>
      <c r="B236" s="1">
        <v>40</v>
      </c>
      <c r="C236" s="1">
        <v>4</v>
      </c>
      <c r="D236" s="3" t="s">
        <v>330</v>
      </c>
      <c r="E236" s="3"/>
      <c r="F236" s="4" t="s">
        <v>109</v>
      </c>
      <c r="G236" s="4" t="s">
        <v>91</v>
      </c>
      <c r="H236" s="4" t="s">
        <v>92</v>
      </c>
      <c r="I236" s="4" t="s">
        <v>91</v>
      </c>
      <c r="J236" s="4" t="s">
        <v>93</v>
      </c>
      <c r="K236" s="57">
        <v>1035.1161568443463</v>
      </c>
      <c r="L236" s="57">
        <v>29.549999999999997</v>
      </c>
      <c r="M236" s="57">
        <v>17.45</v>
      </c>
      <c r="N236" s="57">
        <v>12.85</v>
      </c>
      <c r="O236" s="57">
        <v>12.85</v>
      </c>
      <c r="P236" s="57">
        <v>12.85</v>
      </c>
      <c r="Q236" s="57">
        <f t="shared" si="58"/>
        <v>85.55</v>
      </c>
      <c r="R236" s="58">
        <f t="shared" si="50"/>
        <v>1064.6661568443462</v>
      </c>
      <c r="S236" s="58">
        <f t="shared" si="61"/>
        <v>1082.1161568443463</v>
      </c>
      <c r="T236" s="58">
        <f t="shared" si="59"/>
        <v>1094.9661568443462</v>
      </c>
      <c r="U236" s="58">
        <f t="shared" si="60"/>
        <v>1107.8161568443461</v>
      </c>
      <c r="V236" s="61">
        <f t="shared" si="62"/>
        <v>1120.666156844346</v>
      </c>
      <c r="W236" s="57">
        <v>3821.9004493128396</v>
      </c>
      <c r="X236" s="57">
        <f t="shared" si="52"/>
        <v>4049.9993293465222</v>
      </c>
      <c r="Y236" s="57">
        <f t="shared" si="53"/>
        <v>4233.0989729821704</v>
      </c>
      <c r="Z236" s="57">
        <f t="shared" si="54"/>
        <v>4316.5586430730573</v>
      </c>
      <c r="AA236" s="57">
        <f t="shared" si="55"/>
        <v>4386.935115256686</v>
      </c>
      <c r="AB236" s="57">
        <f t="shared" si="56"/>
        <v>4448.1801301804135</v>
      </c>
      <c r="AC236" s="59">
        <v>3.7197336611563259</v>
      </c>
      <c r="AD236" s="59">
        <v>3.8040087057436454</v>
      </c>
      <c r="AE236" s="59">
        <v>3.911871148220059</v>
      </c>
      <c r="AF236" s="59">
        <v>3.9421845288015356</v>
      </c>
      <c r="AG236" s="59">
        <v>3.9599847755904083</v>
      </c>
      <c r="AH236" s="59">
        <v>3.969228572678527</v>
      </c>
      <c r="AI236" s="59"/>
      <c r="AJ236" s="59"/>
      <c r="AK236" s="59"/>
      <c r="AL236" s="59"/>
      <c r="AM236" s="59"/>
      <c r="AN236" s="59"/>
      <c r="AO236" s="59"/>
      <c r="AV236" s="59"/>
      <c r="AW236" s="59"/>
      <c r="AX236" s="59"/>
      <c r="AY236" s="59"/>
      <c r="AZ236" s="59"/>
      <c r="BA236" s="59"/>
      <c r="BB236" s="5">
        <v>344.22969999999998</v>
      </c>
      <c r="BC236" s="5">
        <v>355.96957368308676</v>
      </c>
      <c r="BD236" s="5">
        <v>365.83709733266716</v>
      </c>
      <c r="BE236" s="5">
        <v>373.68307149615924</v>
      </c>
      <c r="BF236" s="5">
        <v>380.63402106660084</v>
      </c>
      <c r="BG236" s="5">
        <v>386.83877192231222</v>
      </c>
      <c r="BH236" s="1">
        <v>4010</v>
      </c>
      <c r="BI236" s="57">
        <v>179</v>
      </c>
      <c r="BJ236" s="57">
        <v>179.65810923123408</v>
      </c>
      <c r="BK236" s="57">
        <v>181.29526667515307</v>
      </c>
      <c r="BL236" s="57">
        <v>182.14395167851126</v>
      </c>
      <c r="BM236" s="57">
        <v>182.98065487236201</v>
      </c>
      <c r="BN236" s="57">
        <v>183.80562821845672</v>
      </c>
      <c r="BO236" s="57">
        <v>36</v>
      </c>
      <c r="BP236" s="57">
        <v>281.92611678842349</v>
      </c>
      <c r="BQ236" s="57">
        <v>340.85452944063377</v>
      </c>
      <c r="BR236" s="57">
        <v>355.55065892198365</v>
      </c>
      <c r="BS236" s="57">
        <v>350.91515849246775</v>
      </c>
      <c r="BT236" s="57">
        <v>336.64942006049051</v>
      </c>
      <c r="CA236" s="57">
        <v>0</v>
      </c>
      <c r="CB236" s="30">
        <v>242.13137808126504</v>
      </c>
      <c r="CC236" s="30">
        <v>89.607675170481158</v>
      </c>
      <c r="CD236" s="30">
        <v>26.691647803861489</v>
      </c>
      <c r="CE236" s="30">
        <v>15.252370440551617</v>
      </c>
      <c r="CF236" s="30">
        <v>0</v>
      </c>
      <c r="CG236" s="124">
        <v>0</v>
      </c>
      <c r="CH236" s="124">
        <v>250.65573499434356</v>
      </c>
      <c r="CI236" s="124">
        <v>92.762358431103507</v>
      </c>
      <c r="CJ236" s="124">
        <v>27.631340685805689</v>
      </c>
      <c r="CK236" s="124">
        <v>15.789337811059516</v>
      </c>
      <c r="CL236" s="124">
        <v>0</v>
      </c>
      <c r="CM236" s="4">
        <f>IF(ISNUMBER(VLOOKUP(A236,Sheet1!$D$5:$D$567,1,0)),1,0)</f>
        <v>1</v>
      </c>
    </row>
    <row r="237" spans="1:91" s="57" customFormat="1">
      <c r="A237" s="1">
        <v>4011</v>
      </c>
      <c r="B237" s="1">
        <v>40</v>
      </c>
      <c r="C237" s="1">
        <v>4</v>
      </c>
      <c r="D237" s="3" t="s">
        <v>331</v>
      </c>
      <c r="E237" s="3"/>
      <c r="F237" s="4" t="s">
        <v>109</v>
      </c>
      <c r="G237" s="4" t="s">
        <v>91</v>
      </c>
      <c r="H237" s="4" t="s">
        <v>92</v>
      </c>
      <c r="I237" s="4" t="s">
        <v>91</v>
      </c>
      <c r="J237" s="4" t="s">
        <v>93</v>
      </c>
      <c r="K237" s="57">
        <v>705.95918367346701</v>
      </c>
      <c r="L237" s="57">
        <v>10.6</v>
      </c>
      <c r="M237" s="57">
        <v>36</v>
      </c>
      <c r="N237" s="57">
        <v>17.2</v>
      </c>
      <c r="O237" s="57">
        <v>13.2</v>
      </c>
      <c r="P237" s="57">
        <v>13.2</v>
      </c>
      <c r="Q237" s="57">
        <f t="shared" ref="Q237:Q268" si="63">SUM(L237:P237)</f>
        <v>90.2</v>
      </c>
      <c r="R237" s="58">
        <f t="shared" si="50"/>
        <v>716.55918367346703</v>
      </c>
      <c r="S237" s="58">
        <f t="shared" si="61"/>
        <v>752.55918367346703</v>
      </c>
      <c r="T237" s="58">
        <f t="shared" si="59"/>
        <v>769.75918367346708</v>
      </c>
      <c r="U237" s="58">
        <f t="shared" si="60"/>
        <v>782.95918367346712</v>
      </c>
      <c r="V237" s="61">
        <f t="shared" si="62"/>
        <v>796.15918367346717</v>
      </c>
      <c r="W237" s="57">
        <v>3057</v>
      </c>
      <c r="X237" s="57">
        <f t="shared" si="52"/>
        <v>3610.9520538267452</v>
      </c>
      <c r="Y237" s="57">
        <f t="shared" si="53"/>
        <v>3715.1247702751984</v>
      </c>
      <c r="Z237" s="57">
        <f t="shared" si="54"/>
        <v>3707.4891559545677</v>
      </c>
      <c r="AA237" s="57">
        <f t="shared" si="55"/>
        <v>3699.9280518853884</v>
      </c>
      <c r="AB237" s="57">
        <f t="shared" si="56"/>
        <v>3692.6469336839832</v>
      </c>
      <c r="AC237" s="59">
        <v>4.3799122807017694</v>
      </c>
      <c r="AD237" s="59">
        <v>5.0392935239697394</v>
      </c>
      <c r="AE237" s="59">
        <v>4.936654619163054</v>
      </c>
      <c r="AF237" s="59">
        <v>4.8164273120608714</v>
      </c>
      <c r="AG237" s="59">
        <v>4.7255695175911523</v>
      </c>
      <c r="AH237" s="59">
        <v>4.6380761654298359</v>
      </c>
      <c r="AI237" s="59"/>
      <c r="AJ237" s="59"/>
      <c r="AK237" s="59"/>
      <c r="AL237" s="59"/>
      <c r="AM237" s="59"/>
      <c r="AN237" s="59"/>
      <c r="AO237" s="59"/>
      <c r="AV237" s="59"/>
      <c r="AW237" s="59"/>
      <c r="AX237" s="59"/>
      <c r="AY237" s="59"/>
      <c r="AZ237" s="59"/>
      <c r="BA237" s="59"/>
      <c r="BB237" s="5">
        <v>1479.6709000000001</v>
      </c>
      <c r="BC237" s="5">
        <v>1513.9318313117979</v>
      </c>
      <c r="BD237" s="5">
        <v>1533.1080556741574</v>
      </c>
      <c r="BE237" s="5">
        <v>1589.8973575056179</v>
      </c>
      <c r="BF237" s="5">
        <v>1606.1903629213484</v>
      </c>
      <c r="BG237" s="5">
        <v>1621.0701995000002</v>
      </c>
      <c r="BH237" s="1">
        <v>4011</v>
      </c>
      <c r="BI237" s="57">
        <v>869</v>
      </c>
      <c r="BJ237" s="57">
        <v>855.39126997476853</v>
      </c>
      <c r="BK237" s="57">
        <v>859.18155444971148</v>
      </c>
      <c r="BL237" s="57">
        <v>857.41569747670553</v>
      </c>
      <c r="BM237" s="57">
        <v>855.66707218167073</v>
      </c>
      <c r="BN237" s="57">
        <v>853.98319806135362</v>
      </c>
      <c r="BO237" s="57">
        <v>1582</v>
      </c>
      <c r="BP237" s="57">
        <v>1829.757147792046</v>
      </c>
      <c r="BQ237" s="57">
        <v>1839.7845063121492</v>
      </c>
      <c r="BR237" s="57">
        <v>1848.8724368175529</v>
      </c>
      <c r="BS237" s="57">
        <v>1860.5184170698617</v>
      </c>
      <c r="BT237" s="57">
        <v>1853.9515932690474</v>
      </c>
      <c r="CA237" s="57">
        <v>0</v>
      </c>
      <c r="CB237" s="30">
        <v>77.470025357418919</v>
      </c>
      <c r="CC237" s="30">
        <v>154.59902301501296</v>
      </c>
      <c r="CD237" s="30">
        <v>118.30790341448332</v>
      </c>
      <c r="CE237" s="30">
        <v>1239.5204057187027</v>
      </c>
      <c r="CF237" s="30">
        <v>0</v>
      </c>
      <c r="CG237" s="124">
        <v>0</v>
      </c>
      <c r="CH237" s="124">
        <v>78.988966720750966</v>
      </c>
      <c r="CI237" s="124">
        <v>157.63021927065918</v>
      </c>
      <c r="CJ237" s="124">
        <v>120.6275459765745</v>
      </c>
      <c r="CK237" s="124">
        <v>1263.8234675320155</v>
      </c>
      <c r="CL237" s="124">
        <v>0</v>
      </c>
      <c r="CM237" s="4">
        <f>IF(ISNUMBER(VLOOKUP(A237,Sheet1!$D$5:$D$567,1,0)),1,0)</f>
        <v>1</v>
      </c>
    </row>
    <row r="238" spans="1:91" s="57" customFormat="1">
      <c r="A238" s="1">
        <v>4101</v>
      </c>
      <c r="B238" s="1">
        <v>41</v>
      </c>
      <c r="C238" s="1">
        <v>4</v>
      </c>
      <c r="D238" s="3" t="s">
        <v>332</v>
      </c>
      <c r="E238" s="3"/>
      <c r="F238" s="4" t="s">
        <v>90</v>
      </c>
      <c r="G238" s="4" t="s">
        <v>91</v>
      </c>
      <c r="H238" s="4" t="s">
        <v>92</v>
      </c>
      <c r="I238" s="4" t="s">
        <v>91</v>
      </c>
      <c r="J238" s="4" t="s">
        <v>93</v>
      </c>
      <c r="K238" s="57">
        <v>1532.0136842105362</v>
      </c>
      <c r="L238" s="57">
        <v>409</v>
      </c>
      <c r="M238" s="57">
        <v>40</v>
      </c>
      <c r="N238" s="57">
        <v>23</v>
      </c>
      <c r="O238" s="57">
        <v>335.6</v>
      </c>
      <c r="P238" s="57">
        <v>23</v>
      </c>
      <c r="Q238" s="57">
        <f t="shared" si="63"/>
        <v>830.6</v>
      </c>
      <c r="R238" s="58">
        <f t="shared" si="50"/>
        <v>1941.0136842105362</v>
      </c>
      <c r="S238" s="58">
        <f t="shared" si="61"/>
        <v>1981.0136842105362</v>
      </c>
      <c r="T238" s="58">
        <f t="shared" si="59"/>
        <v>2004.0136842105362</v>
      </c>
      <c r="U238" s="58">
        <f t="shared" si="60"/>
        <v>2339.6136842105361</v>
      </c>
      <c r="V238" s="61">
        <f t="shared" si="62"/>
        <v>2362.6136842105361</v>
      </c>
      <c r="W238" s="57">
        <v>5774.965957658992</v>
      </c>
      <c r="X238" s="57">
        <f t="shared" si="52"/>
        <v>7343.6919552114823</v>
      </c>
      <c r="Y238" s="57">
        <f t="shared" si="53"/>
        <v>8132.3068432593591</v>
      </c>
      <c r="Z238" s="57">
        <f t="shared" si="54"/>
        <v>8806.1843432524147</v>
      </c>
      <c r="AA238" s="57">
        <f t="shared" si="55"/>
        <v>10670.893630860288</v>
      </c>
      <c r="AB238" s="57">
        <f t="shared" si="56"/>
        <v>11173.7243800999</v>
      </c>
      <c r="AC238" s="59">
        <v>3.7695263542211088</v>
      </c>
      <c r="AD238" s="59">
        <v>3.7834313147557044</v>
      </c>
      <c r="AE238" s="59">
        <v>4.105124012053559</v>
      </c>
      <c r="AF238" s="59">
        <v>4.3942735584270896</v>
      </c>
      <c r="AG238" s="59">
        <v>4.5609639330097371</v>
      </c>
      <c r="AH238" s="59">
        <v>4.7293912055002698</v>
      </c>
      <c r="AI238" s="59"/>
      <c r="AJ238" s="59"/>
      <c r="AK238" s="59"/>
      <c r="AL238" s="59"/>
      <c r="AM238" s="59"/>
      <c r="AN238" s="59"/>
      <c r="AO238" s="59"/>
      <c r="AV238" s="59"/>
      <c r="AW238" s="59"/>
      <c r="AX238" s="59"/>
      <c r="AY238" s="59"/>
      <c r="AZ238" s="59"/>
      <c r="BA238" s="59"/>
      <c r="BB238" s="5">
        <v>1039.9972</v>
      </c>
      <c r="BC238" s="5">
        <v>1241.2131561761012</v>
      </c>
      <c r="BD238" s="5">
        <v>1340.3233285283118</v>
      </c>
      <c r="BE238" s="5">
        <v>1385.3754243571368</v>
      </c>
      <c r="BF238" s="5">
        <v>1455.7568072156314</v>
      </c>
      <c r="BG238" s="5">
        <v>1505.4217030984641</v>
      </c>
      <c r="BH238" s="1">
        <v>4101</v>
      </c>
      <c r="BI238" s="57">
        <v>2065</v>
      </c>
      <c r="BJ238" s="57">
        <v>2428.5042828266173</v>
      </c>
      <c r="BK238" s="57">
        <v>2934.3426283562512</v>
      </c>
      <c r="BL238" s="57">
        <v>2695.2351887746568</v>
      </c>
      <c r="BM238" s="57">
        <v>3162.2111956054723</v>
      </c>
      <c r="BN238" s="57">
        <v>3127.573735653008</v>
      </c>
      <c r="BO238" s="57">
        <v>935</v>
      </c>
      <c r="BP238" s="57">
        <v>935</v>
      </c>
      <c r="BQ238" s="57">
        <v>935</v>
      </c>
      <c r="BR238" s="57">
        <v>935</v>
      </c>
      <c r="BS238" s="57">
        <v>935</v>
      </c>
      <c r="BT238" s="57">
        <v>935</v>
      </c>
      <c r="CA238" s="57">
        <v>0</v>
      </c>
      <c r="CB238" s="30">
        <v>260.79469474771156</v>
      </c>
      <c r="CC238" s="30">
        <v>222.31644553729379</v>
      </c>
      <c r="CD238" s="30">
        <v>131.2631012474489</v>
      </c>
      <c r="CE238" s="30">
        <v>771.0011828246827</v>
      </c>
      <c r="CF238" s="30">
        <v>0</v>
      </c>
      <c r="CG238" s="124">
        <v>0</v>
      </c>
      <c r="CH238" s="124">
        <v>283.39321358203466</v>
      </c>
      <c r="CI238" s="124">
        <v>241.58072691584891</v>
      </c>
      <c r="CJ238" s="124">
        <v>142.63738042387826</v>
      </c>
      <c r="CK238" s="124">
        <v>837.81038217670243</v>
      </c>
      <c r="CL238" s="124">
        <v>0</v>
      </c>
      <c r="CM238" s="4">
        <f>IF(ISNUMBER(VLOOKUP(A238,Sheet1!$D$5:$D$567,1,0)),1,0)</f>
        <v>1</v>
      </c>
    </row>
    <row r="239" spans="1:91" s="57" customFormat="1">
      <c r="A239" s="1">
        <v>4102</v>
      </c>
      <c r="B239" s="1">
        <v>41</v>
      </c>
      <c r="C239" s="1">
        <v>4</v>
      </c>
      <c r="D239" s="3" t="s">
        <v>333</v>
      </c>
      <c r="E239" s="3"/>
      <c r="F239" s="4" t="s">
        <v>90</v>
      </c>
      <c r="G239" s="4" t="s">
        <v>91</v>
      </c>
      <c r="H239" s="4" t="s">
        <v>92</v>
      </c>
      <c r="I239" s="4" t="s">
        <v>91</v>
      </c>
      <c r="J239" s="4" t="s">
        <v>93</v>
      </c>
      <c r="K239" s="57">
        <v>0</v>
      </c>
      <c r="L239" s="57">
        <v>0</v>
      </c>
      <c r="M239" s="57">
        <v>0</v>
      </c>
      <c r="N239" s="57">
        <v>0</v>
      </c>
      <c r="O239" s="57">
        <v>0</v>
      </c>
      <c r="P239" s="57">
        <v>0</v>
      </c>
      <c r="Q239" s="57">
        <f t="shared" si="63"/>
        <v>0</v>
      </c>
      <c r="R239" s="58">
        <f t="shared" si="50"/>
        <v>0</v>
      </c>
      <c r="S239" s="58">
        <f t="shared" si="61"/>
        <v>0</v>
      </c>
      <c r="T239" s="58">
        <f t="shared" si="59"/>
        <v>0</v>
      </c>
      <c r="U239" s="58">
        <f t="shared" si="60"/>
        <v>0</v>
      </c>
      <c r="V239" s="61">
        <f t="shared" si="62"/>
        <v>0</v>
      </c>
      <c r="W239" s="57">
        <v>0</v>
      </c>
      <c r="X239" s="57">
        <f t="shared" si="52"/>
        <v>0</v>
      </c>
      <c r="Y239" s="57">
        <f t="shared" si="53"/>
        <v>0</v>
      </c>
      <c r="Z239" s="57">
        <f t="shared" si="54"/>
        <v>0</v>
      </c>
      <c r="AA239" s="57">
        <f t="shared" si="55"/>
        <v>0</v>
      </c>
      <c r="AB239" s="57">
        <f t="shared" si="56"/>
        <v>0</v>
      </c>
      <c r="AC239" s="59"/>
      <c r="AD239" s="59"/>
      <c r="AE239" s="59"/>
      <c r="AF239" s="59"/>
      <c r="AG239" s="59"/>
      <c r="AH239" s="59"/>
      <c r="AI239" s="59"/>
      <c r="AJ239" s="59"/>
      <c r="AK239" s="59"/>
      <c r="AL239" s="59"/>
      <c r="AM239" s="59"/>
      <c r="AN239" s="59"/>
      <c r="AO239" s="59"/>
      <c r="AV239" s="59"/>
      <c r="AW239" s="59"/>
      <c r="AX239" s="59"/>
      <c r="AY239" s="59"/>
      <c r="AZ239" s="59"/>
      <c r="BA239" s="59"/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1">
        <v>4102</v>
      </c>
      <c r="BJ239" s="57">
        <v>0</v>
      </c>
      <c r="BK239" s="57">
        <v>0</v>
      </c>
      <c r="BL239" s="57">
        <v>0</v>
      </c>
      <c r="BM239" s="57">
        <v>0</v>
      </c>
      <c r="BN239" s="57">
        <v>0</v>
      </c>
      <c r="BO239" s="57">
        <v>0</v>
      </c>
      <c r="BP239" s="57">
        <v>0</v>
      </c>
      <c r="BQ239" s="57">
        <v>0</v>
      </c>
      <c r="BR239" s="57">
        <v>0</v>
      </c>
      <c r="BS239" s="57">
        <v>0</v>
      </c>
      <c r="BT239" s="57">
        <v>0</v>
      </c>
      <c r="CA239" s="57">
        <v>0</v>
      </c>
      <c r="CB239" s="30">
        <v>0</v>
      </c>
      <c r="CC239" s="30">
        <v>0</v>
      </c>
      <c r="CD239" s="30">
        <v>0</v>
      </c>
      <c r="CE239" s="30">
        <v>0</v>
      </c>
      <c r="CF239" s="30">
        <v>0</v>
      </c>
      <c r="CG239" s="124">
        <v>0</v>
      </c>
      <c r="CH239" s="124">
        <v>0</v>
      </c>
      <c r="CI239" s="124">
        <v>0</v>
      </c>
      <c r="CJ239" s="124">
        <v>0</v>
      </c>
      <c r="CK239" s="124">
        <v>0</v>
      </c>
      <c r="CL239" s="124">
        <v>0</v>
      </c>
      <c r="CM239" s="4">
        <f>IF(ISNUMBER(VLOOKUP(A239,Sheet1!$D$5:$D$567,1,0)),1,0)</f>
        <v>1</v>
      </c>
    </row>
    <row r="240" spans="1:91" s="57" customFormat="1">
      <c r="A240" s="1">
        <v>4103</v>
      </c>
      <c r="B240" s="1">
        <v>41</v>
      </c>
      <c r="C240" s="1">
        <v>4</v>
      </c>
      <c r="D240" s="3" t="s">
        <v>334</v>
      </c>
      <c r="E240" s="3"/>
      <c r="F240" s="4" t="s">
        <v>90</v>
      </c>
      <c r="G240" s="4" t="s">
        <v>91</v>
      </c>
      <c r="H240" s="4" t="s">
        <v>92</v>
      </c>
      <c r="I240" s="4" t="s">
        <v>91</v>
      </c>
      <c r="J240" s="4" t="s">
        <v>93</v>
      </c>
      <c r="K240" s="57">
        <v>0</v>
      </c>
      <c r="L240" s="57">
        <v>0</v>
      </c>
      <c r="M240" s="57">
        <v>0</v>
      </c>
      <c r="N240" s="57">
        <v>0</v>
      </c>
      <c r="O240" s="57">
        <v>0</v>
      </c>
      <c r="P240" s="57">
        <v>0</v>
      </c>
      <c r="Q240" s="57">
        <f t="shared" si="63"/>
        <v>0</v>
      </c>
      <c r="R240" s="58">
        <f t="shared" si="50"/>
        <v>0</v>
      </c>
      <c r="S240" s="58">
        <f t="shared" si="61"/>
        <v>0</v>
      </c>
      <c r="T240" s="58">
        <f t="shared" si="59"/>
        <v>0</v>
      </c>
      <c r="U240" s="58">
        <f t="shared" si="60"/>
        <v>0</v>
      </c>
      <c r="V240" s="61">
        <f t="shared" si="62"/>
        <v>0</v>
      </c>
      <c r="W240" s="57">
        <v>0</v>
      </c>
      <c r="X240" s="57">
        <f t="shared" si="52"/>
        <v>0</v>
      </c>
      <c r="Y240" s="57">
        <f t="shared" si="53"/>
        <v>0</v>
      </c>
      <c r="Z240" s="57">
        <f t="shared" si="54"/>
        <v>0</v>
      </c>
      <c r="AA240" s="57">
        <f t="shared" si="55"/>
        <v>0</v>
      </c>
      <c r="AB240" s="57">
        <f t="shared" si="56"/>
        <v>0</v>
      </c>
      <c r="AC240" s="59"/>
      <c r="AD240" s="59"/>
      <c r="AE240" s="59"/>
      <c r="AF240" s="59"/>
      <c r="AG240" s="59"/>
      <c r="AH240" s="59"/>
      <c r="AI240" s="59"/>
      <c r="AJ240" s="59"/>
      <c r="AK240" s="59"/>
      <c r="AL240" s="59"/>
      <c r="AM240" s="59"/>
      <c r="AN240" s="59"/>
      <c r="AO240" s="59"/>
      <c r="AV240" s="59"/>
      <c r="AW240" s="59"/>
      <c r="AX240" s="59"/>
      <c r="AY240" s="59"/>
      <c r="AZ240" s="59"/>
      <c r="BA240" s="59"/>
      <c r="BB240" s="5">
        <v>1091.9992</v>
      </c>
      <c r="BC240" s="5">
        <v>1103.7473936404494</v>
      </c>
      <c r="BD240" s="5">
        <v>1295.9250251685394</v>
      </c>
      <c r="BE240" s="5">
        <v>1489.0535548764044</v>
      </c>
      <c r="BF240" s="5">
        <v>2031.0778157303371</v>
      </c>
      <c r="BG240" s="5">
        <v>2392.0591560000003</v>
      </c>
      <c r="BH240" s="1">
        <v>4103</v>
      </c>
      <c r="BI240" s="57">
        <v>985</v>
      </c>
      <c r="BJ240" s="57">
        <v>985</v>
      </c>
      <c r="BK240" s="57">
        <v>985</v>
      </c>
      <c r="BL240" s="57">
        <v>985</v>
      </c>
      <c r="BM240" s="57">
        <v>985</v>
      </c>
      <c r="BN240" s="57">
        <v>985</v>
      </c>
      <c r="BO240" s="57">
        <v>80</v>
      </c>
      <c r="BP240" s="57">
        <v>80</v>
      </c>
      <c r="BQ240" s="57">
        <v>80</v>
      </c>
      <c r="BR240" s="57">
        <v>80</v>
      </c>
      <c r="BS240" s="57">
        <v>80</v>
      </c>
      <c r="BT240" s="57">
        <v>80</v>
      </c>
      <c r="BU240" s="57">
        <v>5185</v>
      </c>
      <c r="BV240" s="57">
        <v>5592.26</v>
      </c>
      <c r="BW240" s="57">
        <v>6031.5353000000005</v>
      </c>
      <c r="BX240" s="57">
        <v>6505.3447115000008</v>
      </c>
      <c r="BY240" s="57">
        <v>7016.4053699825017</v>
      </c>
      <c r="BZ240" s="57">
        <v>7567.6483622607884</v>
      </c>
      <c r="CA240" s="57">
        <v>0</v>
      </c>
      <c r="CB240" s="30">
        <v>34.863761760342584</v>
      </c>
      <c r="CC240" s="30">
        <v>516.69915559220681</v>
      </c>
      <c r="CD240" s="30">
        <v>379.67044935837373</v>
      </c>
      <c r="CE240" s="30">
        <v>557.82018816548134</v>
      </c>
      <c r="CF240" s="30">
        <v>0</v>
      </c>
      <c r="CG240" s="124">
        <v>0</v>
      </c>
      <c r="CH240" s="124">
        <v>56.006165969196637</v>
      </c>
      <c r="CI240" s="124">
        <v>830.04062680230231</v>
      </c>
      <c r="CJ240" s="124">
        <v>609.91370772135519</v>
      </c>
      <c r="CK240" s="124">
        <v>896.09865550714619</v>
      </c>
      <c r="CL240" s="124">
        <v>0</v>
      </c>
      <c r="CM240" s="4">
        <f>IF(ISNUMBER(VLOOKUP(A240,Sheet1!$D$5:$D$567,1,0)),1,0)</f>
        <v>1</v>
      </c>
    </row>
    <row r="241" spans="1:91" s="57" customFormat="1">
      <c r="A241" s="1">
        <v>4104</v>
      </c>
      <c r="B241" s="1">
        <v>41</v>
      </c>
      <c r="C241" s="1">
        <v>4</v>
      </c>
      <c r="D241" s="3" t="s">
        <v>335</v>
      </c>
      <c r="E241" s="3"/>
      <c r="F241" s="4" t="s">
        <v>90</v>
      </c>
      <c r="G241" s="4" t="s">
        <v>91</v>
      </c>
      <c r="H241" s="4" t="s">
        <v>92</v>
      </c>
      <c r="I241" s="4" t="s">
        <v>91</v>
      </c>
      <c r="J241" s="4" t="s">
        <v>93</v>
      </c>
      <c r="K241" s="57">
        <v>484.74576271186027</v>
      </c>
      <c r="L241" s="57">
        <v>0</v>
      </c>
      <c r="M241" s="57">
        <v>0</v>
      </c>
      <c r="N241" s="57">
        <v>12</v>
      </c>
      <c r="O241" s="57">
        <v>0</v>
      </c>
      <c r="P241" s="57">
        <v>0</v>
      </c>
      <c r="Q241" s="57">
        <f t="shared" si="63"/>
        <v>12</v>
      </c>
      <c r="R241" s="58">
        <f t="shared" si="50"/>
        <v>484.74576271186027</v>
      </c>
      <c r="S241" s="58">
        <f t="shared" si="61"/>
        <v>484.74576271186027</v>
      </c>
      <c r="T241" s="58">
        <f t="shared" si="59"/>
        <v>496.74576271186027</v>
      </c>
      <c r="U241" s="58">
        <f t="shared" si="60"/>
        <v>496.74576271186027</v>
      </c>
      <c r="V241" s="61">
        <f t="shared" si="62"/>
        <v>496.74576271186027</v>
      </c>
      <c r="W241" s="57">
        <v>1795.9673195455148</v>
      </c>
      <c r="X241" s="57">
        <f t="shared" si="52"/>
        <v>1808.740791119307</v>
      </c>
      <c r="Y241" s="57">
        <f t="shared" si="53"/>
        <v>1822.6585950493238</v>
      </c>
      <c r="Z241" s="57">
        <f t="shared" si="54"/>
        <v>1876.286730630417</v>
      </c>
      <c r="AA241" s="57">
        <f t="shared" si="55"/>
        <v>1893.5183637388945</v>
      </c>
      <c r="AB241" s="57">
        <f t="shared" si="56"/>
        <v>1899.2585627464061</v>
      </c>
      <c r="AC241" s="59">
        <v>3.7049675473142054</v>
      </c>
      <c r="AD241" s="59">
        <v>3.7313184152461547</v>
      </c>
      <c r="AE241" s="59">
        <v>3.7600299688080776</v>
      </c>
      <c r="AF241" s="59">
        <v>3.7771569915106977</v>
      </c>
      <c r="AG241" s="59">
        <v>3.811846030455702</v>
      </c>
      <c r="AH241" s="59">
        <v>3.823401637847649</v>
      </c>
      <c r="AI241" s="59"/>
      <c r="AJ241" s="59"/>
      <c r="AK241" s="59"/>
      <c r="AL241" s="59"/>
      <c r="AM241" s="59"/>
      <c r="AN241" s="59"/>
      <c r="AO241" s="59"/>
      <c r="AV241" s="59"/>
      <c r="AW241" s="59"/>
      <c r="AX241" s="59"/>
      <c r="AY241" s="59"/>
      <c r="AZ241" s="59"/>
      <c r="BA241" s="59"/>
      <c r="BB241" s="5">
        <v>312.00130000000001</v>
      </c>
      <c r="BC241" s="5">
        <v>352.63088574646923</v>
      </c>
      <c r="BD241" s="5">
        <v>482.48896101054351</v>
      </c>
      <c r="BE241" s="5">
        <v>485.04555581594059</v>
      </c>
      <c r="BF241" s="5">
        <v>657.66947122751913</v>
      </c>
      <c r="BG241" s="5">
        <v>829.48751512171327</v>
      </c>
      <c r="BH241" s="1">
        <v>4104</v>
      </c>
      <c r="BI241" s="57">
        <v>255</v>
      </c>
      <c r="BJ241" s="57">
        <v>786.06819285025836</v>
      </c>
      <c r="BK241" s="57">
        <v>852.3939866433509</v>
      </c>
      <c r="BL241" s="57">
        <v>825.79502101661035</v>
      </c>
      <c r="BM241" s="57">
        <v>833.43727034494691</v>
      </c>
      <c r="BN241" s="57">
        <v>840.4703074843228</v>
      </c>
      <c r="BO241" s="57">
        <v>14</v>
      </c>
      <c r="BP241" s="57">
        <v>14</v>
      </c>
      <c r="BQ241" s="57">
        <v>14</v>
      </c>
      <c r="BR241" s="57">
        <v>14</v>
      </c>
      <c r="BS241" s="57">
        <v>14</v>
      </c>
      <c r="BT241" s="57">
        <v>14</v>
      </c>
      <c r="CA241" s="57">
        <v>0</v>
      </c>
      <c r="CB241" s="30">
        <v>204.40512794001847</v>
      </c>
      <c r="CC241" s="30">
        <v>220.19003793774675</v>
      </c>
      <c r="CD241" s="30">
        <v>18.845890705185187</v>
      </c>
      <c r="CE241" s="30">
        <v>41.604499232990207</v>
      </c>
      <c r="CF241" s="30">
        <v>0</v>
      </c>
      <c r="CG241" s="124">
        <v>0</v>
      </c>
      <c r="CH241" s="124">
        <v>349.55789125391186</v>
      </c>
      <c r="CI241" s="124">
        <v>376.55202739935066</v>
      </c>
      <c r="CJ241" s="124">
        <v>32.22878936598579</v>
      </c>
      <c r="CK241" s="124">
        <v>71.148807102464986</v>
      </c>
      <c r="CL241" s="124">
        <v>0</v>
      </c>
      <c r="CM241" s="4">
        <f>IF(ISNUMBER(VLOOKUP(A241,Sheet1!$D$5:$D$567,1,0)),1,0)</f>
        <v>1</v>
      </c>
    </row>
    <row r="242" spans="1:91" s="57" customFormat="1">
      <c r="A242" s="1">
        <v>4105</v>
      </c>
      <c r="B242" s="1">
        <v>41</v>
      </c>
      <c r="C242" s="1">
        <v>4</v>
      </c>
      <c r="D242" s="3" t="s">
        <v>336</v>
      </c>
      <c r="E242" s="3"/>
      <c r="F242" s="4" t="s">
        <v>90</v>
      </c>
      <c r="G242" s="4" t="s">
        <v>91</v>
      </c>
      <c r="H242" s="4" t="s">
        <v>92</v>
      </c>
      <c r="I242" s="4" t="s">
        <v>91</v>
      </c>
      <c r="J242" s="4" t="s">
        <v>93</v>
      </c>
      <c r="K242" s="57">
        <v>0</v>
      </c>
      <c r="L242" s="57">
        <v>0</v>
      </c>
      <c r="M242" s="57">
        <v>0</v>
      </c>
      <c r="N242" s="57">
        <v>0</v>
      </c>
      <c r="O242" s="57">
        <v>0</v>
      </c>
      <c r="P242" s="57">
        <v>0</v>
      </c>
      <c r="Q242" s="57">
        <f t="shared" si="63"/>
        <v>0</v>
      </c>
      <c r="R242" s="58">
        <f t="shared" si="50"/>
        <v>0</v>
      </c>
      <c r="S242" s="58">
        <f t="shared" si="61"/>
        <v>0</v>
      </c>
      <c r="T242" s="58">
        <f t="shared" ref="T242:T245" si="64">S242+N242</f>
        <v>0</v>
      </c>
      <c r="U242" s="58">
        <f t="shared" ref="U242:U245" si="65">T242+O242</f>
        <v>0</v>
      </c>
      <c r="V242" s="61">
        <f t="shared" si="62"/>
        <v>0</v>
      </c>
      <c r="W242" s="57">
        <v>7.2616200926077017</v>
      </c>
      <c r="X242" s="57">
        <f t="shared" si="52"/>
        <v>0</v>
      </c>
      <c r="Y242" s="57">
        <f t="shared" si="53"/>
        <v>0</v>
      </c>
      <c r="Z242" s="57">
        <f t="shared" si="54"/>
        <v>0</v>
      </c>
      <c r="AA242" s="57">
        <f t="shared" si="55"/>
        <v>0</v>
      </c>
      <c r="AB242" s="57">
        <f t="shared" si="56"/>
        <v>0</v>
      </c>
      <c r="AC242" s="59"/>
      <c r="AD242" s="59"/>
      <c r="AE242" s="59"/>
      <c r="AF242" s="59"/>
      <c r="AG242" s="59"/>
      <c r="AH242" s="59"/>
      <c r="AI242" s="59"/>
      <c r="AJ242" s="59"/>
      <c r="AK242" s="59"/>
      <c r="AL242" s="59"/>
      <c r="AM242" s="59"/>
      <c r="AN242" s="59"/>
      <c r="AO242" s="59"/>
      <c r="AV242" s="59"/>
      <c r="AW242" s="59"/>
      <c r="AX242" s="59"/>
      <c r="AY242" s="59"/>
      <c r="AZ242" s="59"/>
      <c r="BA242" s="59"/>
      <c r="BB242" s="5">
        <v>4037.9767000000002</v>
      </c>
      <c r="BC242" s="5">
        <v>4268.9258633491863</v>
      </c>
      <c r="BD242" s="5">
        <v>4563.9620237087502</v>
      </c>
      <c r="BE242" s="5">
        <v>4862.5095326744067</v>
      </c>
      <c r="BF242" s="5">
        <v>5156.9733621297346</v>
      </c>
      <c r="BG242" s="5">
        <v>5197.5806043844077</v>
      </c>
      <c r="BH242" s="1">
        <v>4105</v>
      </c>
      <c r="BI242" s="57">
        <v>62</v>
      </c>
      <c r="BJ242" s="57">
        <v>62</v>
      </c>
      <c r="BK242" s="57">
        <v>62</v>
      </c>
      <c r="BL242" s="57">
        <v>62</v>
      </c>
      <c r="BM242" s="57">
        <v>62</v>
      </c>
      <c r="BN242" s="57">
        <v>62</v>
      </c>
      <c r="BO242" s="57">
        <v>54</v>
      </c>
      <c r="BP242" s="57">
        <v>54</v>
      </c>
      <c r="BQ242" s="57">
        <v>54</v>
      </c>
      <c r="BR242" s="57">
        <v>54</v>
      </c>
      <c r="BS242" s="57">
        <v>54</v>
      </c>
      <c r="BT242" s="57">
        <v>54</v>
      </c>
      <c r="CA242" s="57">
        <v>0</v>
      </c>
      <c r="CB242" s="30">
        <v>314.59018866358787</v>
      </c>
      <c r="CC242" s="30">
        <v>394.62952758812321</v>
      </c>
      <c r="CD242" s="30">
        <v>4153.2898164226954</v>
      </c>
      <c r="CE242" s="30">
        <v>0</v>
      </c>
      <c r="CF242" s="30">
        <v>0</v>
      </c>
      <c r="CG242" s="124">
        <v>0</v>
      </c>
      <c r="CH242" s="124">
        <v>336.26831000332817</v>
      </c>
      <c r="CI242" s="124">
        <v>421.82308635625111</v>
      </c>
      <c r="CJ242" s="124">
        <v>4439.4892080248283</v>
      </c>
      <c r="CK242" s="124">
        <v>0</v>
      </c>
      <c r="CL242" s="124">
        <v>0</v>
      </c>
      <c r="CM242" s="4">
        <f>IF(ISNUMBER(VLOOKUP(A242,Sheet1!$D$5:$D$567,1,0)),1,0)</f>
        <v>1</v>
      </c>
    </row>
    <row r="243" spans="1:91" s="57" customFormat="1">
      <c r="A243" s="1">
        <v>4201</v>
      </c>
      <c r="B243" s="1">
        <v>42</v>
      </c>
      <c r="C243" s="1">
        <v>4</v>
      </c>
      <c r="D243" s="3" t="s">
        <v>337</v>
      </c>
      <c r="E243" s="3"/>
      <c r="F243" s="4" t="s">
        <v>90</v>
      </c>
      <c r="G243" s="4" t="s">
        <v>91</v>
      </c>
      <c r="H243" s="4" t="s">
        <v>92</v>
      </c>
      <c r="I243" s="4" t="s">
        <v>91</v>
      </c>
      <c r="J243" s="4" t="s">
        <v>93</v>
      </c>
      <c r="K243" s="57">
        <v>1267.3142857142725</v>
      </c>
      <c r="L243" s="57">
        <v>0</v>
      </c>
      <c r="M243" s="57">
        <v>15.399999999999999</v>
      </c>
      <c r="N243" s="57">
        <v>251.20000000000002</v>
      </c>
      <c r="O243" s="57">
        <v>118</v>
      </c>
      <c r="P243" s="57">
        <v>200</v>
      </c>
      <c r="Q243" s="57">
        <f t="shared" si="63"/>
        <v>584.6</v>
      </c>
      <c r="R243" s="58">
        <f t="shared" si="50"/>
        <v>1267.3142857142725</v>
      </c>
      <c r="S243" s="58">
        <f t="shared" si="61"/>
        <v>1282.7142857142726</v>
      </c>
      <c r="T243" s="58">
        <f t="shared" si="64"/>
        <v>1533.9142857142726</v>
      </c>
      <c r="U243" s="58">
        <f t="shared" si="65"/>
        <v>1651.9142857142726</v>
      </c>
      <c r="V243" s="61">
        <f t="shared" si="62"/>
        <v>1851.9142857142726</v>
      </c>
      <c r="W243" s="57">
        <v>3481.0756828273202</v>
      </c>
      <c r="X243" s="57">
        <f t="shared" si="52"/>
        <v>3432.7125512379771</v>
      </c>
      <c r="Y243" s="57">
        <f t="shared" si="53"/>
        <v>3439.1590787994814</v>
      </c>
      <c r="Z243" s="57">
        <f t="shared" si="54"/>
        <v>4051.5462036858166</v>
      </c>
      <c r="AA243" s="57">
        <f t="shared" si="55"/>
        <v>4309.5857905356243</v>
      </c>
      <c r="AB243" s="57">
        <f t="shared" si="56"/>
        <v>4749.791180169751</v>
      </c>
      <c r="AC243" s="59">
        <v>2.7468132586111795</v>
      </c>
      <c r="AD243" s="59">
        <v>2.7086513502870062</v>
      </c>
      <c r="AE243" s="59">
        <v>2.6811575399929408</v>
      </c>
      <c r="AF243" s="59">
        <v>2.6413119959953955</v>
      </c>
      <c r="AG243" s="59">
        <v>2.6088434659139708</v>
      </c>
      <c r="AH243" s="59">
        <v>2.5648007668658295</v>
      </c>
      <c r="AI243" s="59"/>
      <c r="AJ243" s="59"/>
      <c r="AK243" s="59"/>
      <c r="AL243" s="59"/>
      <c r="AM243" s="59"/>
      <c r="AN243" s="59"/>
      <c r="AO243" s="59"/>
      <c r="AV243" s="59"/>
      <c r="AW243" s="59"/>
      <c r="AX243" s="59"/>
      <c r="AY243" s="59"/>
      <c r="AZ243" s="59"/>
      <c r="BA243" s="59"/>
      <c r="BB243" s="5">
        <v>432.84710000000001</v>
      </c>
      <c r="BC243" s="5">
        <v>597.64825644439725</v>
      </c>
      <c r="BD243" s="5">
        <v>1212.3919134966761</v>
      </c>
      <c r="BE243" s="5">
        <v>1244.5544598050735</v>
      </c>
      <c r="BF243" s="5">
        <v>1260.862068389225</v>
      </c>
      <c r="BG243" s="5">
        <v>1285.7797372074547</v>
      </c>
      <c r="BH243" s="1">
        <v>4201</v>
      </c>
      <c r="BI243" s="57">
        <v>568</v>
      </c>
      <c r="BJ243" s="57">
        <v>681.02279034226444</v>
      </c>
      <c r="BK243" s="57">
        <v>674.83568439232852</v>
      </c>
      <c r="BL243" s="57">
        <v>769.103304018789</v>
      </c>
      <c r="BM243" s="57">
        <v>794.47397250740028</v>
      </c>
      <c r="BN243" s="57">
        <v>875.96550460756293</v>
      </c>
      <c r="BO243" s="57">
        <v>0</v>
      </c>
      <c r="BP243" s="57">
        <v>0</v>
      </c>
      <c r="BQ243" s="57">
        <v>0</v>
      </c>
      <c r="BR243" s="57">
        <v>0</v>
      </c>
      <c r="BS243" s="57">
        <v>0</v>
      </c>
      <c r="BT243" s="57">
        <v>0</v>
      </c>
      <c r="CA243" s="57">
        <v>0</v>
      </c>
      <c r="CB243" s="30">
        <v>237.44451531488417</v>
      </c>
      <c r="CC243" s="30">
        <v>786.26552099532682</v>
      </c>
      <c r="CD243" s="30">
        <v>66.595289685469638</v>
      </c>
      <c r="CE243" s="30">
        <v>154.24913380939265</v>
      </c>
      <c r="CF243" s="30">
        <v>0</v>
      </c>
      <c r="CG243" s="124">
        <v>0</v>
      </c>
      <c r="CH243" s="124">
        <v>245.30975249627932</v>
      </c>
      <c r="CI243" s="124">
        <v>812.31019421921849</v>
      </c>
      <c r="CJ243" s="124">
        <v>68.801227135089491</v>
      </c>
      <c r="CK243" s="124">
        <v>159.35856335686717</v>
      </c>
      <c r="CL243" s="124">
        <v>0</v>
      </c>
      <c r="CM243" s="4">
        <f>IF(ISNUMBER(VLOOKUP(A243,Sheet1!$D$5:$D$567,1,0)),1,0)</f>
        <v>1</v>
      </c>
    </row>
    <row r="244" spans="1:91" s="57" customFormat="1">
      <c r="A244" s="1">
        <v>4202</v>
      </c>
      <c r="B244" s="1">
        <v>42</v>
      </c>
      <c r="C244" s="1">
        <v>4</v>
      </c>
      <c r="D244" s="3" t="s">
        <v>338</v>
      </c>
      <c r="E244" s="3"/>
      <c r="F244" s="4" t="s">
        <v>90</v>
      </c>
      <c r="G244" s="4" t="s">
        <v>91</v>
      </c>
      <c r="H244" s="4" t="s">
        <v>92</v>
      </c>
      <c r="I244" s="4" t="s">
        <v>91</v>
      </c>
      <c r="J244" s="4" t="s">
        <v>93</v>
      </c>
      <c r="K244" s="57">
        <v>1000.3883451290732</v>
      </c>
      <c r="L244" s="57">
        <v>0</v>
      </c>
      <c r="M244" s="57">
        <v>0</v>
      </c>
      <c r="N244" s="57">
        <v>237.60000000000002</v>
      </c>
      <c r="O244" s="57">
        <v>100</v>
      </c>
      <c r="P244" s="57">
        <v>150</v>
      </c>
      <c r="Q244" s="57">
        <f t="shared" si="63"/>
        <v>487.6</v>
      </c>
      <c r="R244" s="58">
        <f t="shared" si="50"/>
        <v>1000.3883451290732</v>
      </c>
      <c r="S244" s="58">
        <f t="shared" si="61"/>
        <v>1000.3883451290732</v>
      </c>
      <c r="T244" s="58">
        <f t="shared" si="64"/>
        <v>1237.9883451290732</v>
      </c>
      <c r="U244" s="58">
        <f t="shared" si="65"/>
        <v>1337.9883451290732</v>
      </c>
      <c r="V244" s="61">
        <f t="shared" si="62"/>
        <v>1487.9883451290732</v>
      </c>
      <c r="W244" s="57">
        <v>2440.5237334423132</v>
      </c>
      <c r="X244" s="57">
        <f t="shared" si="52"/>
        <v>2424.078379922526</v>
      </c>
      <c r="Y244" s="57">
        <f t="shared" si="53"/>
        <v>2420.2280035363428</v>
      </c>
      <c r="Z244" s="57">
        <f t="shared" si="54"/>
        <v>2965.3905434226549</v>
      </c>
      <c r="AA244" s="57">
        <f t="shared" si="55"/>
        <v>3210.4371795805114</v>
      </c>
      <c r="AB244" s="57">
        <f t="shared" si="56"/>
        <v>3585.4062028893172</v>
      </c>
      <c r="AC244" s="59">
        <v>2.4395763358552816</v>
      </c>
      <c r="AD244" s="59">
        <v>2.4231373663292368</v>
      </c>
      <c r="AE244" s="59">
        <v>2.4192884846375109</v>
      </c>
      <c r="AF244" s="59">
        <v>2.3953299359320561</v>
      </c>
      <c r="AG244" s="59">
        <v>2.3994507809190271</v>
      </c>
      <c r="AH244" s="59">
        <v>2.4095660524668334</v>
      </c>
      <c r="AI244" s="59"/>
      <c r="AJ244" s="59"/>
      <c r="AK244" s="59"/>
      <c r="AL244" s="59"/>
      <c r="AM244" s="59"/>
      <c r="AN244" s="59"/>
      <c r="AO244" s="59"/>
      <c r="AV244" s="59"/>
      <c r="AW244" s="59"/>
      <c r="AX244" s="59"/>
      <c r="AY244" s="59"/>
      <c r="AZ244" s="59"/>
      <c r="BA244" s="59"/>
      <c r="BB244" s="5">
        <v>308.296425</v>
      </c>
      <c r="BC244" s="5">
        <v>322.03121709448749</v>
      </c>
      <c r="BD244" s="5">
        <v>615.11250479180308</v>
      </c>
      <c r="BE244" s="5">
        <v>617.44169506922083</v>
      </c>
      <c r="BF244" s="5">
        <v>632.89561559241508</v>
      </c>
      <c r="BG244" s="5">
        <v>654.46719195863716</v>
      </c>
      <c r="BH244" s="1">
        <v>4202</v>
      </c>
      <c r="BI244" s="57">
        <v>324</v>
      </c>
      <c r="BJ244" s="57">
        <v>465.65717860393136</v>
      </c>
      <c r="BK244" s="57">
        <v>466.2207837423515</v>
      </c>
      <c r="BL244" s="57">
        <v>534.29042292861629</v>
      </c>
      <c r="BM244" s="57">
        <v>583.97663545978503</v>
      </c>
      <c r="BN244" s="57">
        <v>677.25575446339928</v>
      </c>
      <c r="BO244" s="57">
        <v>20</v>
      </c>
      <c r="BP244" s="57">
        <v>20</v>
      </c>
      <c r="BQ244" s="57">
        <v>20</v>
      </c>
      <c r="BR244" s="57">
        <v>20</v>
      </c>
      <c r="BS244" s="57">
        <v>20</v>
      </c>
      <c r="BT244" s="57">
        <v>20</v>
      </c>
      <c r="CA244" s="57">
        <v>0</v>
      </c>
      <c r="CB244" s="30">
        <v>73.376834581691242</v>
      </c>
      <c r="CC244" s="30">
        <v>62.122550661571033</v>
      </c>
      <c r="CD244" s="30">
        <v>310.17232893711844</v>
      </c>
      <c r="CE244" s="30">
        <v>171.76998088884017</v>
      </c>
      <c r="CF244" s="30">
        <v>0</v>
      </c>
      <c r="CG244" s="124">
        <v>0</v>
      </c>
      <c r="CH244" s="124">
        <v>77.776948442247814</v>
      </c>
      <c r="CI244" s="124">
        <v>65.847790347602839</v>
      </c>
      <c r="CJ244" s="124">
        <v>328.77211688787679</v>
      </c>
      <c r="CK244" s="124">
        <v>182.0703362809098</v>
      </c>
      <c r="CL244" s="124">
        <v>0</v>
      </c>
      <c r="CM244" s="4">
        <f>IF(ISNUMBER(VLOOKUP(A244,Sheet1!$D$5:$D$567,1,0)),1,0)</f>
        <v>1</v>
      </c>
    </row>
    <row r="245" spans="1:91" s="57" customFormat="1">
      <c r="A245" s="1">
        <v>4301</v>
      </c>
      <c r="B245" s="1">
        <v>43</v>
      </c>
      <c r="C245" s="1">
        <v>4</v>
      </c>
      <c r="D245" s="3" t="s">
        <v>339</v>
      </c>
      <c r="E245" s="3"/>
      <c r="F245" s="4" t="s">
        <v>90</v>
      </c>
      <c r="G245" s="4" t="s">
        <v>91</v>
      </c>
      <c r="H245" s="4" t="s">
        <v>92</v>
      </c>
      <c r="I245" s="4" t="s">
        <v>91</v>
      </c>
      <c r="J245" s="4" t="s">
        <v>93</v>
      </c>
      <c r="K245" s="57">
        <v>0</v>
      </c>
      <c r="L245" s="57">
        <v>0</v>
      </c>
      <c r="M245" s="57">
        <v>0</v>
      </c>
      <c r="N245" s="57">
        <v>0</v>
      </c>
      <c r="O245" s="57">
        <v>0</v>
      </c>
      <c r="P245" s="57">
        <v>0</v>
      </c>
      <c r="Q245" s="57">
        <f t="shared" si="63"/>
        <v>0</v>
      </c>
      <c r="R245" s="58">
        <f t="shared" si="50"/>
        <v>0</v>
      </c>
      <c r="S245" s="58">
        <f t="shared" si="61"/>
        <v>0</v>
      </c>
      <c r="T245" s="58">
        <f t="shared" si="64"/>
        <v>0</v>
      </c>
      <c r="U245" s="58">
        <f t="shared" si="65"/>
        <v>0</v>
      </c>
      <c r="V245" s="61">
        <f t="shared" si="62"/>
        <v>0</v>
      </c>
      <c r="W245" s="57">
        <v>0</v>
      </c>
      <c r="X245" s="57">
        <f t="shared" si="52"/>
        <v>0</v>
      </c>
      <c r="Y245" s="57">
        <f t="shared" si="53"/>
        <v>0</v>
      </c>
      <c r="Z245" s="57">
        <f t="shared" si="54"/>
        <v>0</v>
      </c>
      <c r="AA245" s="57">
        <f t="shared" si="55"/>
        <v>0</v>
      </c>
      <c r="AB245" s="57">
        <f t="shared" si="56"/>
        <v>0</v>
      </c>
      <c r="AC245" s="59"/>
      <c r="AD245" s="59"/>
      <c r="AE245" s="59"/>
      <c r="AF245" s="59"/>
      <c r="AG245" s="59"/>
      <c r="AH245" s="59"/>
      <c r="AI245" s="59"/>
      <c r="AJ245" s="59"/>
      <c r="AK245" s="59"/>
      <c r="AL245" s="59"/>
      <c r="AM245" s="59"/>
      <c r="AN245" s="59"/>
      <c r="AO245" s="59"/>
      <c r="AV245" s="59"/>
      <c r="AW245" s="59"/>
      <c r="AX245" s="59"/>
      <c r="AY245" s="59"/>
      <c r="AZ245" s="59"/>
      <c r="BA245" s="59"/>
      <c r="BB245" s="5">
        <v>579.5548</v>
      </c>
      <c r="BC245" s="5">
        <v>588.5487014748785</v>
      </c>
      <c r="BD245" s="5">
        <v>597.87136175040519</v>
      </c>
      <c r="BE245" s="5">
        <v>607.92198794165313</v>
      </c>
      <c r="BF245" s="5">
        <v>617.12723435980547</v>
      </c>
      <c r="BG245" s="5">
        <v>625.53406654781202</v>
      </c>
      <c r="BH245" s="1">
        <v>4301</v>
      </c>
      <c r="BJ245" s="57">
        <v>0</v>
      </c>
      <c r="BK245" s="57">
        <v>0</v>
      </c>
      <c r="BL245" s="57">
        <v>0</v>
      </c>
      <c r="BM245" s="57">
        <v>0</v>
      </c>
      <c r="BN245" s="57">
        <v>0</v>
      </c>
      <c r="BO245" s="57">
        <v>0</v>
      </c>
      <c r="BP245" s="57">
        <v>0</v>
      </c>
      <c r="BQ245" s="57">
        <v>0</v>
      </c>
      <c r="BR245" s="57">
        <v>0</v>
      </c>
      <c r="BS245" s="57">
        <v>0</v>
      </c>
      <c r="BT245" s="57">
        <v>0</v>
      </c>
      <c r="CA245" s="57">
        <v>0</v>
      </c>
      <c r="CB245" s="30">
        <v>0</v>
      </c>
      <c r="CC245" s="30">
        <v>121.58439758833063</v>
      </c>
      <c r="CD245" s="30">
        <v>486.33759035332253</v>
      </c>
      <c r="CE245" s="30">
        <v>0</v>
      </c>
      <c r="CF245" s="30">
        <v>0</v>
      </c>
      <c r="CG245" s="124">
        <v>0</v>
      </c>
      <c r="CH245" s="124">
        <v>0</v>
      </c>
      <c r="CI245" s="124">
        <v>125.10681330956241</v>
      </c>
      <c r="CJ245" s="124">
        <v>500.42725323824965</v>
      </c>
      <c r="CK245" s="124">
        <v>0</v>
      </c>
      <c r="CL245" s="124">
        <v>0</v>
      </c>
      <c r="CM245" s="4">
        <f>IF(ISNUMBER(VLOOKUP(A245,Sheet1!$D$5:$D$567,1,0)),1,0)</f>
        <v>1</v>
      </c>
    </row>
    <row r="246" spans="1:91" s="57" customFormat="1">
      <c r="A246" s="1">
        <v>4302</v>
      </c>
      <c r="B246" s="1">
        <v>43</v>
      </c>
      <c r="C246" s="1">
        <v>4</v>
      </c>
      <c r="D246" s="3" t="s">
        <v>340</v>
      </c>
      <c r="E246" s="3"/>
      <c r="F246" s="4" t="s">
        <v>90</v>
      </c>
      <c r="G246" s="4" t="s">
        <v>91</v>
      </c>
      <c r="H246" s="4" t="s">
        <v>92</v>
      </c>
      <c r="I246" s="4" t="s">
        <v>91</v>
      </c>
      <c r="J246" s="4" t="s">
        <v>93</v>
      </c>
      <c r="K246" s="57">
        <v>0</v>
      </c>
      <c r="L246" s="57">
        <v>0</v>
      </c>
      <c r="M246" s="57">
        <v>0</v>
      </c>
      <c r="N246" s="57">
        <v>0</v>
      </c>
      <c r="O246" s="57">
        <v>0</v>
      </c>
      <c r="P246" s="57">
        <v>0</v>
      </c>
      <c r="Q246" s="57">
        <f t="shared" si="63"/>
        <v>0</v>
      </c>
      <c r="R246" s="58">
        <f t="shared" si="50"/>
        <v>0</v>
      </c>
      <c r="S246" s="58">
        <f t="shared" ref="S246:S280" si="66">R246+M246</f>
        <v>0</v>
      </c>
      <c r="T246" s="58">
        <v>288</v>
      </c>
      <c r="U246" s="58">
        <f t="shared" ref="U246:U280" si="67">T246+O246</f>
        <v>288</v>
      </c>
      <c r="V246" s="61">
        <f t="shared" si="62"/>
        <v>288</v>
      </c>
      <c r="W246" s="57">
        <v>0</v>
      </c>
      <c r="X246" s="57">
        <f t="shared" si="52"/>
        <v>0</v>
      </c>
      <c r="Y246" s="57">
        <f t="shared" si="53"/>
        <v>0</v>
      </c>
      <c r="Z246" s="57">
        <f t="shared" si="54"/>
        <v>432</v>
      </c>
      <c r="AA246" s="57">
        <f t="shared" si="55"/>
        <v>432</v>
      </c>
      <c r="AB246" s="57">
        <f t="shared" si="56"/>
        <v>432</v>
      </c>
      <c r="AC246" s="59"/>
      <c r="AD246" s="59"/>
      <c r="AE246" s="59"/>
      <c r="AF246" s="59">
        <v>1.5</v>
      </c>
      <c r="AG246" s="59">
        <v>1.5</v>
      </c>
      <c r="AH246" s="59">
        <v>1.5</v>
      </c>
      <c r="AI246" s="59"/>
      <c r="AJ246" s="59"/>
      <c r="AK246" s="59"/>
      <c r="AL246" s="59"/>
      <c r="AM246" s="59"/>
      <c r="AN246" s="59"/>
      <c r="AO246" s="59"/>
      <c r="AV246" s="59"/>
      <c r="AW246" s="59"/>
      <c r="AX246" s="59"/>
      <c r="AY246" s="59"/>
      <c r="AZ246" s="59"/>
      <c r="BA246" s="59"/>
      <c r="BB246" s="5">
        <v>3725.6972000000001</v>
      </c>
      <c r="BC246" s="5">
        <v>3765.7798412247193</v>
      </c>
      <c r="BD246" s="5">
        <v>3807.3276442696629</v>
      </c>
      <c r="BE246" s="5">
        <v>5300</v>
      </c>
      <c r="BF246" s="5">
        <v>5300</v>
      </c>
      <c r="BG246" s="5">
        <v>5300</v>
      </c>
      <c r="BH246" s="1">
        <v>4302</v>
      </c>
      <c r="BJ246" s="57">
        <v>0</v>
      </c>
      <c r="BK246" s="57">
        <v>0</v>
      </c>
      <c r="BL246" s="57">
        <v>0</v>
      </c>
      <c r="BM246" s="57">
        <v>0</v>
      </c>
      <c r="BN246" s="57">
        <v>0</v>
      </c>
      <c r="BO246" s="57">
        <v>0</v>
      </c>
      <c r="BP246" s="57">
        <v>0</v>
      </c>
      <c r="BQ246" s="57">
        <v>0</v>
      </c>
      <c r="BR246" s="57">
        <v>0</v>
      </c>
      <c r="BS246" s="57">
        <v>0</v>
      </c>
      <c r="BT246" s="57">
        <v>0</v>
      </c>
      <c r="CA246" s="57">
        <v>0</v>
      </c>
      <c r="CB246" s="30">
        <v>3660</v>
      </c>
      <c r="CC246" s="30">
        <v>1480</v>
      </c>
      <c r="CD246" s="30">
        <v>160</v>
      </c>
      <c r="CE246" s="30">
        <v>0</v>
      </c>
      <c r="CF246" s="30">
        <v>0</v>
      </c>
      <c r="CG246" s="124">
        <v>0</v>
      </c>
      <c r="CH246" s="124">
        <v>3660</v>
      </c>
      <c r="CI246" s="124">
        <v>1480</v>
      </c>
      <c r="CJ246" s="124">
        <v>160</v>
      </c>
      <c r="CK246" s="124">
        <v>0</v>
      </c>
      <c r="CL246" s="124">
        <v>0</v>
      </c>
      <c r="CM246" s="4">
        <f>IF(ISNUMBER(VLOOKUP(A246,Sheet1!$D$5:$D$567,1,0)),1,0)</f>
        <v>1</v>
      </c>
    </row>
    <row r="247" spans="1:91" s="57" customFormat="1">
      <c r="A247" s="1">
        <v>4303</v>
      </c>
      <c r="B247" s="1">
        <v>43</v>
      </c>
      <c r="C247" s="1">
        <v>4</v>
      </c>
      <c r="D247" s="3" t="s">
        <v>341</v>
      </c>
      <c r="E247" s="3"/>
      <c r="F247" s="4" t="s">
        <v>90</v>
      </c>
      <c r="G247" s="4" t="s">
        <v>91</v>
      </c>
      <c r="H247" s="4" t="s">
        <v>92</v>
      </c>
      <c r="I247" s="4" t="s">
        <v>91</v>
      </c>
      <c r="J247" s="4" t="s">
        <v>93</v>
      </c>
      <c r="K247" s="57">
        <v>0</v>
      </c>
      <c r="L247" s="57">
        <v>0</v>
      </c>
      <c r="M247" s="57">
        <v>0</v>
      </c>
      <c r="N247" s="57">
        <v>0</v>
      </c>
      <c r="O247" s="57">
        <v>0</v>
      </c>
      <c r="P247" s="57">
        <v>0</v>
      </c>
      <c r="Q247" s="57">
        <f t="shared" si="63"/>
        <v>0</v>
      </c>
      <c r="R247" s="58">
        <f t="shared" si="50"/>
        <v>0</v>
      </c>
      <c r="S247" s="58">
        <f t="shared" si="66"/>
        <v>0</v>
      </c>
      <c r="T247" s="58">
        <f t="shared" ref="T247:T280" si="68">S247+N247</f>
        <v>0</v>
      </c>
      <c r="U247" s="58">
        <f t="shared" si="67"/>
        <v>0</v>
      </c>
      <c r="V247" s="61">
        <f t="shared" si="62"/>
        <v>0</v>
      </c>
      <c r="W247" s="57">
        <v>0</v>
      </c>
      <c r="X247" s="57">
        <f t="shared" si="52"/>
        <v>0</v>
      </c>
      <c r="Y247" s="57">
        <f t="shared" si="53"/>
        <v>0</v>
      </c>
      <c r="Z247" s="57">
        <f t="shared" si="54"/>
        <v>0</v>
      </c>
      <c r="AA247" s="57">
        <f t="shared" si="55"/>
        <v>0</v>
      </c>
      <c r="AB247" s="57">
        <f t="shared" si="56"/>
        <v>0</v>
      </c>
      <c r="AC247" s="59"/>
      <c r="AD247" s="59"/>
      <c r="AE247" s="59"/>
      <c r="AF247" s="59"/>
      <c r="AG247" s="59"/>
      <c r="AH247" s="59"/>
      <c r="AI247" s="59"/>
      <c r="AJ247" s="59"/>
      <c r="AK247" s="59"/>
      <c r="AL247" s="59"/>
      <c r="AM247" s="59"/>
      <c r="AN247" s="59"/>
      <c r="AO247" s="59"/>
      <c r="AV247" s="59"/>
      <c r="AW247" s="59"/>
      <c r="AX247" s="59"/>
      <c r="AY247" s="59"/>
      <c r="AZ247" s="59"/>
      <c r="BA247" s="59"/>
      <c r="BB247" s="5">
        <v>2700</v>
      </c>
      <c r="BC247" s="5">
        <v>2800</v>
      </c>
      <c r="BD247" s="5">
        <f>BC247+880</f>
        <v>3680</v>
      </c>
      <c r="BE247" s="5">
        <f>BD247+880</f>
        <v>4560</v>
      </c>
      <c r="BF247" s="5">
        <f>BE247+880</f>
        <v>5440</v>
      </c>
      <c r="BG247" s="5">
        <v>5440</v>
      </c>
      <c r="BH247" s="1">
        <v>4303</v>
      </c>
      <c r="BJ247" s="57">
        <v>0</v>
      </c>
      <c r="BK247" s="57">
        <v>0</v>
      </c>
      <c r="BL247" s="57">
        <v>0</v>
      </c>
      <c r="BM247" s="57">
        <v>0</v>
      </c>
      <c r="BN247" s="57">
        <v>0</v>
      </c>
      <c r="BO247" s="57">
        <v>0</v>
      </c>
      <c r="BP247" s="57">
        <v>0</v>
      </c>
      <c r="BQ247" s="57">
        <v>0</v>
      </c>
      <c r="BR247" s="57">
        <v>0</v>
      </c>
      <c r="BS247" s="57">
        <v>0</v>
      </c>
      <c r="BT247" s="57">
        <v>0</v>
      </c>
      <c r="BU247" s="57">
        <v>1200</v>
      </c>
      <c r="BV247" s="57">
        <v>1295</v>
      </c>
      <c r="BW247" s="57">
        <v>1397.625</v>
      </c>
      <c r="BX247" s="57">
        <v>1508.496875</v>
      </c>
      <c r="BY247" s="57">
        <v>1628.2891406250001</v>
      </c>
      <c r="BZ247" s="57">
        <v>1757.731326171875</v>
      </c>
      <c r="CA247" s="57">
        <v>0</v>
      </c>
      <c r="CB247" s="30">
        <v>300</v>
      </c>
      <c r="CC247" s="30">
        <v>3960</v>
      </c>
      <c r="CD247" s="30">
        <v>100</v>
      </c>
      <c r="CE247" s="30">
        <v>200</v>
      </c>
      <c r="CF247" s="30">
        <v>0</v>
      </c>
      <c r="CG247" s="124">
        <v>0</v>
      </c>
      <c r="CH247" s="124">
        <v>450</v>
      </c>
      <c r="CI247" s="124">
        <v>4590</v>
      </c>
      <c r="CJ247" s="124">
        <v>150</v>
      </c>
      <c r="CK247" s="124">
        <v>250</v>
      </c>
      <c r="CL247" s="124">
        <v>0</v>
      </c>
      <c r="CM247" s="4">
        <f>IF(ISNUMBER(VLOOKUP(A247,Sheet1!$D$5:$D$567,1,0)),1,0)</f>
        <v>1</v>
      </c>
    </row>
    <row r="248" spans="1:91" s="57" customFormat="1">
      <c r="A248" s="1">
        <v>4304</v>
      </c>
      <c r="B248" s="1">
        <v>43</v>
      </c>
      <c r="C248" s="1">
        <v>4</v>
      </c>
      <c r="D248" s="3" t="s">
        <v>342</v>
      </c>
      <c r="E248" s="3"/>
      <c r="F248" s="4" t="s">
        <v>90</v>
      </c>
      <c r="G248" s="4" t="s">
        <v>91</v>
      </c>
      <c r="H248" s="4" t="s">
        <v>92</v>
      </c>
      <c r="I248" s="4" t="s">
        <v>91</v>
      </c>
      <c r="J248" s="4" t="s">
        <v>93</v>
      </c>
      <c r="K248" s="57">
        <v>0</v>
      </c>
      <c r="L248" s="57">
        <v>0</v>
      </c>
      <c r="M248" s="57">
        <v>0</v>
      </c>
      <c r="N248" s="57">
        <v>0</v>
      </c>
      <c r="O248" s="57">
        <v>0</v>
      </c>
      <c r="P248" s="57">
        <v>0</v>
      </c>
      <c r="Q248" s="57">
        <f t="shared" si="63"/>
        <v>0</v>
      </c>
      <c r="R248" s="58">
        <f t="shared" si="50"/>
        <v>0</v>
      </c>
      <c r="S248" s="58">
        <f t="shared" si="66"/>
        <v>0</v>
      </c>
      <c r="T248" s="58">
        <f t="shared" si="68"/>
        <v>0</v>
      </c>
      <c r="U248" s="58">
        <f t="shared" si="67"/>
        <v>0</v>
      </c>
      <c r="V248" s="61">
        <f t="shared" si="62"/>
        <v>0</v>
      </c>
      <c r="W248" s="57">
        <v>0</v>
      </c>
      <c r="X248" s="57">
        <f t="shared" si="52"/>
        <v>0</v>
      </c>
      <c r="Y248" s="57">
        <f t="shared" si="53"/>
        <v>0</v>
      </c>
      <c r="Z248" s="57">
        <f t="shared" si="54"/>
        <v>0</v>
      </c>
      <c r="AA248" s="57">
        <f t="shared" si="55"/>
        <v>0</v>
      </c>
      <c r="AB248" s="57">
        <f t="shared" si="56"/>
        <v>0</v>
      </c>
      <c r="AC248" s="59"/>
      <c r="AD248" s="59"/>
      <c r="AE248" s="59"/>
      <c r="AF248" s="59"/>
      <c r="AG248" s="59"/>
      <c r="AH248" s="59"/>
      <c r="AI248" s="59"/>
      <c r="AJ248" s="59"/>
      <c r="AK248" s="59"/>
      <c r="AL248" s="59"/>
      <c r="AM248" s="59"/>
      <c r="AN248" s="59"/>
      <c r="AO248" s="59"/>
      <c r="AV248" s="59"/>
      <c r="AW248" s="59"/>
      <c r="AX248" s="59"/>
      <c r="AY248" s="59"/>
      <c r="AZ248" s="59"/>
      <c r="BA248" s="59"/>
      <c r="BB248" s="5">
        <v>248.37910000000002</v>
      </c>
      <c r="BC248" s="5">
        <v>252.23360548217181</v>
      </c>
      <c r="BD248" s="5">
        <v>256.22900672609404</v>
      </c>
      <c r="BE248" s="5">
        <v>260.53639144246358</v>
      </c>
      <c r="BF248" s="5">
        <v>680</v>
      </c>
      <c r="BG248" s="5">
        <v>1110</v>
      </c>
      <c r="BH248" s="1">
        <v>4304</v>
      </c>
      <c r="BJ248" s="57">
        <v>0</v>
      </c>
      <c r="BK248" s="57">
        <v>0</v>
      </c>
      <c r="BL248" s="57">
        <v>0</v>
      </c>
      <c r="BM248" s="57">
        <v>0</v>
      </c>
      <c r="BN248" s="57">
        <v>0</v>
      </c>
      <c r="BO248" s="57">
        <v>0</v>
      </c>
      <c r="BP248" s="57">
        <v>0</v>
      </c>
      <c r="BQ248" s="57">
        <v>0</v>
      </c>
      <c r="BR248" s="57">
        <v>0</v>
      </c>
      <c r="BS248" s="57">
        <v>0</v>
      </c>
      <c r="BT248" s="57">
        <v>0</v>
      </c>
      <c r="CA248" s="57">
        <v>0</v>
      </c>
      <c r="CB248" s="30">
        <v>40.227295223555373</v>
      </c>
      <c r="CC248" s="30">
        <v>220.30909621890819</v>
      </c>
      <c r="CD248" s="30">
        <v>0</v>
      </c>
      <c r="CE248" s="30">
        <v>0</v>
      </c>
      <c r="CF248" s="30">
        <v>0</v>
      </c>
      <c r="CG248" s="124">
        <v>0</v>
      </c>
      <c r="CH248" s="124">
        <v>194.47110248727515</v>
      </c>
      <c r="CI248" s="124">
        <v>1065.0418476203888</v>
      </c>
      <c r="CJ248" s="124">
        <v>0</v>
      </c>
      <c r="CK248" s="124">
        <v>0</v>
      </c>
      <c r="CL248" s="124">
        <v>0</v>
      </c>
      <c r="CM248" s="4">
        <f>IF(ISNUMBER(VLOOKUP(A248,Sheet1!$D$5:$D$567,1,0)),1,0)</f>
        <v>1</v>
      </c>
    </row>
    <row r="249" spans="1:91" s="57" customFormat="1">
      <c r="A249" s="1">
        <v>4305</v>
      </c>
      <c r="B249" s="1">
        <v>43</v>
      </c>
      <c r="C249" s="1">
        <v>4</v>
      </c>
      <c r="D249" s="3" t="s">
        <v>343</v>
      </c>
      <c r="E249" s="3"/>
      <c r="F249" s="4" t="s">
        <v>90</v>
      </c>
      <c r="G249" s="4" t="s">
        <v>91</v>
      </c>
      <c r="H249" s="4" t="s">
        <v>92</v>
      </c>
      <c r="I249" s="4" t="s">
        <v>91</v>
      </c>
      <c r="J249" s="4" t="s">
        <v>93</v>
      </c>
      <c r="K249" s="57">
        <v>0</v>
      </c>
      <c r="L249" s="57">
        <v>0</v>
      </c>
      <c r="M249" s="57">
        <v>0</v>
      </c>
      <c r="N249" s="57">
        <v>0</v>
      </c>
      <c r="O249" s="57">
        <v>0</v>
      </c>
      <c r="P249" s="57">
        <v>0</v>
      </c>
      <c r="Q249" s="57">
        <f t="shared" si="63"/>
        <v>0</v>
      </c>
      <c r="R249" s="58">
        <f t="shared" si="50"/>
        <v>0</v>
      </c>
      <c r="S249" s="58">
        <f t="shared" si="66"/>
        <v>0</v>
      </c>
      <c r="T249" s="58">
        <f t="shared" si="68"/>
        <v>0</v>
      </c>
      <c r="U249" s="58">
        <f t="shared" si="67"/>
        <v>0</v>
      </c>
      <c r="V249" s="61">
        <f t="shared" si="62"/>
        <v>0</v>
      </c>
      <c r="W249" s="57">
        <v>0</v>
      </c>
      <c r="X249" s="57">
        <f t="shared" si="52"/>
        <v>0</v>
      </c>
      <c r="Y249" s="57">
        <f t="shared" si="53"/>
        <v>0</v>
      </c>
      <c r="Z249" s="57">
        <f t="shared" si="54"/>
        <v>0</v>
      </c>
      <c r="AA249" s="57">
        <f t="shared" si="55"/>
        <v>0</v>
      </c>
      <c r="AB249" s="57">
        <f t="shared" si="56"/>
        <v>0</v>
      </c>
      <c r="AC249" s="59"/>
      <c r="AD249" s="59"/>
      <c r="AE249" s="59"/>
      <c r="AF249" s="59"/>
      <c r="AG249" s="59"/>
      <c r="AH249" s="59"/>
      <c r="AI249" s="59"/>
      <c r="AJ249" s="59"/>
      <c r="AK249" s="59"/>
      <c r="AL249" s="59"/>
      <c r="AM249" s="59"/>
      <c r="AN249" s="59"/>
      <c r="AO249" s="59"/>
      <c r="AV249" s="59"/>
      <c r="AW249" s="59"/>
      <c r="AX249" s="59"/>
      <c r="AY249" s="59"/>
      <c r="AZ249" s="59"/>
      <c r="BA249" s="59"/>
      <c r="BB249" s="5">
        <v>413.96160000000003</v>
      </c>
      <c r="BC249" s="5">
        <v>540.38572045380874</v>
      </c>
      <c r="BD249" s="5">
        <v>567.04466515397087</v>
      </c>
      <c r="BE249" s="5">
        <v>594.22357782820097</v>
      </c>
      <c r="BF249" s="5">
        <v>620.79865672609401</v>
      </c>
      <c r="BG249" s="5">
        <v>646.80344816855757</v>
      </c>
      <c r="BH249" s="1">
        <v>4305</v>
      </c>
      <c r="BJ249" s="57">
        <v>0</v>
      </c>
      <c r="BK249" s="57">
        <v>0</v>
      </c>
      <c r="BL249" s="57">
        <v>0</v>
      </c>
      <c r="BM249" s="57">
        <v>0</v>
      </c>
      <c r="BN249" s="57">
        <v>0</v>
      </c>
      <c r="BO249" s="57">
        <v>0</v>
      </c>
      <c r="BP249" s="57">
        <v>0</v>
      </c>
      <c r="BQ249" s="57">
        <v>0</v>
      </c>
      <c r="BR249" s="57">
        <v>0</v>
      </c>
      <c r="BS249" s="57">
        <v>0</v>
      </c>
      <c r="BT249" s="57">
        <v>0</v>
      </c>
      <c r="CA249" s="57">
        <v>0</v>
      </c>
      <c r="CB249" s="30">
        <v>0</v>
      </c>
      <c r="CC249" s="30">
        <v>97.156661255393161</v>
      </c>
      <c r="CD249" s="30">
        <v>497.06691657280783</v>
      </c>
      <c r="CE249" s="30">
        <v>0</v>
      </c>
      <c r="CF249" s="30">
        <v>0</v>
      </c>
      <c r="CG249" s="124">
        <v>0</v>
      </c>
      <c r="CH249" s="124">
        <v>0</v>
      </c>
      <c r="CI249" s="124">
        <v>105.75356794526445</v>
      </c>
      <c r="CJ249" s="124">
        <v>541.04988022329314</v>
      </c>
      <c r="CK249" s="124">
        <v>0</v>
      </c>
      <c r="CL249" s="124">
        <v>0</v>
      </c>
      <c r="CM249" s="4">
        <f>IF(ISNUMBER(VLOOKUP(A249,Sheet1!$D$5:$D$567,1,0)),1,0)</f>
        <v>1</v>
      </c>
    </row>
    <row r="250" spans="1:91" s="57" customFormat="1">
      <c r="A250" s="1">
        <v>4401</v>
      </c>
      <c r="B250" s="1">
        <v>44</v>
      </c>
      <c r="C250" s="1">
        <v>4</v>
      </c>
      <c r="D250" s="3" t="s">
        <v>344</v>
      </c>
      <c r="E250" s="3"/>
      <c r="F250" s="4" t="s">
        <v>90</v>
      </c>
      <c r="G250" s="4" t="s">
        <v>91</v>
      </c>
      <c r="H250" s="4" t="s">
        <v>92</v>
      </c>
      <c r="I250" s="4" t="s">
        <v>91</v>
      </c>
      <c r="J250" s="4" t="s">
        <v>93</v>
      </c>
      <c r="K250" s="57">
        <v>647.99999999999181</v>
      </c>
      <c r="L250" s="57">
        <v>19.8</v>
      </c>
      <c r="M250" s="57">
        <v>0</v>
      </c>
      <c r="N250" s="57">
        <v>0</v>
      </c>
      <c r="O250" s="57">
        <v>0</v>
      </c>
      <c r="P250" s="57">
        <v>0</v>
      </c>
      <c r="Q250" s="57">
        <f t="shared" si="63"/>
        <v>19.8</v>
      </c>
      <c r="R250" s="58">
        <f t="shared" si="50"/>
        <v>667.79999999999177</v>
      </c>
      <c r="S250" s="58">
        <f t="shared" si="66"/>
        <v>667.79999999999177</v>
      </c>
      <c r="T250" s="58">
        <f t="shared" si="68"/>
        <v>667.79999999999177</v>
      </c>
      <c r="U250" s="58">
        <f t="shared" si="67"/>
        <v>667.79999999999177</v>
      </c>
      <c r="V250" s="61">
        <f t="shared" si="62"/>
        <v>667.79999999999177</v>
      </c>
      <c r="W250" s="57">
        <v>1787.4308014880692</v>
      </c>
      <c r="X250" s="57">
        <f t="shared" si="52"/>
        <v>1710.6674083841988</v>
      </c>
      <c r="Y250" s="57">
        <f t="shared" si="53"/>
        <v>1706.0918896907931</v>
      </c>
      <c r="Z250" s="57">
        <f t="shared" si="54"/>
        <v>1695.482227111379</v>
      </c>
      <c r="AA250" s="57">
        <f t="shared" si="55"/>
        <v>1676.7278473101589</v>
      </c>
      <c r="AB250" s="57">
        <f t="shared" si="56"/>
        <v>1655.5141489128512</v>
      </c>
      <c r="AC250" s="59">
        <v>2.7583808664939689</v>
      </c>
      <c r="AD250" s="59">
        <v>2.5616463138427972</v>
      </c>
      <c r="AE250" s="59">
        <v>2.5547946835741451</v>
      </c>
      <c r="AF250" s="59">
        <v>2.5389071984297691</v>
      </c>
      <c r="AG250" s="59">
        <v>2.5108233712341712</v>
      </c>
      <c r="AH250" s="59">
        <v>2.4790568267638089</v>
      </c>
      <c r="AI250" s="59"/>
      <c r="AJ250" s="59"/>
      <c r="AK250" s="59"/>
      <c r="AL250" s="59"/>
      <c r="AM250" s="59"/>
      <c r="AN250" s="59"/>
      <c r="AO250" s="59"/>
      <c r="AV250" s="59"/>
      <c r="AW250" s="59"/>
      <c r="AX250" s="59"/>
      <c r="AY250" s="59"/>
      <c r="AZ250" s="59"/>
      <c r="BA250" s="59"/>
      <c r="BB250" s="5">
        <v>139.44239999999999</v>
      </c>
      <c r="BC250" s="5">
        <v>153.21564456720262</v>
      </c>
      <c r="BD250" s="5">
        <v>156.52140724496354</v>
      </c>
      <c r="BE250" s="5">
        <v>157.5631373994681</v>
      </c>
      <c r="BF250" s="5">
        <v>158.76349743518446</v>
      </c>
      <c r="BG250" s="5">
        <v>159.34806385099353</v>
      </c>
      <c r="BH250" s="1">
        <v>4401</v>
      </c>
      <c r="BI250" s="57">
        <v>85</v>
      </c>
      <c r="BJ250" s="57">
        <v>234.10182557667952</v>
      </c>
      <c r="BK250" s="57">
        <v>252.1014026397292</v>
      </c>
      <c r="BL250" s="57">
        <v>236.22859906617018</v>
      </c>
      <c r="BM250" s="57">
        <v>229.45137521262654</v>
      </c>
      <c r="BN250" s="57">
        <v>217.42544869451544</v>
      </c>
      <c r="BO250" s="57">
        <v>0</v>
      </c>
      <c r="BP250" s="57">
        <v>0</v>
      </c>
      <c r="BQ250" s="57">
        <v>0</v>
      </c>
      <c r="BR250" s="57">
        <v>0</v>
      </c>
      <c r="BS250" s="57">
        <v>0</v>
      </c>
      <c r="BT250" s="57">
        <v>0</v>
      </c>
      <c r="CA250" s="57">
        <v>0</v>
      </c>
      <c r="CB250" s="30">
        <v>2.6446919707253183</v>
      </c>
      <c r="CC250" s="30">
        <v>15.868151824351909</v>
      </c>
      <c r="CD250" s="30">
        <v>13.22345985362659</v>
      </c>
      <c r="CE250" s="30">
        <v>125.82683375076428</v>
      </c>
      <c r="CF250" s="30">
        <v>0</v>
      </c>
      <c r="CG250" s="124">
        <v>0</v>
      </c>
      <c r="CH250" s="124">
        <v>2.6746519012813876</v>
      </c>
      <c r="CI250" s="124">
        <v>16.047911407688325</v>
      </c>
      <c r="CJ250" s="124">
        <v>13.373259506406939</v>
      </c>
      <c r="CK250" s="124">
        <v>127.25224103561688</v>
      </c>
      <c r="CL250" s="124">
        <v>0</v>
      </c>
      <c r="CM250" s="4">
        <f>IF(ISNUMBER(VLOOKUP(A250,Sheet1!$D$5:$D$567,1,0)),1,0)</f>
        <v>1</v>
      </c>
    </row>
    <row r="251" spans="1:91" s="57" customFormat="1">
      <c r="A251" s="1">
        <v>4402</v>
      </c>
      <c r="B251" s="1">
        <v>44</v>
      </c>
      <c r="C251" s="1">
        <v>4</v>
      </c>
      <c r="D251" s="3" t="s">
        <v>345</v>
      </c>
      <c r="E251" s="3"/>
      <c r="F251" s="4" t="s">
        <v>90</v>
      </c>
      <c r="G251" s="4" t="s">
        <v>91</v>
      </c>
      <c r="H251" s="4" t="s">
        <v>92</v>
      </c>
      <c r="I251" s="4" t="s">
        <v>91</v>
      </c>
      <c r="J251" s="4" t="s">
        <v>93</v>
      </c>
      <c r="K251" s="57">
        <v>899.02349199492016</v>
      </c>
      <c r="L251" s="57">
        <v>227</v>
      </c>
      <c r="M251" s="57">
        <v>7</v>
      </c>
      <c r="N251" s="57">
        <v>7</v>
      </c>
      <c r="O251" s="57">
        <v>7</v>
      </c>
      <c r="P251" s="57">
        <v>7</v>
      </c>
      <c r="Q251" s="57">
        <f t="shared" si="63"/>
        <v>255</v>
      </c>
      <c r="R251" s="58">
        <f t="shared" si="50"/>
        <v>1126.0234919949203</v>
      </c>
      <c r="S251" s="58">
        <f t="shared" si="66"/>
        <v>1133.0234919949203</v>
      </c>
      <c r="T251" s="58">
        <f t="shared" si="68"/>
        <v>1140.0234919949203</v>
      </c>
      <c r="U251" s="58">
        <f t="shared" si="67"/>
        <v>1147.0234919949203</v>
      </c>
      <c r="V251" s="61">
        <f t="shared" si="62"/>
        <v>1154.0234919949203</v>
      </c>
      <c r="W251" s="57">
        <v>2330.4101576200119</v>
      </c>
      <c r="X251" s="57">
        <f t="shared" si="52"/>
        <v>2944.0601263633926</v>
      </c>
      <c r="Y251" s="57">
        <f t="shared" si="53"/>
        <v>2955.949929169753</v>
      </c>
      <c r="Z251" s="57">
        <f t="shared" si="54"/>
        <v>2945.2825417609029</v>
      </c>
      <c r="AA251" s="57">
        <f t="shared" si="55"/>
        <v>2911.3281400577393</v>
      </c>
      <c r="AB251" s="57">
        <f t="shared" si="56"/>
        <v>2856.1913422202038</v>
      </c>
      <c r="AC251" s="59">
        <v>2.5921571331232571</v>
      </c>
      <c r="AD251" s="59">
        <v>2.6145636812137432</v>
      </c>
      <c r="AE251" s="59">
        <v>2.608904360813558</v>
      </c>
      <c r="AF251" s="59">
        <v>2.5835279381892127</v>
      </c>
      <c r="AG251" s="59">
        <v>2.5381591226124884</v>
      </c>
      <c r="AH251" s="59">
        <v>2.4749854418325619</v>
      </c>
      <c r="AI251" s="59"/>
      <c r="AJ251" s="59"/>
      <c r="AK251" s="59"/>
      <c r="AL251" s="59"/>
      <c r="AM251" s="59"/>
      <c r="AN251" s="59"/>
      <c r="AO251" s="59"/>
      <c r="AV251" s="59"/>
      <c r="AW251" s="59"/>
      <c r="AX251" s="59"/>
      <c r="AY251" s="59"/>
      <c r="AZ251" s="59"/>
      <c r="BA251" s="59"/>
      <c r="BB251" s="5">
        <v>167.03770000000003</v>
      </c>
      <c r="BC251" s="5">
        <v>261.14033838373604</v>
      </c>
      <c r="BD251" s="5">
        <v>263.63730266665232</v>
      </c>
      <c r="BE251" s="5">
        <v>265.68216227811081</v>
      </c>
      <c r="BF251" s="5">
        <v>266.8122101213205</v>
      </c>
      <c r="BG251" s="5">
        <v>267.11441932489197</v>
      </c>
      <c r="BH251" s="1">
        <v>4402</v>
      </c>
      <c r="BI251" s="57">
        <v>619</v>
      </c>
      <c r="BJ251" s="57">
        <v>622.87212603756461</v>
      </c>
      <c r="BK251" s="57">
        <v>626.74425207512922</v>
      </c>
      <c r="BL251" s="57">
        <v>630.61637811269372</v>
      </c>
      <c r="BM251" s="57">
        <v>634.48850415025845</v>
      </c>
      <c r="BN251" s="57">
        <v>638.36063018782306</v>
      </c>
      <c r="BO251" s="57">
        <v>0</v>
      </c>
      <c r="BP251" s="57">
        <v>0</v>
      </c>
      <c r="BQ251" s="57">
        <v>0</v>
      </c>
      <c r="BR251" s="57">
        <v>0</v>
      </c>
      <c r="BS251" s="57">
        <v>0</v>
      </c>
      <c r="BT251" s="57">
        <v>0</v>
      </c>
      <c r="CA251" s="57">
        <v>0</v>
      </c>
      <c r="CB251" s="30">
        <v>118.94981355443552</v>
      </c>
      <c r="CC251" s="30">
        <v>92.191951059323756</v>
      </c>
      <c r="CD251" s="30">
        <v>8.4444221346896722</v>
      </c>
      <c r="CE251" s="30">
        <v>46.095975529661878</v>
      </c>
      <c r="CF251" s="30">
        <v>0</v>
      </c>
      <c r="CG251" s="124">
        <v>0</v>
      </c>
      <c r="CH251" s="124">
        <v>119.59105610988533</v>
      </c>
      <c r="CI251" s="124">
        <v>92.688945552401535</v>
      </c>
      <c r="CJ251" s="124">
        <v>8.4899448864043467</v>
      </c>
      <c r="CK251" s="124">
        <v>46.344472776200767</v>
      </c>
      <c r="CL251" s="124">
        <v>0</v>
      </c>
      <c r="CM251" s="4">
        <f>IF(ISNUMBER(VLOOKUP(A251,Sheet1!$D$5:$D$567,1,0)),1,0)</f>
        <v>1</v>
      </c>
    </row>
    <row r="252" spans="1:91" s="57" customFormat="1">
      <c r="A252" s="1">
        <v>4403</v>
      </c>
      <c r="B252" s="1">
        <v>44</v>
      </c>
      <c r="C252" s="1">
        <v>4</v>
      </c>
      <c r="D252" s="3" t="s">
        <v>346</v>
      </c>
      <c r="E252" s="3"/>
      <c r="F252" s="4" t="s">
        <v>90</v>
      </c>
      <c r="G252" s="4" t="s">
        <v>91</v>
      </c>
      <c r="H252" s="4" t="s">
        <v>92</v>
      </c>
      <c r="I252" s="4" t="s">
        <v>91</v>
      </c>
      <c r="J252" s="4" t="s">
        <v>93</v>
      </c>
      <c r="K252" s="57">
        <v>855.33613984122655</v>
      </c>
      <c r="L252" s="57">
        <v>14.983333333333334</v>
      </c>
      <c r="M252" s="57">
        <v>14.983333333333334</v>
      </c>
      <c r="N252" s="57">
        <v>14.983333333333334</v>
      </c>
      <c r="O252" s="57">
        <v>14.983333333333334</v>
      </c>
      <c r="P252" s="57">
        <v>14.983333333333334</v>
      </c>
      <c r="Q252" s="57">
        <f t="shared" si="63"/>
        <v>74.916666666666671</v>
      </c>
      <c r="R252" s="58">
        <f t="shared" si="50"/>
        <v>870.3194731745599</v>
      </c>
      <c r="S252" s="58">
        <f t="shared" si="66"/>
        <v>885.30280650789325</v>
      </c>
      <c r="T252" s="58">
        <f t="shared" si="68"/>
        <v>900.2861398412266</v>
      </c>
      <c r="U252" s="58">
        <f t="shared" si="67"/>
        <v>915.26947317455995</v>
      </c>
      <c r="V252" s="61">
        <f t="shared" si="62"/>
        <v>930.2528065078933</v>
      </c>
      <c r="W252" s="57">
        <v>3000.7163990022982</v>
      </c>
      <c r="X252" s="57">
        <f t="shared" si="52"/>
        <v>2970.7895100617193</v>
      </c>
      <c r="Y252" s="57">
        <f t="shared" si="53"/>
        <v>2980.8329969394431</v>
      </c>
      <c r="Z252" s="57">
        <f t="shared" si="54"/>
        <v>2965.1119513900117</v>
      </c>
      <c r="AA252" s="57">
        <f t="shared" si="55"/>
        <v>2937.974671851026</v>
      </c>
      <c r="AB252" s="57">
        <f t="shared" si="56"/>
        <v>2912.8775338799919</v>
      </c>
      <c r="AC252" s="59">
        <v>3.5082305765301953</v>
      </c>
      <c r="AD252" s="59">
        <v>3.4134471324943783</v>
      </c>
      <c r="AE252" s="59">
        <v>3.3670208374210846</v>
      </c>
      <c r="AF252" s="59">
        <v>3.2935217151215226</v>
      </c>
      <c r="AG252" s="59">
        <v>3.2099559287832777</v>
      </c>
      <c r="AH252" s="59">
        <v>3.1312751904664915</v>
      </c>
      <c r="AI252" s="59"/>
      <c r="AJ252" s="59"/>
      <c r="AK252" s="59"/>
      <c r="AL252" s="59"/>
      <c r="AM252" s="59"/>
      <c r="AN252" s="59"/>
      <c r="AO252" s="59"/>
      <c r="AV252" s="59"/>
      <c r="AW252" s="59"/>
      <c r="AX252" s="59"/>
      <c r="AY252" s="59"/>
      <c r="AZ252" s="59"/>
      <c r="BA252" s="59"/>
      <c r="BB252" s="5">
        <v>299.28969999999998</v>
      </c>
      <c r="BC252" s="5">
        <v>304.6134116590772</v>
      </c>
      <c r="BD252" s="5">
        <v>309.72906030511717</v>
      </c>
      <c r="BE252" s="5">
        <v>314.44770412501998</v>
      </c>
      <c r="BF252" s="5">
        <v>318.38729572264293</v>
      </c>
      <c r="BG252" s="5">
        <v>321.97577998707754</v>
      </c>
      <c r="BH252" s="1">
        <v>4403</v>
      </c>
      <c r="BI252" s="57">
        <v>69</v>
      </c>
      <c r="BJ252" s="57">
        <v>0</v>
      </c>
      <c r="BK252" s="57">
        <v>0</v>
      </c>
      <c r="BL252" s="57">
        <v>0</v>
      </c>
      <c r="BM252" s="57">
        <v>0</v>
      </c>
      <c r="BN252" s="57">
        <v>0</v>
      </c>
      <c r="BO252" s="57">
        <v>142</v>
      </c>
      <c r="BP252" s="57">
        <v>142</v>
      </c>
      <c r="BQ252" s="57">
        <v>142</v>
      </c>
      <c r="BR252" s="57">
        <v>142</v>
      </c>
      <c r="BS252" s="57">
        <v>142</v>
      </c>
      <c r="BT252" s="57">
        <v>142</v>
      </c>
      <c r="CA252" s="57">
        <v>0</v>
      </c>
      <c r="CB252" s="30">
        <v>19.500632833455359</v>
      </c>
      <c r="CC252" s="30">
        <v>234.00759368701662</v>
      </c>
      <c r="CD252" s="30">
        <v>46.314002979456482</v>
      </c>
      <c r="CE252" s="30">
        <v>14.62547462509152</v>
      </c>
      <c r="CF252" s="30">
        <v>0</v>
      </c>
      <c r="CG252" s="124">
        <v>0</v>
      </c>
      <c r="CH252" s="124">
        <v>19.967490251724236</v>
      </c>
      <c r="CI252" s="124">
        <v>239.60988269871507</v>
      </c>
      <c r="CJ252" s="124">
        <v>47.422789347845068</v>
      </c>
      <c r="CK252" s="124">
        <v>14.975617688793177</v>
      </c>
      <c r="CL252" s="124">
        <v>0</v>
      </c>
      <c r="CM252" s="4">
        <f>IF(ISNUMBER(VLOOKUP(A252,Sheet1!$D$5:$D$567,1,0)),1,0)</f>
        <v>1</v>
      </c>
    </row>
    <row r="253" spans="1:91" s="57" customFormat="1">
      <c r="A253" s="1">
        <v>4404</v>
      </c>
      <c r="B253" s="1">
        <v>44</v>
      </c>
      <c r="C253" s="1">
        <v>4</v>
      </c>
      <c r="D253" s="3" t="s">
        <v>347</v>
      </c>
      <c r="E253" s="3"/>
      <c r="F253" s="4" t="s">
        <v>90</v>
      </c>
      <c r="G253" s="4" t="s">
        <v>91</v>
      </c>
      <c r="H253" s="4" t="s">
        <v>92</v>
      </c>
      <c r="I253" s="4" t="s">
        <v>91</v>
      </c>
      <c r="J253" s="4" t="s">
        <v>93</v>
      </c>
      <c r="K253" s="57">
        <v>193</v>
      </c>
      <c r="L253" s="57">
        <v>0</v>
      </c>
      <c r="M253" s="57">
        <v>0</v>
      </c>
      <c r="N253" s="57">
        <v>31.5</v>
      </c>
      <c r="O253" s="57">
        <v>0</v>
      </c>
      <c r="P253" s="57">
        <v>0</v>
      </c>
      <c r="Q253" s="57">
        <f t="shared" si="63"/>
        <v>31.5</v>
      </c>
      <c r="R253" s="58">
        <f t="shared" si="50"/>
        <v>193</v>
      </c>
      <c r="S253" s="58">
        <f t="shared" si="66"/>
        <v>193</v>
      </c>
      <c r="T253" s="58">
        <f t="shared" si="68"/>
        <v>224.5</v>
      </c>
      <c r="U253" s="58">
        <f t="shared" si="67"/>
        <v>224.5</v>
      </c>
      <c r="V253" s="61">
        <f t="shared" si="62"/>
        <v>224.5</v>
      </c>
      <c r="W253" s="57">
        <v>726.81146073963487</v>
      </c>
      <c r="X253" s="57">
        <f t="shared" si="52"/>
        <v>695.6610771745776</v>
      </c>
      <c r="Y253" s="57">
        <f t="shared" si="53"/>
        <v>728.21005956017052</v>
      </c>
      <c r="Z253" s="57">
        <f t="shared" si="54"/>
        <v>864.16541571783887</v>
      </c>
      <c r="AA253" s="57">
        <f t="shared" si="55"/>
        <v>896.01970747000428</v>
      </c>
      <c r="AB253" s="57">
        <f t="shared" si="56"/>
        <v>928.48857829466203</v>
      </c>
      <c r="AC253" s="59">
        <v>3.7658624908789373</v>
      </c>
      <c r="AD253" s="59">
        <v>3.6044615397646509</v>
      </c>
      <c r="AE253" s="59">
        <v>3.7731091168920754</v>
      </c>
      <c r="AF253" s="59">
        <v>3.8492891568723335</v>
      </c>
      <c r="AG253" s="59">
        <v>3.9911790978619344</v>
      </c>
      <c r="AH253" s="59">
        <v>4.1358065848314567</v>
      </c>
      <c r="AI253" s="59"/>
      <c r="AJ253" s="59"/>
      <c r="AK253" s="59"/>
      <c r="AL253" s="59"/>
      <c r="AM253" s="59"/>
      <c r="AN253" s="59"/>
      <c r="AO253" s="59"/>
      <c r="AV253" s="59"/>
      <c r="AW253" s="59"/>
      <c r="AX253" s="59"/>
      <c r="AY253" s="59"/>
      <c r="AZ253" s="59"/>
      <c r="BA253" s="59"/>
      <c r="BB253" s="5">
        <v>127.45840000000001</v>
      </c>
      <c r="BC253" s="5">
        <v>130.53543508091059</v>
      </c>
      <c r="BD253" s="5">
        <v>133.56218756706511</v>
      </c>
      <c r="BE253" s="5">
        <v>138.01511800468018</v>
      </c>
      <c r="BF253" s="5">
        <v>140.92752606576587</v>
      </c>
      <c r="BG253" s="5">
        <v>143.68147470093913</v>
      </c>
      <c r="BH253" s="1">
        <v>4404</v>
      </c>
      <c r="BJ253" s="57">
        <v>0</v>
      </c>
      <c r="BK253" s="57">
        <v>0</v>
      </c>
      <c r="BL253" s="57">
        <v>0</v>
      </c>
      <c r="BM253" s="57">
        <v>0</v>
      </c>
      <c r="BN253" s="57">
        <v>0</v>
      </c>
      <c r="BO253" s="57">
        <v>159</v>
      </c>
      <c r="BP253" s="57">
        <v>159</v>
      </c>
      <c r="BQ253" s="57">
        <v>159</v>
      </c>
      <c r="BR253" s="57">
        <v>159</v>
      </c>
      <c r="BS253" s="57">
        <v>159</v>
      </c>
      <c r="BT253" s="57">
        <v>159</v>
      </c>
      <c r="CA253" s="57">
        <v>0</v>
      </c>
      <c r="CB253" s="30">
        <v>41.404535401404054</v>
      </c>
      <c r="CC253" s="30">
        <v>41.404535401404054</v>
      </c>
      <c r="CD253" s="30">
        <v>34.503779501170044</v>
      </c>
      <c r="CE253" s="30">
        <v>20.702267700702027</v>
      </c>
      <c r="CF253" s="30">
        <v>0</v>
      </c>
      <c r="CG253" s="124">
        <v>0</v>
      </c>
      <c r="CH253" s="124">
        <v>43.104442410281742</v>
      </c>
      <c r="CI253" s="124">
        <v>43.104442410281742</v>
      </c>
      <c r="CJ253" s="124">
        <v>35.920368675234783</v>
      </c>
      <c r="CK253" s="124">
        <v>21.552221205140871</v>
      </c>
      <c r="CL253" s="124">
        <v>0</v>
      </c>
      <c r="CM253" s="4">
        <f>IF(ISNUMBER(VLOOKUP(A253,Sheet1!$D$5:$D$567,1,0)),1,0)</f>
        <v>1</v>
      </c>
    </row>
    <row r="254" spans="1:91" s="57" customFormat="1">
      <c r="A254" s="1">
        <v>4405</v>
      </c>
      <c r="B254" s="1">
        <v>44</v>
      </c>
      <c r="C254" s="1">
        <v>4</v>
      </c>
      <c r="D254" s="3" t="s">
        <v>348</v>
      </c>
      <c r="E254" s="3"/>
      <c r="F254" s="4" t="s">
        <v>90</v>
      </c>
      <c r="G254" s="4" t="s">
        <v>91</v>
      </c>
      <c r="H254" s="4" t="s">
        <v>92</v>
      </c>
      <c r="I254" s="4" t="s">
        <v>91</v>
      </c>
      <c r="J254" s="4" t="s">
        <v>93</v>
      </c>
      <c r="K254" s="57">
        <v>400</v>
      </c>
      <c r="L254" s="57">
        <v>0</v>
      </c>
      <c r="M254" s="57">
        <v>430.2</v>
      </c>
      <c r="N254" s="57">
        <v>0</v>
      </c>
      <c r="O254" s="57">
        <v>0</v>
      </c>
      <c r="P254" s="57">
        <v>0</v>
      </c>
      <c r="Q254" s="57">
        <f t="shared" si="63"/>
        <v>430.2</v>
      </c>
      <c r="R254" s="58">
        <f t="shared" si="50"/>
        <v>400</v>
      </c>
      <c r="S254" s="58">
        <f t="shared" si="66"/>
        <v>830.2</v>
      </c>
      <c r="T254" s="58">
        <f t="shared" si="68"/>
        <v>830.2</v>
      </c>
      <c r="U254" s="58">
        <f t="shared" si="67"/>
        <v>830.2</v>
      </c>
      <c r="V254" s="61">
        <f t="shared" si="62"/>
        <v>830.2</v>
      </c>
      <c r="W254" s="57">
        <v>1415</v>
      </c>
      <c r="X254" s="57">
        <f t="shared" si="52"/>
        <v>1435</v>
      </c>
      <c r="Y254" s="57">
        <f t="shared" si="53"/>
        <v>2781.17</v>
      </c>
      <c r="Z254" s="57">
        <f t="shared" si="54"/>
        <v>2812.6603448275864</v>
      </c>
      <c r="AA254" s="57">
        <f t="shared" si="55"/>
        <v>2826.9741379310349</v>
      </c>
      <c r="AB254" s="57">
        <f t="shared" si="56"/>
        <v>2841.2879310344829</v>
      </c>
      <c r="AC254" s="59">
        <v>3.5375000000000001</v>
      </c>
      <c r="AD254" s="59">
        <v>3.5874999999999999</v>
      </c>
      <c r="AE254" s="59">
        <v>3.35</v>
      </c>
      <c r="AF254" s="59">
        <v>3.3879310344827585</v>
      </c>
      <c r="AG254" s="59">
        <v>3.4051724137931036</v>
      </c>
      <c r="AH254" s="59">
        <v>3.4224137931034484</v>
      </c>
      <c r="AI254" s="59"/>
      <c r="AJ254" s="59"/>
      <c r="AK254" s="59"/>
      <c r="AL254" s="59"/>
      <c r="AM254" s="59"/>
      <c r="AN254" s="59"/>
      <c r="AO254" s="59"/>
      <c r="AV254" s="59"/>
      <c r="AW254" s="59"/>
      <c r="AX254" s="59"/>
      <c r="AY254" s="59"/>
      <c r="AZ254" s="59"/>
      <c r="BA254" s="59"/>
      <c r="BB254" s="5">
        <v>68.629800000000003</v>
      </c>
      <c r="BC254" s="5">
        <v>70.294841061588329</v>
      </c>
      <c r="BD254" s="5">
        <v>124.01300458430671</v>
      </c>
      <c r="BE254" s="5">
        <v>126.66130885293691</v>
      </c>
      <c r="BF254" s="5">
        <v>128.65102362298106</v>
      </c>
      <c r="BG254" s="5">
        <v>130.50540616543341</v>
      </c>
      <c r="BH254" s="1">
        <v>4405</v>
      </c>
      <c r="BJ254" s="57">
        <v>0</v>
      </c>
      <c r="BK254" s="57">
        <v>0</v>
      </c>
      <c r="BL254" s="57">
        <v>0</v>
      </c>
      <c r="BM254" s="57">
        <v>0</v>
      </c>
      <c r="BN254" s="57">
        <v>0</v>
      </c>
      <c r="BO254" s="57">
        <v>0</v>
      </c>
      <c r="BP254" s="57">
        <v>0</v>
      </c>
      <c r="BQ254" s="57">
        <v>0</v>
      </c>
      <c r="BR254" s="57">
        <v>0</v>
      </c>
      <c r="BS254" s="57">
        <v>0</v>
      </c>
      <c r="BT254" s="57">
        <v>0</v>
      </c>
      <c r="CA254" s="57">
        <v>0</v>
      </c>
      <c r="CB254" s="30">
        <v>110.82864524631979</v>
      </c>
      <c r="CC254" s="30">
        <v>15.832663606617114</v>
      </c>
      <c r="CD254" s="30">
        <v>0</v>
      </c>
      <c r="CE254" s="30">
        <v>0</v>
      </c>
      <c r="CF254" s="30">
        <v>0</v>
      </c>
      <c r="CG254" s="124">
        <v>0</v>
      </c>
      <c r="CH254" s="124">
        <v>114.19223039475423</v>
      </c>
      <c r="CI254" s="124">
        <v>16.313175770679177</v>
      </c>
      <c r="CJ254" s="124">
        <v>0</v>
      </c>
      <c r="CK254" s="124">
        <v>0</v>
      </c>
      <c r="CL254" s="124">
        <v>0</v>
      </c>
      <c r="CM254" s="4">
        <f>IF(ISNUMBER(VLOOKUP(A254,Sheet1!$D$5:$D$567,1,0)),1,0)</f>
        <v>1</v>
      </c>
    </row>
    <row r="255" spans="1:91" s="57" customFormat="1">
      <c r="A255" s="1">
        <v>4406</v>
      </c>
      <c r="B255" s="1">
        <v>44</v>
      </c>
      <c r="C255" s="1">
        <v>4</v>
      </c>
      <c r="D255" s="3" t="s">
        <v>349</v>
      </c>
      <c r="E255" s="3"/>
      <c r="F255" s="4" t="s">
        <v>90</v>
      </c>
      <c r="G255" s="4" t="s">
        <v>91</v>
      </c>
      <c r="H255" s="4" t="s">
        <v>92</v>
      </c>
      <c r="I255" s="4" t="s">
        <v>91</v>
      </c>
      <c r="J255" s="4" t="s">
        <v>93</v>
      </c>
      <c r="K255" s="57">
        <v>820.57819623388491</v>
      </c>
      <c r="L255" s="57">
        <v>200</v>
      </c>
      <c r="M255" s="57">
        <v>197</v>
      </c>
      <c r="N255" s="57">
        <v>3.9</v>
      </c>
      <c r="O255" s="57">
        <v>4.5</v>
      </c>
      <c r="P255" s="57">
        <v>0</v>
      </c>
      <c r="Q255" s="57">
        <f t="shared" si="63"/>
        <v>405.4</v>
      </c>
      <c r="R255" s="58">
        <f t="shared" si="50"/>
        <v>1020.5781962338849</v>
      </c>
      <c r="S255" s="58">
        <f t="shared" si="66"/>
        <v>1217.5781962338849</v>
      </c>
      <c r="T255" s="58">
        <f t="shared" si="68"/>
        <v>1221.478196233885</v>
      </c>
      <c r="U255" s="58">
        <f t="shared" si="67"/>
        <v>1225.978196233885</v>
      </c>
      <c r="V255" s="61">
        <f t="shared" si="62"/>
        <v>1225.978196233885</v>
      </c>
      <c r="W255" s="57">
        <v>3137.7665716064266</v>
      </c>
      <c r="X255" s="57">
        <f t="shared" si="52"/>
        <v>3710.4065532866985</v>
      </c>
      <c r="Y255" s="57">
        <f t="shared" si="53"/>
        <v>4278.1649807768072</v>
      </c>
      <c r="Z255" s="57">
        <f t="shared" si="54"/>
        <v>4313.5576039388088</v>
      </c>
      <c r="AA255" s="57">
        <f t="shared" si="55"/>
        <v>4316.9408408160416</v>
      </c>
      <c r="AB255" s="57">
        <f t="shared" si="56"/>
        <v>4264.3497457009198</v>
      </c>
      <c r="AC255" s="59">
        <v>3.8238483376812589</v>
      </c>
      <c r="AD255" s="59">
        <v>3.6355926150281856</v>
      </c>
      <c r="AE255" s="59">
        <v>3.5136675361054293</v>
      </c>
      <c r="AF255" s="59">
        <v>3.5314241525051844</v>
      </c>
      <c r="AG255" s="59">
        <v>3.5212215470694068</v>
      </c>
      <c r="AH255" s="59">
        <v>3.4783242954896663</v>
      </c>
      <c r="AI255" s="59"/>
      <c r="AJ255" s="59"/>
      <c r="AK255" s="59"/>
      <c r="AL255" s="59"/>
      <c r="AM255" s="59"/>
      <c r="AN255" s="59"/>
      <c r="AO255" s="59"/>
      <c r="AV255" s="59"/>
      <c r="AW255" s="59"/>
      <c r="AX255" s="59"/>
      <c r="AY255" s="59"/>
      <c r="AZ255" s="59"/>
      <c r="BA255" s="59"/>
      <c r="BB255" s="5">
        <v>309.17115000000001</v>
      </c>
      <c r="BC255" s="5">
        <v>331.74493656587083</v>
      </c>
      <c r="BD255" s="5">
        <v>374.26213355595877</v>
      </c>
      <c r="BE255" s="5">
        <v>375.2634439879281</v>
      </c>
      <c r="BF255" s="5">
        <v>376.15431916903003</v>
      </c>
      <c r="BG255" s="5">
        <v>373.89995654372967</v>
      </c>
      <c r="BH255" s="1">
        <v>4406</v>
      </c>
      <c r="BI255" s="57">
        <v>859</v>
      </c>
      <c r="BJ255" s="57">
        <v>867.95007671775875</v>
      </c>
      <c r="BK255" s="57">
        <v>1175.6172984266489</v>
      </c>
      <c r="BL255" s="57">
        <v>1175.6172984266489</v>
      </c>
      <c r="BM255" s="57">
        <v>1175.6172984266489</v>
      </c>
      <c r="BN255" s="57">
        <v>1175.6172984266489</v>
      </c>
      <c r="BO255" s="57">
        <v>74</v>
      </c>
      <c r="BP255" s="57">
        <v>74</v>
      </c>
      <c r="BQ255" s="57">
        <v>74</v>
      </c>
      <c r="BR255" s="57">
        <v>74</v>
      </c>
      <c r="BS255" s="57">
        <v>74</v>
      </c>
      <c r="BT255" s="57">
        <v>74</v>
      </c>
      <c r="CA255" s="57">
        <v>0</v>
      </c>
      <c r="CB255" s="30">
        <v>18.117388146362167</v>
      </c>
      <c r="CC255" s="30">
        <v>73.58446914133296</v>
      </c>
      <c r="CD255" s="30">
        <v>55.188351855999713</v>
      </c>
      <c r="CE255" s="30">
        <v>228.37323484423325</v>
      </c>
      <c r="CF255" s="30">
        <v>0</v>
      </c>
      <c r="CG255" s="124">
        <v>0</v>
      </c>
      <c r="CH255" s="124">
        <v>18.051560174959686</v>
      </c>
      <c r="CI255" s="124">
        <v>73.317106302320468</v>
      </c>
      <c r="CJ255" s="124">
        <v>54.987829726740351</v>
      </c>
      <c r="CK255" s="124">
        <v>227.54346033970916</v>
      </c>
      <c r="CL255" s="124">
        <v>0</v>
      </c>
      <c r="CM255" s="4">
        <f>IF(ISNUMBER(VLOOKUP(A255,Sheet1!$D$5:$D$567,1,0)),1,0)</f>
        <v>1</v>
      </c>
    </row>
    <row r="256" spans="1:91" s="57" customFormat="1">
      <c r="A256" s="1">
        <v>4407</v>
      </c>
      <c r="B256" s="1">
        <v>44</v>
      </c>
      <c r="C256" s="1">
        <v>4</v>
      </c>
      <c r="D256" s="3" t="s">
        <v>350</v>
      </c>
      <c r="E256" s="3"/>
      <c r="F256" s="4" t="s">
        <v>90</v>
      </c>
      <c r="G256" s="4" t="s">
        <v>91</v>
      </c>
      <c r="H256" s="4" t="s">
        <v>92</v>
      </c>
      <c r="I256" s="4" t="s">
        <v>91</v>
      </c>
      <c r="J256" s="4" t="s">
        <v>93</v>
      </c>
      <c r="K256" s="57">
        <v>271.72180376610538</v>
      </c>
      <c r="L256" s="57">
        <v>0</v>
      </c>
      <c r="M256" s="57">
        <v>0</v>
      </c>
      <c r="N256" s="57">
        <v>0</v>
      </c>
      <c r="O256" s="57">
        <v>36</v>
      </c>
      <c r="P256" s="57">
        <v>0</v>
      </c>
      <c r="Q256" s="57">
        <f t="shared" si="63"/>
        <v>36</v>
      </c>
      <c r="R256" s="58">
        <f t="shared" si="50"/>
        <v>271.72180376610538</v>
      </c>
      <c r="S256" s="58">
        <f t="shared" si="66"/>
        <v>271.72180376610538</v>
      </c>
      <c r="T256" s="58">
        <f t="shared" si="68"/>
        <v>271.72180376610538</v>
      </c>
      <c r="U256" s="58">
        <f t="shared" si="67"/>
        <v>307.72180376610538</v>
      </c>
      <c r="V256" s="61">
        <f t="shared" si="62"/>
        <v>307.72180376610538</v>
      </c>
      <c r="W256" s="57">
        <v>1039.7362946791959</v>
      </c>
      <c r="X256" s="57">
        <f t="shared" si="52"/>
        <v>1045.2119875376561</v>
      </c>
      <c r="Y256" s="57">
        <f t="shared" si="53"/>
        <v>1042.5428471214655</v>
      </c>
      <c r="Z256" s="57">
        <f t="shared" si="54"/>
        <v>1040.2221919794422</v>
      </c>
      <c r="AA256" s="57">
        <f t="shared" si="55"/>
        <v>1129.0441074742237</v>
      </c>
      <c r="AB256" s="57">
        <f t="shared" si="56"/>
        <v>1112.1057533524524</v>
      </c>
      <c r="AC256" s="59">
        <v>3.8264735485643526</v>
      </c>
      <c r="AD256" s="59">
        <v>3.8466253832076025</v>
      </c>
      <c r="AE256" s="59">
        <v>3.8368023201364911</v>
      </c>
      <c r="AF256" s="59">
        <v>3.8282617646497443</v>
      </c>
      <c r="AG256" s="59">
        <v>3.6690416267428119</v>
      </c>
      <c r="AH256" s="59">
        <v>3.6139972525240589</v>
      </c>
      <c r="AI256" s="59"/>
      <c r="AJ256" s="59"/>
      <c r="AK256" s="59"/>
      <c r="AL256" s="59"/>
      <c r="AM256" s="59"/>
      <c r="AN256" s="59"/>
      <c r="AO256" s="59"/>
      <c r="AV256" s="59"/>
      <c r="AW256" s="59"/>
      <c r="AX256" s="59"/>
      <c r="AY256" s="59"/>
      <c r="AZ256" s="59"/>
      <c r="BA256" s="59"/>
      <c r="BB256" s="5">
        <v>274.81880000000001</v>
      </c>
      <c r="BC256" s="5">
        <v>288.62794418993553</v>
      </c>
      <c r="BD256" s="5">
        <v>294.73124061457457</v>
      </c>
      <c r="BE256" s="5">
        <v>298.43419852119115</v>
      </c>
      <c r="BF256" s="5">
        <v>306.86848050829769</v>
      </c>
      <c r="BG256" s="5">
        <v>309.6387810631395</v>
      </c>
      <c r="BH256" s="1">
        <v>4407</v>
      </c>
      <c r="BI256" s="57">
        <v>88</v>
      </c>
      <c r="BJ256" s="57">
        <v>228.70089660567515</v>
      </c>
      <c r="BK256" s="57">
        <v>255.1408421430981</v>
      </c>
      <c r="BL256" s="57">
        <v>240.2409846486392</v>
      </c>
      <c r="BM256" s="57">
        <v>261.3098847354222</v>
      </c>
      <c r="BN256" s="57">
        <v>250.69017931722249</v>
      </c>
      <c r="BO256" s="57">
        <v>0</v>
      </c>
      <c r="BP256" s="57">
        <v>0</v>
      </c>
      <c r="BQ256" s="57">
        <v>0</v>
      </c>
      <c r="BR256" s="57">
        <v>0</v>
      </c>
      <c r="BS256" s="57">
        <v>0</v>
      </c>
      <c r="BT256" s="57">
        <v>0</v>
      </c>
      <c r="CA256" s="57">
        <v>0</v>
      </c>
      <c r="CB256" s="30">
        <v>3.4375821234551447</v>
      </c>
      <c r="CC256" s="30">
        <v>48.126149439615133</v>
      </c>
      <c r="CD256" s="30">
        <v>0</v>
      </c>
      <c r="CE256" s="30">
        <v>246.87046695812086</v>
      </c>
      <c r="CF256" s="30">
        <v>0</v>
      </c>
      <c r="CG256" s="124">
        <v>0</v>
      </c>
      <c r="CH256" s="124">
        <v>3.5666446532785967</v>
      </c>
      <c r="CI256" s="124">
        <v>49.93302484630221</v>
      </c>
      <c r="CJ256" s="124">
        <v>0</v>
      </c>
      <c r="CK256" s="124">
        <v>256.13911156355869</v>
      </c>
      <c r="CL256" s="124">
        <v>0</v>
      </c>
      <c r="CM256" s="4">
        <f>IF(ISNUMBER(VLOOKUP(A256,Sheet1!$D$5:$D$567,1,0)),1,0)</f>
        <v>1</v>
      </c>
    </row>
    <row r="257" spans="1:91" s="57" customFormat="1">
      <c r="A257" s="1">
        <v>4501</v>
      </c>
      <c r="B257" s="1">
        <v>45</v>
      </c>
      <c r="C257" s="1">
        <v>4</v>
      </c>
      <c r="D257" s="3" t="s">
        <v>351</v>
      </c>
      <c r="E257" s="3"/>
      <c r="F257" s="4" t="s">
        <v>90</v>
      </c>
      <c r="G257" s="4" t="s">
        <v>91</v>
      </c>
      <c r="H257" s="4" t="s">
        <v>92</v>
      </c>
      <c r="I257" s="4" t="s">
        <v>91</v>
      </c>
      <c r="J257" s="4" t="s">
        <v>93</v>
      </c>
      <c r="K257" s="57">
        <v>625.90440000000547</v>
      </c>
      <c r="L257" s="57">
        <v>26.400000000000002</v>
      </c>
      <c r="M257" s="57">
        <v>24.400000000000002</v>
      </c>
      <c r="N257" s="57">
        <v>89.4</v>
      </c>
      <c r="O257" s="57">
        <v>72.400000000000006</v>
      </c>
      <c r="P257" s="57">
        <v>12.4</v>
      </c>
      <c r="Q257" s="57">
        <f t="shared" si="63"/>
        <v>225.00000000000003</v>
      </c>
      <c r="R257" s="58">
        <f t="shared" si="50"/>
        <v>652.30440000000544</v>
      </c>
      <c r="S257" s="58">
        <f t="shared" si="66"/>
        <v>676.70440000000542</v>
      </c>
      <c r="T257" s="58">
        <f t="shared" si="68"/>
        <v>766.1044000000054</v>
      </c>
      <c r="U257" s="58">
        <f t="shared" si="67"/>
        <v>838.50440000000538</v>
      </c>
      <c r="V257" s="61">
        <f t="shared" si="62"/>
        <v>850.90440000000535</v>
      </c>
      <c r="W257" s="57">
        <v>1849.7591729579249</v>
      </c>
      <c r="X257" s="57">
        <f t="shared" si="52"/>
        <v>1972.9788413410274</v>
      </c>
      <c r="Y257" s="57">
        <f t="shared" si="53"/>
        <v>2077.9439975579271</v>
      </c>
      <c r="Z257" s="57">
        <f t="shared" si="54"/>
        <v>2343.9670052684978</v>
      </c>
      <c r="AA257" s="57">
        <f t="shared" si="55"/>
        <v>2550.8423764632093</v>
      </c>
      <c r="AB257" s="57">
        <f t="shared" si="56"/>
        <v>2571.4015416041302</v>
      </c>
      <c r="AC257" s="59">
        <v>2.9553381841666373</v>
      </c>
      <c r="AD257" s="59">
        <v>3.0246290556081039</v>
      </c>
      <c r="AE257" s="59">
        <v>3.0706819662439178</v>
      </c>
      <c r="AF257" s="59">
        <v>3.0595921460162367</v>
      </c>
      <c r="AG257" s="59">
        <v>3.0421335612111196</v>
      </c>
      <c r="AH257" s="59">
        <v>3.0219629156978316</v>
      </c>
      <c r="AI257" s="59"/>
      <c r="AJ257" s="59"/>
      <c r="AK257" s="59"/>
      <c r="AL257" s="59"/>
      <c r="AM257" s="59"/>
      <c r="AN257" s="59"/>
      <c r="AO257" s="59"/>
      <c r="AV257" s="59"/>
      <c r="AW257" s="59"/>
      <c r="AX257" s="59"/>
      <c r="AY257" s="59"/>
      <c r="AZ257" s="59"/>
      <c r="BA257" s="59"/>
      <c r="BB257" s="5">
        <v>300.05731800000001</v>
      </c>
      <c r="BC257" s="5">
        <v>331.6245936247505</v>
      </c>
      <c r="BD257" s="5">
        <v>386.0462972427419</v>
      </c>
      <c r="BE257" s="5">
        <v>398.80703758030114</v>
      </c>
      <c r="BF257" s="5">
        <v>411.52703274441711</v>
      </c>
      <c r="BG257" s="5">
        <v>413.62899202508413</v>
      </c>
      <c r="BH257" s="1">
        <v>4501</v>
      </c>
      <c r="BI257" s="57">
        <v>129</v>
      </c>
      <c r="BJ257" s="57">
        <v>222.28173283158861</v>
      </c>
      <c r="BK257" s="57">
        <v>321.72277007144123</v>
      </c>
      <c r="BL257" s="57">
        <v>416.19045442538481</v>
      </c>
      <c r="BM257" s="57">
        <v>512.33463445774146</v>
      </c>
      <c r="BN257" s="57">
        <v>613.91895492552169</v>
      </c>
      <c r="BO257" s="57">
        <v>0</v>
      </c>
      <c r="BP257" s="57">
        <v>0</v>
      </c>
      <c r="BQ257" s="57">
        <v>0</v>
      </c>
      <c r="BR257" s="57">
        <v>0</v>
      </c>
      <c r="BS257" s="57">
        <v>0</v>
      </c>
      <c r="BT257" s="57">
        <v>0</v>
      </c>
      <c r="CA257" s="57">
        <v>0</v>
      </c>
      <c r="CB257" s="30">
        <v>146.32955449682217</v>
      </c>
      <c r="CC257" s="30">
        <v>95.438659376898144</v>
      </c>
      <c r="CD257" s="30">
        <v>47.719329688449072</v>
      </c>
      <c r="CE257" s="30">
        <v>109.31949401813171</v>
      </c>
      <c r="CF257" s="30">
        <v>0</v>
      </c>
      <c r="CG257" s="124">
        <v>0</v>
      </c>
      <c r="CH257" s="124">
        <v>151.767999123669</v>
      </c>
      <c r="CI257" s="124">
        <v>98.985706766378357</v>
      </c>
      <c r="CJ257" s="124">
        <v>49.492853383189178</v>
      </c>
      <c r="CK257" s="124">
        <v>113.38243275184755</v>
      </c>
      <c r="CL257" s="124">
        <v>0</v>
      </c>
      <c r="CM257" s="4">
        <f>IF(ISNUMBER(VLOOKUP(A257,Sheet1!$D$5:$D$567,1,0)),1,0)</f>
        <v>1</v>
      </c>
    </row>
    <row r="258" spans="1:91" s="57" customFormat="1">
      <c r="A258" s="1">
        <v>4502</v>
      </c>
      <c r="B258" s="1">
        <v>45</v>
      </c>
      <c r="C258" s="1">
        <v>4</v>
      </c>
      <c r="D258" s="3" t="s">
        <v>352</v>
      </c>
      <c r="E258" s="3"/>
      <c r="F258" s="4" t="s">
        <v>90</v>
      </c>
      <c r="G258" s="4" t="s">
        <v>91</v>
      </c>
      <c r="H258" s="4" t="s">
        <v>92</v>
      </c>
      <c r="I258" s="4" t="s">
        <v>91</v>
      </c>
      <c r="J258" s="4" t="s">
        <v>93</v>
      </c>
      <c r="K258" s="57">
        <v>1150</v>
      </c>
      <c r="L258" s="57">
        <v>47.400000000000006</v>
      </c>
      <c r="M258" s="57">
        <v>416.3</v>
      </c>
      <c r="N258" s="57">
        <v>19.600000000000001</v>
      </c>
      <c r="O258" s="57">
        <v>61</v>
      </c>
      <c r="P258" s="57">
        <v>84.4</v>
      </c>
      <c r="Q258" s="57">
        <f t="shared" si="63"/>
        <v>628.70000000000005</v>
      </c>
      <c r="R258" s="58">
        <f t="shared" ref="R258:R280" si="69">K258+L258</f>
        <v>1197.4000000000001</v>
      </c>
      <c r="S258" s="58">
        <f t="shared" si="66"/>
        <v>1613.7</v>
      </c>
      <c r="T258" s="58">
        <f t="shared" si="68"/>
        <v>1633.3</v>
      </c>
      <c r="U258" s="58">
        <f t="shared" si="67"/>
        <v>1694.3</v>
      </c>
      <c r="V258" s="61">
        <f t="shared" si="62"/>
        <v>1778.7</v>
      </c>
      <c r="W258" s="57">
        <v>3837.1063674485345</v>
      </c>
      <c r="X258" s="57">
        <f t="shared" ref="X258:X321" si="70">R258*AD258</f>
        <v>4212.3293993041079</v>
      </c>
      <c r="Y258" s="57">
        <f t="shared" ref="Y258:Y321" si="71">S258*AE258</f>
        <v>5799.0392019182345</v>
      </c>
      <c r="Z258" s="57">
        <f t="shared" ref="Z258:Z321" si="72">T258*AF258</f>
        <v>5643.776672649451</v>
      </c>
      <c r="AA258" s="57">
        <f t="shared" ref="AA258:AA321" si="73">U258*AG258</f>
        <v>5589.255436247051</v>
      </c>
      <c r="AB258" s="57">
        <f t="shared" ref="AB258:AB321" si="74">V258*AH258</f>
        <v>5548.0414125684438</v>
      </c>
      <c r="AC258" s="59">
        <v>3.3366142325639432</v>
      </c>
      <c r="AD258" s="59">
        <v>3.517896608739024</v>
      </c>
      <c r="AE258" s="59">
        <v>3.5936290524374011</v>
      </c>
      <c r="AF258" s="59">
        <v>3.4554439923158338</v>
      </c>
      <c r="AG258" s="59">
        <v>3.2988581929097864</v>
      </c>
      <c r="AH258" s="59">
        <v>3.1191552327927385</v>
      </c>
      <c r="AI258" s="59"/>
      <c r="AJ258" s="59"/>
      <c r="AK258" s="59"/>
      <c r="AL258" s="59"/>
      <c r="AM258" s="59"/>
      <c r="AN258" s="59"/>
      <c r="AO258" s="59"/>
      <c r="AV258" s="59"/>
      <c r="AW258" s="59"/>
      <c r="AX258" s="59"/>
      <c r="AY258" s="59"/>
      <c r="AZ258" s="59"/>
      <c r="BA258" s="59"/>
      <c r="BB258" s="5">
        <v>691.40189999999996</v>
      </c>
      <c r="BC258" s="5">
        <v>734.82116211837126</v>
      </c>
      <c r="BD258" s="5">
        <v>769.85681800594705</v>
      </c>
      <c r="BE258" s="5">
        <v>783.52250527136528</v>
      </c>
      <c r="BF258" s="5">
        <v>803.37539336018972</v>
      </c>
      <c r="BG258" s="5">
        <v>813.28898181700663</v>
      </c>
      <c r="BH258" s="1">
        <v>4502</v>
      </c>
      <c r="BI258" s="57">
        <v>663</v>
      </c>
      <c r="BJ258" s="57">
        <v>784.15055615437552</v>
      </c>
      <c r="BK258" s="57">
        <v>1085.5980179351056</v>
      </c>
      <c r="BL258" s="57">
        <v>1105.607011709563</v>
      </c>
      <c r="BM258" s="57">
        <v>1152.709209977096</v>
      </c>
      <c r="BN258" s="57">
        <v>1229.6668261129428</v>
      </c>
      <c r="BO258" s="57">
        <v>66</v>
      </c>
      <c r="BP258" s="57">
        <v>66</v>
      </c>
      <c r="BQ258" s="57">
        <v>66</v>
      </c>
      <c r="BR258" s="57">
        <v>66</v>
      </c>
      <c r="BS258" s="57">
        <v>66</v>
      </c>
      <c r="BT258" s="57">
        <v>66</v>
      </c>
      <c r="CA258" s="57">
        <v>0</v>
      </c>
      <c r="CB258" s="30">
        <v>75.655755218110727</v>
      </c>
      <c r="CC258" s="30">
        <v>75.655755218110727</v>
      </c>
      <c r="CD258" s="30">
        <v>113.48363282716606</v>
      </c>
      <c r="CE258" s="30">
        <v>518.72736200797783</v>
      </c>
      <c r="CF258" s="30">
        <v>0</v>
      </c>
      <c r="CG258" s="124">
        <v>0</v>
      </c>
      <c r="CH258" s="124">
        <v>78.529961444596481</v>
      </c>
      <c r="CI258" s="124">
        <v>78.529961444596481</v>
      </c>
      <c r="CJ258" s="124">
        <v>117.79494216689469</v>
      </c>
      <c r="CK258" s="124">
        <v>538.4341167609191</v>
      </c>
      <c r="CL258" s="124">
        <v>0</v>
      </c>
      <c r="CM258" s="4">
        <f>IF(ISNUMBER(VLOOKUP(A258,Sheet1!$D$5:$D$567,1,0)),1,0)</f>
        <v>1</v>
      </c>
    </row>
    <row r="259" spans="1:91" s="57" customFormat="1">
      <c r="A259" s="1">
        <v>4503</v>
      </c>
      <c r="B259" s="1">
        <v>45</v>
      </c>
      <c r="C259" s="1">
        <v>4</v>
      </c>
      <c r="D259" s="3" t="s">
        <v>353</v>
      </c>
      <c r="E259" s="3"/>
      <c r="F259" s="4" t="s">
        <v>90</v>
      </c>
      <c r="G259" s="4" t="s">
        <v>91</v>
      </c>
      <c r="H259" s="4" t="s">
        <v>92</v>
      </c>
      <c r="I259" s="4" t="s">
        <v>91</v>
      </c>
      <c r="J259" s="4" t="s">
        <v>93</v>
      </c>
      <c r="K259" s="57">
        <v>1278.062499999977</v>
      </c>
      <c r="L259" s="57">
        <v>26.400000000000002</v>
      </c>
      <c r="M259" s="57">
        <v>185.4</v>
      </c>
      <c r="N259" s="57">
        <v>79.600000000000009</v>
      </c>
      <c r="O259" s="57">
        <v>187.60000000000002</v>
      </c>
      <c r="P259" s="57">
        <v>112.4</v>
      </c>
      <c r="Q259" s="57">
        <f t="shared" si="63"/>
        <v>591.40000000000009</v>
      </c>
      <c r="R259" s="58">
        <f t="shared" si="69"/>
        <v>1304.4624999999771</v>
      </c>
      <c r="S259" s="58">
        <f t="shared" si="66"/>
        <v>1489.8624999999772</v>
      </c>
      <c r="T259" s="58">
        <f t="shared" si="68"/>
        <v>1569.4624999999771</v>
      </c>
      <c r="U259" s="58">
        <f t="shared" si="67"/>
        <v>1757.0624999999773</v>
      </c>
      <c r="V259" s="61">
        <f t="shared" ref="V259:V280" si="75">U259+P259</f>
        <v>1869.4624999999774</v>
      </c>
      <c r="W259" s="57">
        <v>2858.3941920478755</v>
      </c>
      <c r="X259" s="57">
        <f t="shared" si="70"/>
        <v>2819.7031656080335</v>
      </c>
      <c r="Y259" s="57">
        <f t="shared" si="71"/>
        <v>3230.7634477345878</v>
      </c>
      <c r="Z259" s="57">
        <f t="shared" si="72"/>
        <v>3766.709999999945</v>
      </c>
      <c r="AA259" s="57">
        <f t="shared" si="73"/>
        <v>4744.0687499999385</v>
      </c>
      <c r="AB259" s="57">
        <f t="shared" si="74"/>
        <v>5234.4949999999362</v>
      </c>
      <c r="AC259" s="59">
        <v>2.2365057984628507</v>
      </c>
      <c r="AD259" s="59">
        <v>2.1615823878479321</v>
      </c>
      <c r="AE259" s="59">
        <v>2.1684977289747458</v>
      </c>
      <c r="AF259" s="59">
        <v>2.4</v>
      </c>
      <c r="AG259" s="59">
        <v>2.7</v>
      </c>
      <c r="AH259" s="59">
        <v>2.8</v>
      </c>
      <c r="AI259" s="59"/>
      <c r="AJ259" s="59"/>
      <c r="AK259" s="59"/>
      <c r="AL259" s="59"/>
      <c r="AM259" s="59"/>
      <c r="AN259" s="59"/>
      <c r="AO259" s="59"/>
      <c r="AV259" s="59"/>
      <c r="AW259" s="59"/>
      <c r="AX259" s="59"/>
      <c r="AY259" s="59"/>
      <c r="AZ259" s="59"/>
      <c r="BA259" s="59"/>
      <c r="BB259" s="5">
        <v>570.8343000000001</v>
      </c>
      <c r="BC259" s="5">
        <v>580.82328975980442</v>
      </c>
      <c r="BD259" s="5">
        <v>607.07515424725807</v>
      </c>
      <c r="BE259" s="5">
        <v>620.08332987334722</v>
      </c>
      <c r="BF259" s="5">
        <v>652.60741098668541</v>
      </c>
      <c r="BG259" s="5">
        <v>796.01066070626609</v>
      </c>
      <c r="BH259" s="1">
        <v>4503</v>
      </c>
      <c r="BI259" s="57">
        <v>563</v>
      </c>
      <c r="BJ259" s="57">
        <v>635.91666100152827</v>
      </c>
      <c r="BK259" s="57">
        <v>768.2102657889086</v>
      </c>
      <c r="BL259" s="57">
        <v>841.87340742585457</v>
      </c>
      <c r="BM259" s="57">
        <v>1085.0831606761683</v>
      </c>
      <c r="BN259" s="57">
        <v>1196.3893112437565</v>
      </c>
      <c r="BO259" s="57">
        <v>0</v>
      </c>
      <c r="BP259" s="57">
        <v>0</v>
      </c>
      <c r="BQ259" s="57">
        <v>0</v>
      </c>
      <c r="BR259" s="57">
        <v>0</v>
      </c>
      <c r="BS259" s="57">
        <v>0</v>
      </c>
      <c r="BT259" s="57">
        <v>0</v>
      </c>
      <c r="CA259" s="57">
        <v>0</v>
      </c>
      <c r="CB259" s="30">
        <v>172.44198485791745</v>
      </c>
      <c r="CC259" s="30">
        <v>277.54585111633781</v>
      </c>
      <c r="CD259" s="30">
        <v>51.426907367203135</v>
      </c>
      <c r="CE259" s="30">
        <v>118.66858653188881</v>
      </c>
      <c r="CF259" s="30">
        <v>0</v>
      </c>
      <c r="CG259" s="124">
        <v>0</v>
      </c>
      <c r="CH259" s="124">
        <v>221.36647074238792</v>
      </c>
      <c r="CI259" s="124">
        <v>356.28994633434854</v>
      </c>
      <c r="CJ259" s="124">
        <v>66.017524644322592</v>
      </c>
      <c r="CK259" s="124">
        <v>152.336718985207</v>
      </c>
      <c r="CL259" s="124">
        <v>0</v>
      </c>
      <c r="CM259" s="4">
        <f>IF(ISNUMBER(VLOOKUP(A259,Sheet1!$D$5:$D$567,1,0)),1,0)</f>
        <v>1</v>
      </c>
    </row>
    <row r="260" spans="1:91" s="57" customFormat="1">
      <c r="A260" s="1">
        <v>4504</v>
      </c>
      <c r="B260" s="1">
        <v>45</v>
      </c>
      <c r="C260" s="1">
        <v>4</v>
      </c>
      <c r="D260" s="3" t="s">
        <v>354</v>
      </c>
      <c r="E260" s="3"/>
      <c r="F260" s="4" t="s">
        <v>90</v>
      </c>
      <c r="G260" s="4" t="s">
        <v>91</v>
      </c>
      <c r="H260" s="4" t="s">
        <v>92</v>
      </c>
      <c r="I260" s="4" t="s">
        <v>91</v>
      </c>
      <c r="J260" s="4" t="s">
        <v>93</v>
      </c>
      <c r="K260" s="57">
        <v>1650</v>
      </c>
      <c r="L260" s="57">
        <v>39.6</v>
      </c>
      <c r="M260" s="57">
        <v>86.1</v>
      </c>
      <c r="N260" s="57">
        <v>141.4</v>
      </c>
      <c r="O260" s="57">
        <v>78.599999999999994</v>
      </c>
      <c r="P260" s="57">
        <v>189.1</v>
      </c>
      <c r="Q260" s="57">
        <f t="shared" si="63"/>
        <v>534.80000000000007</v>
      </c>
      <c r="R260" s="58">
        <f t="shared" si="69"/>
        <v>1689.6</v>
      </c>
      <c r="S260" s="58">
        <f t="shared" si="66"/>
        <v>1775.6999999999998</v>
      </c>
      <c r="T260" s="58">
        <f t="shared" si="68"/>
        <v>1917.1</v>
      </c>
      <c r="U260" s="58">
        <f t="shared" si="67"/>
        <v>1995.6999999999998</v>
      </c>
      <c r="V260" s="61">
        <f t="shared" si="75"/>
        <v>2184.7999999999997</v>
      </c>
      <c r="W260" s="57">
        <v>4620</v>
      </c>
      <c r="X260" s="57">
        <f t="shared" si="70"/>
        <v>4899.8399999999992</v>
      </c>
      <c r="Y260" s="57">
        <f t="shared" si="71"/>
        <v>5327.0999999999995</v>
      </c>
      <c r="Z260" s="57">
        <f t="shared" si="72"/>
        <v>5943.01</v>
      </c>
      <c r="AA260" s="57">
        <f t="shared" si="73"/>
        <v>6386.24</v>
      </c>
      <c r="AB260" s="57">
        <f t="shared" si="74"/>
        <v>6991.36</v>
      </c>
      <c r="AC260" s="59">
        <v>2.8</v>
      </c>
      <c r="AD260" s="59">
        <v>2.9</v>
      </c>
      <c r="AE260" s="59">
        <v>3</v>
      </c>
      <c r="AF260" s="59">
        <v>3.1</v>
      </c>
      <c r="AG260" s="59">
        <v>3.2</v>
      </c>
      <c r="AH260" s="59">
        <v>3.2</v>
      </c>
      <c r="AI260" s="59"/>
      <c r="AJ260" s="59"/>
      <c r="AK260" s="59"/>
      <c r="AL260" s="59"/>
      <c r="AM260" s="59"/>
      <c r="AN260" s="59"/>
      <c r="AO260" s="59"/>
      <c r="AV260" s="59"/>
      <c r="AW260" s="59"/>
      <c r="AX260" s="59"/>
      <c r="AY260" s="59"/>
      <c r="AZ260" s="59"/>
      <c r="BA260" s="59"/>
      <c r="BB260" s="5">
        <v>209.1636</v>
      </c>
      <c r="BC260" s="5">
        <v>240.94952121415636</v>
      </c>
      <c r="BD260" s="5">
        <v>247.53775564338218</v>
      </c>
      <c r="BE260" s="5">
        <v>258.35359486777872</v>
      </c>
      <c r="BF260" s="5">
        <v>264.46069627881747</v>
      </c>
      <c r="BG260" s="5">
        <v>281.75552460833467</v>
      </c>
      <c r="BH260" s="1">
        <v>4504</v>
      </c>
      <c r="BI260" s="57">
        <v>371</v>
      </c>
      <c r="BJ260" s="57">
        <v>485.27754911421835</v>
      </c>
      <c r="BK260" s="57">
        <v>602.66987712622006</v>
      </c>
      <c r="BL260" s="57">
        <v>812.14537767352874</v>
      </c>
      <c r="BM260" s="57">
        <v>1064.4024114959657</v>
      </c>
      <c r="BN260" s="57">
        <v>1257.5496403640157</v>
      </c>
      <c r="BO260" s="57">
        <v>0</v>
      </c>
      <c r="BP260" s="57">
        <v>0</v>
      </c>
      <c r="BQ260" s="57">
        <v>0</v>
      </c>
      <c r="BR260" s="57">
        <v>0</v>
      </c>
      <c r="BS260" s="57">
        <v>0</v>
      </c>
      <c r="BT260" s="57">
        <v>0</v>
      </c>
      <c r="CA260" s="57">
        <v>0</v>
      </c>
      <c r="CB260" s="30">
        <v>55.48866714423977</v>
      </c>
      <c r="CC260" s="30">
        <v>66.586400573087715</v>
      </c>
      <c r="CD260" s="30">
        <v>44.390933715391817</v>
      </c>
      <c r="CE260" s="30">
        <v>91.887593435059415</v>
      </c>
      <c r="CF260" s="30">
        <v>0</v>
      </c>
      <c r="CG260" s="124">
        <v>0</v>
      </c>
      <c r="CH260" s="124">
        <v>60.514886696443668</v>
      </c>
      <c r="CI260" s="124">
        <v>72.617864035732396</v>
      </c>
      <c r="CJ260" s="124">
        <v>48.41190935715494</v>
      </c>
      <c r="CK260" s="124">
        <v>100.21086451900366</v>
      </c>
      <c r="CL260" s="124">
        <v>0</v>
      </c>
      <c r="CM260" s="4">
        <f>IF(ISNUMBER(VLOOKUP(A260,Sheet1!$D$5:$D$567,1,0)),1,0)</f>
        <v>1</v>
      </c>
    </row>
    <row r="261" spans="1:91" s="57" customFormat="1">
      <c r="A261" s="1">
        <v>4505</v>
      </c>
      <c r="B261" s="1">
        <v>45</v>
      </c>
      <c r="C261" s="1">
        <v>4</v>
      </c>
      <c r="D261" s="3" t="s">
        <v>355</v>
      </c>
      <c r="E261" s="3"/>
      <c r="F261" s="4" t="s">
        <v>90</v>
      </c>
      <c r="G261" s="4" t="s">
        <v>91</v>
      </c>
      <c r="H261" s="4" t="s">
        <v>92</v>
      </c>
      <c r="I261" s="4" t="s">
        <v>91</v>
      </c>
      <c r="J261" s="4" t="s">
        <v>93</v>
      </c>
      <c r="K261" s="57">
        <v>729.52814054726844</v>
      </c>
      <c r="L261" s="57">
        <v>25.8</v>
      </c>
      <c r="M261" s="57">
        <v>12.200000000000001</v>
      </c>
      <c r="N261" s="57">
        <v>538.20000000000005</v>
      </c>
      <c r="O261" s="57">
        <v>96.2</v>
      </c>
      <c r="P261" s="57">
        <v>6.2</v>
      </c>
      <c r="Q261" s="57">
        <f t="shared" si="63"/>
        <v>678.60000000000014</v>
      </c>
      <c r="R261" s="58">
        <f t="shared" si="69"/>
        <v>755.32814054726839</v>
      </c>
      <c r="S261" s="58">
        <f t="shared" si="66"/>
        <v>767.52814054726844</v>
      </c>
      <c r="T261" s="58">
        <f t="shared" si="68"/>
        <v>1305.7281405472686</v>
      </c>
      <c r="U261" s="58">
        <f t="shared" si="67"/>
        <v>1401.9281405472686</v>
      </c>
      <c r="V261" s="61">
        <f t="shared" si="75"/>
        <v>1408.1281405472687</v>
      </c>
      <c r="W261" s="57">
        <v>1967.5332750703969</v>
      </c>
      <c r="X261" s="57">
        <f t="shared" si="70"/>
        <v>2045.1207391978023</v>
      </c>
      <c r="Y261" s="57">
        <f t="shared" si="71"/>
        <v>2083.9299684006446</v>
      </c>
      <c r="Z261" s="57">
        <f t="shared" si="72"/>
        <v>3551.6758721936035</v>
      </c>
      <c r="AA261" s="57">
        <f t="shared" si="73"/>
        <v>3834.7408241214839</v>
      </c>
      <c r="AB261" s="57">
        <f t="shared" si="74"/>
        <v>3840.9163498578564</v>
      </c>
      <c r="AC261" s="59">
        <v>2.6969943525337037</v>
      </c>
      <c r="AD261" s="59">
        <v>2.7075924084014962</v>
      </c>
      <c r="AE261" s="59">
        <v>2.7151186494800643</v>
      </c>
      <c r="AF261" s="59">
        <v>2.7200730089994023</v>
      </c>
      <c r="AG261" s="59">
        <v>2.7353333692442479</v>
      </c>
      <c r="AH261" s="59">
        <v>2.7276753011732904</v>
      </c>
      <c r="AI261" s="59"/>
      <c r="AJ261" s="59"/>
      <c r="AK261" s="59"/>
      <c r="AL261" s="59"/>
      <c r="AM261" s="59"/>
      <c r="AN261" s="59"/>
      <c r="AO261" s="59"/>
      <c r="AV261" s="59"/>
      <c r="AW261" s="59"/>
      <c r="AX261" s="59"/>
      <c r="AY261" s="59"/>
      <c r="AZ261" s="59"/>
      <c r="BA261" s="59"/>
      <c r="BB261" s="5">
        <v>465.56770000000006</v>
      </c>
      <c r="BC261" s="5">
        <v>474.04809419800449</v>
      </c>
      <c r="BD261" s="5">
        <v>736.11273249597286</v>
      </c>
      <c r="BE261" s="5">
        <v>886.18194187666347</v>
      </c>
      <c r="BF261" s="5">
        <v>901.48616528005823</v>
      </c>
      <c r="BG261" s="5">
        <v>914.09313837692662</v>
      </c>
      <c r="BH261" s="1">
        <v>4505</v>
      </c>
      <c r="BJ261" s="57">
        <v>0</v>
      </c>
      <c r="BK261" s="57">
        <v>0</v>
      </c>
      <c r="BL261" s="57">
        <v>0</v>
      </c>
      <c r="BM261" s="57">
        <v>0</v>
      </c>
      <c r="BN261" s="57">
        <v>0</v>
      </c>
      <c r="BO261" s="57">
        <v>0</v>
      </c>
      <c r="BP261" s="57">
        <v>0</v>
      </c>
      <c r="BQ261" s="57">
        <v>0</v>
      </c>
      <c r="BR261" s="57">
        <v>0</v>
      </c>
      <c r="BS261" s="57">
        <v>0</v>
      </c>
      <c r="BT261" s="57">
        <v>0</v>
      </c>
      <c r="CA261" s="57">
        <v>0</v>
      </c>
      <c r="CB261" s="30">
        <v>144.48323840952676</v>
      </c>
      <c r="CC261" s="30">
        <v>411.00280382288418</v>
      </c>
      <c r="CD261" s="30">
        <v>199.01675961636712</v>
      </c>
      <c r="CE261" s="30">
        <v>131.67914002788541</v>
      </c>
      <c r="CF261" s="30">
        <v>0</v>
      </c>
      <c r="CG261" s="124">
        <v>0</v>
      </c>
      <c r="CH261" s="124">
        <v>149.03388412648036</v>
      </c>
      <c r="CI261" s="124">
        <v>423.94775279731971</v>
      </c>
      <c r="CJ261" s="124">
        <v>205.28499373625303</v>
      </c>
      <c r="CK261" s="124">
        <v>135.82650771687349</v>
      </c>
      <c r="CL261" s="124">
        <v>0</v>
      </c>
      <c r="CM261" s="4">
        <f>IF(ISNUMBER(VLOOKUP(A261,Sheet1!$D$5:$D$567,1,0)),1,0)</f>
        <v>1</v>
      </c>
    </row>
    <row r="262" spans="1:91" s="57" customFormat="1">
      <c r="A262" s="1">
        <v>4506</v>
      </c>
      <c r="B262" s="1">
        <v>45</v>
      </c>
      <c r="C262" s="1">
        <v>4</v>
      </c>
      <c r="D262" s="3" t="s">
        <v>356</v>
      </c>
      <c r="E262" s="3"/>
      <c r="F262" s="4" t="s">
        <v>90</v>
      </c>
      <c r="G262" s="4" t="s">
        <v>91</v>
      </c>
      <c r="H262" s="4" t="s">
        <v>92</v>
      </c>
      <c r="I262" s="4" t="s">
        <v>91</v>
      </c>
      <c r="J262" s="4" t="s">
        <v>93</v>
      </c>
      <c r="K262" s="57">
        <v>1279.4999999999973</v>
      </c>
      <c r="L262" s="57">
        <v>95</v>
      </c>
      <c r="M262" s="57">
        <v>50</v>
      </c>
      <c r="N262" s="57">
        <v>242.5</v>
      </c>
      <c r="O262" s="57">
        <v>252.4</v>
      </c>
      <c r="P262" s="57">
        <v>0</v>
      </c>
      <c r="Q262" s="57">
        <f t="shared" si="63"/>
        <v>639.9</v>
      </c>
      <c r="R262" s="58">
        <f t="shared" si="69"/>
        <v>1374.4999999999973</v>
      </c>
      <c r="S262" s="58">
        <f t="shared" si="66"/>
        <v>1424.4999999999973</v>
      </c>
      <c r="T262" s="58">
        <f t="shared" si="68"/>
        <v>1666.9999999999973</v>
      </c>
      <c r="U262" s="58">
        <f t="shared" si="67"/>
        <v>1919.3999999999974</v>
      </c>
      <c r="V262" s="61">
        <f t="shared" si="75"/>
        <v>1919.3999999999974</v>
      </c>
      <c r="W262" s="57">
        <v>3838.4999999999918</v>
      </c>
      <c r="X262" s="57">
        <f t="shared" si="70"/>
        <v>4260.9499999999916</v>
      </c>
      <c r="Y262" s="57">
        <f t="shared" si="71"/>
        <v>4700.8499999999904</v>
      </c>
      <c r="Z262" s="57">
        <f t="shared" si="72"/>
        <v>5834.4999999999909</v>
      </c>
      <c r="AA262" s="57">
        <f t="shared" si="73"/>
        <v>7101.7799999999916</v>
      </c>
      <c r="AB262" s="57">
        <f t="shared" si="74"/>
        <v>7101.7799999999907</v>
      </c>
      <c r="AC262" s="59">
        <v>3</v>
      </c>
      <c r="AD262" s="59">
        <v>3.1</v>
      </c>
      <c r="AE262" s="59">
        <v>3.3</v>
      </c>
      <c r="AF262" s="59">
        <v>3.5000000000000004</v>
      </c>
      <c r="AG262" s="59">
        <v>3.7000000000000006</v>
      </c>
      <c r="AH262" s="59">
        <v>3.7</v>
      </c>
      <c r="AI262" s="59"/>
      <c r="AJ262" s="59"/>
      <c r="AK262" s="59"/>
      <c r="AL262" s="59"/>
      <c r="AM262" s="59"/>
      <c r="AN262" s="59"/>
      <c r="AO262" s="59"/>
      <c r="AV262" s="59"/>
      <c r="AW262" s="59"/>
      <c r="AX262" s="59"/>
      <c r="AY262" s="59"/>
      <c r="AZ262" s="59"/>
      <c r="BA262" s="59"/>
      <c r="BB262" s="5">
        <v>287.59460000000001</v>
      </c>
      <c r="BC262" s="5">
        <v>304.11351261666198</v>
      </c>
      <c r="BD262" s="5">
        <v>313.62644560958256</v>
      </c>
      <c r="BE262" s="5">
        <v>342.42735311755956</v>
      </c>
      <c r="BF262" s="5">
        <v>403.98055872226053</v>
      </c>
      <c r="BG262" s="5">
        <v>408.04247066329464</v>
      </c>
      <c r="BH262" s="1">
        <v>4506</v>
      </c>
      <c r="BI262" s="57">
        <v>159.5</v>
      </c>
      <c r="BJ262" s="57">
        <v>349.57410527802438</v>
      </c>
      <c r="BK262" s="57">
        <v>369.01786228293696</v>
      </c>
      <c r="BL262" s="57">
        <v>485.20470800591903</v>
      </c>
      <c r="BM262" s="57">
        <v>642.08699253410589</v>
      </c>
      <c r="BN262" s="57">
        <v>637.34434217230796</v>
      </c>
      <c r="BO262" s="57">
        <v>385</v>
      </c>
      <c r="BP262" s="57">
        <v>385</v>
      </c>
      <c r="BQ262" s="57">
        <v>385</v>
      </c>
      <c r="BR262" s="57">
        <v>385</v>
      </c>
      <c r="BS262" s="57">
        <v>385</v>
      </c>
      <c r="BT262" s="57">
        <v>385</v>
      </c>
      <c r="CA262" s="57">
        <v>0</v>
      </c>
      <c r="CB262" s="30">
        <v>76.269791950352854</v>
      </c>
      <c r="CC262" s="30">
        <v>55.931180707660914</v>
      </c>
      <c r="CD262" s="30">
        <v>158.01398277264099</v>
      </c>
      <c r="CE262" s="30">
        <v>52.212397686904794</v>
      </c>
      <c r="CF262" s="30">
        <v>0</v>
      </c>
      <c r="CG262" s="124">
        <v>0</v>
      </c>
      <c r="CH262" s="124">
        <v>90.88442865635534</v>
      </c>
      <c r="CI262" s="124">
        <v>66.648580948012011</v>
      </c>
      <c r="CJ262" s="124">
        <v>188.29224751727162</v>
      </c>
      <c r="CK262" s="124">
        <v>62.217213541655639</v>
      </c>
      <c r="CL262" s="124">
        <v>0</v>
      </c>
      <c r="CM262" s="4">
        <f>IF(ISNUMBER(VLOOKUP(A262,Sheet1!$D$5:$D$567,1,0)),1,0)</f>
        <v>1</v>
      </c>
    </row>
    <row r="263" spans="1:91" s="57" customFormat="1">
      <c r="A263" s="1">
        <v>4507</v>
      </c>
      <c r="B263" s="1">
        <v>45</v>
      </c>
      <c r="C263" s="1">
        <v>4</v>
      </c>
      <c r="D263" s="3" t="s">
        <v>357</v>
      </c>
      <c r="E263" s="3"/>
      <c r="F263" s="4" t="s">
        <v>90</v>
      </c>
      <c r="G263" s="4" t="s">
        <v>91</v>
      </c>
      <c r="H263" s="4" t="s">
        <v>92</v>
      </c>
      <c r="I263" s="4" t="s">
        <v>91</v>
      </c>
      <c r="J263" s="4" t="s">
        <v>93</v>
      </c>
      <c r="K263" s="57">
        <v>569.3637931034483</v>
      </c>
      <c r="L263" s="57">
        <v>0</v>
      </c>
      <c r="M263" s="57">
        <v>0</v>
      </c>
      <c r="N263" s="57">
        <v>0</v>
      </c>
      <c r="O263" s="57">
        <v>24.299999999999997</v>
      </c>
      <c r="P263" s="57">
        <v>30</v>
      </c>
      <c r="Q263" s="57">
        <f t="shared" si="63"/>
        <v>54.3</v>
      </c>
      <c r="R263" s="58">
        <f t="shared" si="69"/>
        <v>569.3637931034483</v>
      </c>
      <c r="S263" s="58">
        <f t="shared" si="66"/>
        <v>569.3637931034483</v>
      </c>
      <c r="T263" s="58">
        <f t="shared" si="68"/>
        <v>569.3637931034483</v>
      </c>
      <c r="U263" s="58">
        <f t="shared" si="67"/>
        <v>593.66379310344826</v>
      </c>
      <c r="V263" s="61">
        <f t="shared" si="75"/>
        <v>623.66379310344826</v>
      </c>
      <c r="W263" s="57">
        <v>1370.703986895815</v>
      </c>
      <c r="X263" s="57">
        <f t="shared" si="70"/>
        <v>1286.3095521178416</v>
      </c>
      <c r="Y263" s="57">
        <f t="shared" si="71"/>
        <v>1225.6534905226847</v>
      </c>
      <c r="Z263" s="57">
        <f t="shared" si="72"/>
        <v>1170.3293713229903</v>
      </c>
      <c r="AA263" s="57">
        <f t="shared" si="73"/>
        <v>1187.7272805388347</v>
      </c>
      <c r="AB263" s="57">
        <f t="shared" si="74"/>
        <v>1223.9211304498083</v>
      </c>
      <c r="AC263" s="59">
        <v>2.4074308965529361</v>
      </c>
      <c r="AD263" s="59">
        <v>2.259205042011041</v>
      </c>
      <c r="AE263" s="59">
        <v>2.1526719917365633</v>
      </c>
      <c r="AF263" s="59">
        <v>2.0555036788409757</v>
      </c>
      <c r="AG263" s="59">
        <v>2.0006732671531959</v>
      </c>
      <c r="AH263" s="59">
        <v>1.9624694330247807</v>
      </c>
      <c r="AI263" s="59"/>
      <c r="AJ263" s="59"/>
      <c r="AK263" s="59"/>
      <c r="AL263" s="59"/>
      <c r="AM263" s="59"/>
      <c r="AN263" s="59"/>
      <c r="AO263" s="59"/>
      <c r="AV263" s="59"/>
      <c r="AW263" s="59"/>
      <c r="AX263" s="59"/>
      <c r="AY263" s="59"/>
      <c r="AZ263" s="59"/>
      <c r="BA263" s="59"/>
      <c r="BB263" s="5">
        <v>584.26279999999997</v>
      </c>
      <c r="BC263" s="5">
        <v>590.79793018194437</v>
      </c>
      <c r="BD263" s="5">
        <v>598.37664102452732</v>
      </c>
      <c r="BE263" s="5">
        <v>606.84918966895782</v>
      </c>
      <c r="BF263" s="5">
        <v>616.65115196974443</v>
      </c>
      <c r="BG263" s="5">
        <v>626.21209236172513</v>
      </c>
      <c r="BH263" s="1">
        <v>4507</v>
      </c>
      <c r="BI263" s="57">
        <v>439.5</v>
      </c>
      <c r="BJ263" s="57">
        <v>439.5</v>
      </c>
      <c r="BK263" s="57">
        <v>439.5</v>
      </c>
      <c r="BL263" s="57">
        <v>439.5</v>
      </c>
      <c r="BM263" s="57">
        <v>439.5</v>
      </c>
      <c r="BN263" s="57">
        <v>439.5</v>
      </c>
      <c r="BO263" s="57">
        <v>0</v>
      </c>
      <c r="BP263" s="57">
        <v>0</v>
      </c>
      <c r="BQ263" s="57">
        <v>0</v>
      </c>
      <c r="BR263" s="57">
        <v>0</v>
      </c>
      <c r="BS263" s="57">
        <v>0</v>
      </c>
      <c r="BT263" s="57">
        <v>0</v>
      </c>
      <c r="CA263" s="57">
        <v>0</v>
      </c>
      <c r="CB263" s="30">
        <v>303.42459483447891</v>
      </c>
      <c r="CC263" s="30">
        <v>91.027378450343676</v>
      </c>
      <c r="CD263" s="30">
        <v>182.05475690068735</v>
      </c>
      <c r="CE263" s="30">
        <v>30.342459483447893</v>
      </c>
      <c r="CF263" s="30">
        <v>0</v>
      </c>
      <c r="CG263" s="124">
        <v>0</v>
      </c>
      <c r="CH263" s="124">
        <v>313.10604618086256</v>
      </c>
      <c r="CI263" s="124">
        <v>93.931813854258763</v>
      </c>
      <c r="CJ263" s="124">
        <v>187.86362770851753</v>
      </c>
      <c r="CK263" s="124">
        <v>31.310604618086259</v>
      </c>
      <c r="CL263" s="124">
        <v>0</v>
      </c>
      <c r="CM263" s="4">
        <f>IF(ISNUMBER(VLOOKUP(A263,Sheet1!$D$5:$D$567,1,0)),1,0)</f>
        <v>1</v>
      </c>
    </row>
    <row r="264" spans="1:91" s="57" customFormat="1">
      <c r="A264" s="1">
        <v>4508</v>
      </c>
      <c r="B264" s="1">
        <v>45</v>
      </c>
      <c r="C264" s="1">
        <v>4</v>
      </c>
      <c r="D264" s="3" t="s">
        <v>358</v>
      </c>
      <c r="E264" s="3"/>
      <c r="F264" s="4" t="s">
        <v>90</v>
      </c>
      <c r="G264" s="4" t="s">
        <v>91</v>
      </c>
      <c r="H264" s="4" t="s">
        <v>92</v>
      </c>
      <c r="I264" s="4" t="s">
        <v>91</v>
      </c>
      <c r="J264" s="4" t="s">
        <v>93</v>
      </c>
      <c r="K264" s="57">
        <v>1460</v>
      </c>
      <c r="L264" s="57">
        <v>0</v>
      </c>
      <c r="M264" s="57">
        <v>0</v>
      </c>
      <c r="N264" s="57">
        <v>16</v>
      </c>
      <c r="O264" s="57">
        <v>107</v>
      </c>
      <c r="P264" s="57">
        <v>252</v>
      </c>
      <c r="Q264" s="57">
        <f t="shared" si="63"/>
        <v>375</v>
      </c>
      <c r="R264" s="58">
        <f t="shared" si="69"/>
        <v>1460</v>
      </c>
      <c r="S264" s="58">
        <f t="shared" si="66"/>
        <v>1460</v>
      </c>
      <c r="T264" s="58">
        <f t="shared" si="68"/>
        <v>1476</v>
      </c>
      <c r="U264" s="58">
        <f t="shared" si="67"/>
        <v>1583</v>
      </c>
      <c r="V264" s="61">
        <f t="shared" si="75"/>
        <v>1835</v>
      </c>
      <c r="W264" s="57">
        <v>5110</v>
      </c>
      <c r="X264" s="57">
        <f t="shared" si="70"/>
        <v>5256</v>
      </c>
      <c r="Y264" s="57">
        <f t="shared" si="71"/>
        <v>5402</v>
      </c>
      <c r="Z264" s="57">
        <f t="shared" si="72"/>
        <v>5461.2</v>
      </c>
      <c r="AA264" s="57">
        <f t="shared" si="73"/>
        <v>6015.4</v>
      </c>
      <c r="AB264" s="57">
        <f t="shared" si="74"/>
        <v>6973</v>
      </c>
      <c r="AC264" s="59">
        <v>3.5</v>
      </c>
      <c r="AD264" s="59">
        <v>3.6</v>
      </c>
      <c r="AE264" s="59">
        <v>3.7</v>
      </c>
      <c r="AF264" s="59">
        <v>3.7</v>
      </c>
      <c r="AG264" s="59">
        <v>3.8</v>
      </c>
      <c r="AH264" s="59">
        <v>3.8</v>
      </c>
      <c r="AI264" s="59"/>
      <c r="AJ264" s="59"/>
      <c r="AK264" s="59"/>
      <c r="AL264" s="59"/>
      <c r="AM264" s="59"/>
      <c r="AN264" s="59"/>
      <c r="AO264" s="59"/>
      <c r="AV264" s="59"/>
      <c r="AW264" s="59"/>
      <c r="AX264" s="59"/>
      <c r="AY264" s="59"/>
      <c r="AZ264" s="59"/>
      <c r="BA264" s="59"/>
      <c r="BB264" s="5">
        <v>428</v>
      </c>
      <c r="BC264" s="5">
        <v>488.83023257962361</v>
      </c>
      <c r="BD264" s="5">
        <v>503.11776581962533</v>
      </c>
      <c r="BE264" s="5">
        <v>508.9594073421041</v>
      </c>
      <c r="BF264" s="5">
        <v>520.0060997262226</v>
      </c>
      <c r="BG264" s="5">
        <v>543.56509241826893</v>
      </c>
      <c r="BH264" s="1">
        <v>4508</v>
      </c>
      <c r="BI264" s="57">
        <v>610</v>
      </c>
      <c r="BJ264" s="57">
        <v>883.41067806259605</v>
      </c>
      <c r="BK264" s="57">
        <v>909.12855039850115</v>
      </c>
      <c r="BL264" s="57">
        <v>900.58640294509235</v>
      </c>
      <c r="BM264" s="57">
        <v>905.12609766089759</v>
      </c>
      <c r="BN264" s="57">
        <v>911.61250818647511</v>
      </c>
      <c r="BO264" s="57">
        <v>47</v>
      </c>
      <c r="BP264" s="57">
        <v>47</v>
      </c>
      <c r="BQ264" s="57">
        <v>47</v>
      </c>
      <c r="BR264" s="57">
        <v>47</v>
      </c>
      <c r="BS264" s="57">
        <v>47</v>
      </c>
      <c r="BT264" s="57">
        <v>47</v>
      </c>
      <c r="CA264" s="57">
        <v>0</v>
      </c>
      <c r="CB264" s="30">
        <v>46.120781216504575</v>
      </c>
      <c r="CC264" s="30">
        <v>138.36234364951375</v>
      </c>
      <c r="CD264" s="30">
        <v>169.48309508719251</v>
      </c>
      <c r="CE264" s="30">
        <v>154.99318738889326</v>
      </c>
      <c r="CF264" s="30">
        <v>0</v>
      </c>
      <c r="CG264" s="124">
        <v>0</v>
      </c>
      <c r="CH264" s="124">
        <v>49.256672227105845</v>
      </c>
      <c r="CI264" s="124">
        <v>147.77001668131754</v>
      </c>
      <c r="CJ264" s="124">
        <v>181.00676186633663</v>
      </c>
      <c r="CK264" s="124">
        <v>165.53164164350889</v>
      </c>
      <c r="CL264" s="124">
        <v>0</v>
      </c>
      <c r="CM264" s="4">
        <f>IF(ISNUMBER(VLOOKUP(A264,Sheet1!$D$5:$D$567,1,0)),1,0)</f>
        <v>1</v>
      </c>
    </row>
    <row r="265" spans="1:91" s="57" customFormat="1">
      <c r="A265" s="1">
        <v>4601</v>
      </c>
      <c r="B265" s="1">
        <v>46</v>
      </c>
      <c r="C265" s="1">
        <v>4</v>
      </c>
      <c r="D265" s="3" t="s">
        <v>359</v>
      </c>
      <c r="E265" s="3"/>
      <c r="F265" s="4" t="s">
        <v>90</v>
      </c>
      <c r="G265" s="4" t="s">
        <v>91</v>
      </c>
      <c r="H265" s="4" t="s">
        <v>92</v>
      </c>
      <c r="I265" s="4" t="s">
        <v>91</v>
      </c>
      <c r="J265" s="4" t="s">
        <v>93</v>
      </c>
      <c r="K265" s="57">
        <v>1268.5500700280306</v>
      </c>
      <c r="L265" s="57">
        <v>164</v>
      </c>
      <c r="M265" s="57">
        <v>48.6</v>
      </c>
      <c r="N265" s="57">
        <v>254.2</v>
      </c>
      <c r="O265" s="57">
        <v>24.599999999999998</v>
      </c>
      <c r="P265" s="57">
        <v>324.60000000000002</v>
      </c>
      <c r="Q265" s="57">
        <f t="shared" si="63"/>
        <v>816</v>
      </c>
      <c r="R265" s="58">
        <f t="shared" si="69"/>
        <v>1432.5500700280306</v>
      </c>
      <c r="S265" s="58">
        <f t="shared" si="66"/>
        <v>1481.1500700280305</v>
      </c>
      <c r="T265" s="58">
        <f t="shared" si="68"/>
        <v>1735.3500700280306</v>
      </c>
      <c r="U265" s="58">
        <f t="shared" si="67"/>
        <v>1759.9500700280305</v>
      </c>
      <c r="V265" s="61">
        <f t="shared" si="75"/>
        <v>2084.5500700280304</v>
      </c>
      <c r="W265" s="57">
        <v>3754.8198682481466</v>
      </c>
      <c r="X265" s="57">
        <f t="shared" si="70"/>
        <v>4274.0953918295718</v>
      </c>
      <c r="Y265" s="57">
        <f t="shared" si="71"/>
        <v>4632.8922885295806</v>
      </c>
      <c r="Z265" s="57">
        <f t="shared" si="72"/>
        <v>5464.1010174616467</v>
      </c>
      <c r="AA265" s="57">
        <f t="shared" si="73"/>
        <v>5595.8571497316252</v>
      </c>
      <c r="AB265" s="57">
        <f t="shared" si="74"/>
        <v>6647.6442655647561</v>
      </c>
      <c r="AC265" s="59">
        <v>2.9599303622009794</v>
      </c>
      <c r="AD265" s="59">
        <v>2.9835574206114424</v>
      </c>
      <c r="AE265" s="59">
        <v>3.1279020149807666</v>
      </c>
      <c r="AF265" s="59">
        <v>3.1487024502055583</v>
      </c>
      <c r="AG265" s="59">
        <v>3.1795544913626448</v>
      </c>
      <c r="AH265" s="59">
        <v>3.1890067603295167</v>
      </c>
      <c r="AI265" s="59"/>
      <c r="AJ265" s="59"/>
      <c r="AK265" s="59"/>
      <c r="AL265" s="59"/>
      <c r="AM265" s="59"/>
      <c r="AN265" s="59"/>
      <c r="AO265" s="59"/>
      <c r="AV265" s="59"/>
      <c r="AW265" s="59"/>
      <c r="AX265" s="59"/>
      <c r="AY265" s="59"/>
      <c r="AZ265" s="59"/>
      <c r="BA265" s="59"/>
      <c r="BB265" s="5">
        <v>192.60000000000002</v>
      </c>
      <c r="BC265" s="5">
        <v>328.33977827904522</v>
      </c>
      <c r="BD265" s="5">
        <v>345.55634365364097</v>
      </c>
      <c r="BE265" s="5">
        <v>410.58710269693728</v>
      </c>
      <c r="BF265" s="5">
        <v>427.30941330546216</v>
      </c>
      <c r="BG265" s="5">
        <v>449.80617875058385</v>
      </c>
      <c r="BH265" s="1">
        <v>4601</v>
      </c>
      <c r="BI265" s="57">
        <v>495</v>
      </c>
      <c r="BJ265" s="57">
        <v>725.1365278007072</v>
      </c>
      <c r="BK265" s="57">
        <v>858.73813590708721</v>
      </c>
      <c r="BL265" s="57">
        <v>931.14265849380195</v>
      </c>
      <c r="BM265" s="57">
        <v>929.30107119072488</v>
      </c>
      <c r="BN265" s="57">
        <v>1072.8148155685294</v>
      </c>
      <c r="BO265" s="57">
        <v>0</v>
      </c>
      <c r="BP265" s="57">
        <v>0</v>
      </c>
      <c r="BQ265" s="57">
        <v>0</v>
      </c>
      <c r="BR265" s="57">
        <v>0</v>
      </c>
      <c r="BS265" s="57">
        <v>0</v>
      </c>
      <c r="BT265" s="57">
        <v>0</v>
      </c>
      <c r="CA265" s="57">
        <v>0</v>
      </c>
      <c r="CB265" s="30">
        <v>143.84402481364717</v>
      </c>
      <c r="CC265" s="30">
        <v>26.859586843249815</v>
      </c>
      <c r="CD265" s="30">
        <v>133.87477890717201</v>
      </c>
      <c r="CE265" s="30">
        <v>106.00871213286823</v>
      </c>
      <c r="CF265" s="30">
        <v>0</v>
      </c>
      <c r="CG265" s="124">
        <v>0</v>
      </c>
      <c r="CH265" s="124">
        <v>157.58393459642744</v>
      </c>
      <c r="CI265" s="124">
        <v>29.425201233608494</v>
      </c>
      <c r="CJ265" s="124">
        <v>146.66243127408273</v>
      </c>
      <c r="CK265" s="124">
        <v>116.13461164646515</v>
      </c>
      <c r="CL265" s="124">
        <v>0</v>
      </c>
      <c r="CM265" s="4">
        <f>IF(ISNUMBER(VLOOKUP(A265,Sheet1!$D$5:$D$567,1,0)),1,0)</f>
        <v>1</v>
      </c>
    </row>
    <row r="266" spans="1:91" s="57" customFormat="1">
      <c r="A266" s="1">
        <v>4602</v>
      </c>
      <c r="B266" s="1">
        <v>46</v>
      </c>
      <c r="C266" s="1">
        <v>4</v>
      </c>
      <c r="D266" s="3" t="s">
        <v>360</v>
      </c>
      <c r="E266" s="3">
        <v>4603</v>
      </c>
      <c r="F266" s="4" t="s">
        <v>90</v>
      </c>
      <c r="G266" s="4" t="s">
        <v>91</v>
      </c>
      <c r="H266" s="4" t="s">
        <v>92</v>
      </c>
      <c r="I266" s="4" t="s">
        <v>91</v>
      </c>
      <c r="J266" s="4" t="s">
        <v>93</v>
      </c>
      <c r="K266" s="57">
        <v>0</v>
      </c>
      <c r="L266" s="57">
        <v>293</v>
      </c>
      <c r="M266" s="57">
        <v>200</v>
      </c>
      <c r="N266" s="57">
        <v>0</v>
      </c>
      <c r="O266" s="57">
        <v>0</v>
      </c>
      <c r="P266" s="57">
        <v>0</v>
      </c>
      <c r="Q266" s="57">
        <f t="shared" si="63"/>
        <v>493</v>
      </c>
      <c r="R266" s="58">
        <f t="shared" si="69"/>
        <v>293</v>
      </c>
      <c r="S266" s="58">
        <f t="shared" si="66"/>
        <v>493</v>
      </c>
      <c r="T266" s="58">
        <f t="shared" si="68"/>
        <v>493</v>
      </c>
      <c r="U266" s="58">
        <f t="shared" si="67"/>
        <v>493</v>
      </c>
      <c r="V266" s="61">
        <f t="shared" si="75"/>
        <v>493</v>
      </c>
      <c r="W266" s="57">
        <v>0</v>
      </c>
      <c r="X266" s="57">
        <f t="shared" si="70"/>
        <v>786.49081807306527</v>
      </c>
      <c r="Y266" s="57">
        <f t="shared" si="71"/>
        <v>1356.7321044537894</v>
      </c>
      <c r="Z266" s="57">
        <f t="shared" si="72"/>
        <v>1385.585731177543</v>
      </c>
      <c r="AA266" s="57">
        <f t="shared" si="73"/>
        <v>1389.896028031776</v>
      </c>
      <c r="AB266" s="57">
        <f t="shared" si="74"/>
        <v>1370.8334476350719</v>
      </c>
      <c r="AC266" s="59"/>
      <c r="AD266" s="59">
        <v>2.6842690036623389</v>
      </c>
      <c r="AE266" s="59">
        <v>2.7519920982835484</v>
      </c>
      <c r="AF266" s="59">
        <v>2.810518724498059</v>
      </c>
      <c r="AG266" s="59">
        <v>2.8192617201455903</v>
      </c>
      <c r="AH266" s="59">
        <v>2.7805952284687057</v>
      </c>
      <c r="AI266" s="59"/>
      <c r="AJ266" s="59"/>
      <c r="AK266" s="59"/>
      <c r="AL266" s="59"/>
      <c r="AM266" s="59"/>
      <c r="AN266" s="59"/>
      <c r="AO266" s="59"/>
      <c r="AV266" s="59"/>
      <c r="AW266" s="59"/>
      <c r="AX266" s="59"/>
      <c r="AY266" s="59"/>
      <c r="AZ266" s="59"/>
      <c r="BA266" s="59"/>
      <c r="BB266" s="5">
        <v>0</v>
      </c>
      <c r="BC266" s="5">
        <v>23.594724542191958</v>
      </c>
      <c r="BD266" s="5">
        <v>89.901963133613691</v>
      </c>
      <c r="BE266" s="5">
        <v>90.767571935326288</v>
      </c>
      <c r="BF266" s="5">
        <v>90.896880840953287</v>
      </c>
      <c r="BG266" s="5">
        <v>90.325003429052174</v>
      </c>
      <c r="BH266" s="1">
        <v>4602</v>
      </c>
      <c r="BJ266" s="57">
        <v>0</v>
      </c>
      <c r="BK266" s="57">
        <v>0</v>
      </c>
      <c r="BL266" s="57">
        <v>0</v>
      </c>
      <c r="BM266" s="57">
        <v>0</v>
      </c>
      <c r="BN266" s="57">
        <v>0</v>
      </c>
      <c r="BO266" s="57">
        <v>0</v>
      </c>
      <c r="BP266" s="57">
        <v>0</v>
      </c>
      <c r="BQ266" s="57">
        <v>0</v>
      </c>
      <c r="BR266" s="57">
        <v>0</v>
      </c>
      <c r="BS266" s="57">
        <v>0</v>
      </c>
      <c r="BT266" s="57">
        <v>0</v>
      </c>
      <c r="CA266" s="57">
        <v>0</v>
      </c>
      <c r="CB266" s="30">
        <v>24.828797704282074</v>
      </c>
      <c r="CC266" s="30">
        <v>0</v>
      </c>
      <c r="CD266" s="30">
        <v>25.235827174844083</v>
      </c>
      <c r="CE266" s="30">
        <v>40.702947056200124</v>
      </c>
      <c r="CF266" s="30">
        <v>0</v>
      </c>
      <c r="CG266" s="124">
        <v>0</v>
      </c>
      <c r="CH266" s="124">
        <v>24.707736364000816</v>
      </c>
      <c r="CI266" s="124">
        <v>0</v>
      </c>
      <c r="CJ266" s="124">
        <v>25.112781222427063</v>
      </c>
      <c r="CK266" s="124">
        <v>40.504485842624291</v>
      </c>
      <c r="CL266" s="124">
        <v>0</v>
      </c>
      <c r="CM266" s="4">
        <f>IF(ISNUMBER(VLOOKUP(A266,Sheet1!$D$5:$D$567,1,0)),1,0)</f>
        <v>1</v>
      </c>
    </row>
    <row r="267" spans="1:91" s="57" customFormat="1">
      <c r="A267" s="1">
        <v>4603</v>
      </c>
      <c r="B267" s="1">
        <v>46</v>
      </c>
      <c r="C267" s="1">
        <v>4</v>
      </c>
      <c r="D267" s="3" t="s">
        <v>361</v>
      </c>
      <c r="E267" s="3">
        <v>4603</v>
      </c>
      <c r="F267" s="4" t="s">
        <v>90</v>
      </c>
      <c r="G267" s="4" t="s">
        <v>91</v>
      </c>
      <c r="H267" s="4" t="s">
        <v>92</v>
      </c>
      <c r="I267" s="4" t="s">
        <v>91</v>
      </c>
      <c r="J267" s="4" t="s">
        <v>93</v>
      </c>
      <c r="K267" s="57">
        <v>970.62593609863302</v>
      </c>
      <c r="L267" s="57">
        <v>0</v>
      </c>
      <c r="M267" s="57">
        <v>0</v>
      </c>
      <c r="N267" s="57">
        <v>525</v>
      </c>
      <c r="O267" s="57">
        <v>0</v>
      </c>
      <c r="P267" s="57">
        <v>0</v>
      </c>
      <c r="Q267" s="57">
        <f t="shared" si="63"/>
        <v>525</v>
      </c>
      <c r="R267" s="58">
        <f t="shared" si="69"/>
        <v>970.62593609863302</v>
      </c>
      <c r="S267" s="58">
        <f t="shared" si="66"/>
        <v>970.62593609863302</v>
      </c>
      <c r="T267" s="58">
        <f t="shared" si="68"/>
        <v>1495.625936098633</v>
      </c>
      <c r="U267" s="58">
        <f t="shared" si="67"/>
        <v>1495.625936098633</v>
      </c>
      <c r="V267" s="61">
        <f t="shared" si="75"/>
        <v>1495.625936098633</v>
      </c>
      <c r="W267" s="57">
        <v>4477.8428946969398</v>
      </c>
      <c r="X267" s="57">
        <f t="shared" si="70"/>
        <v>4564.6425551524544</v>
      </c>
      <c r="Y267" s="57">
        <f t="shared" si="71"/>
        <v>4619.1749786026458</v>
      </c>
      <c r="Z267" s="57">
        <f t="shared" si="72"/>
        <v>7122.5946666425752</v>
      </c>
      <c r="AA267" s="57">
        <f t="shared" si="73"/>
        <v>7109.3163501017534</v>
      </c>
      <c r="AB267" s="57">
        <f t="shared" si="74"/>
        <v>7069.6454134314818</v>
      </c>
      <c r="AC267" s="59">
        <v>4.6133559058758866</v>
      </c>
      <c r="AD267" s="59">
        <v>4.7027823854570938</v>
      </c>
      <c r="AE267" s="59">
        <v>4.7589651242672488</v>
      </c>
      <c r="AF267" s="59">
        <v>4.7622834658925415</v>
      </c>
      <c r="AG267" s="59">
        <v>4.7534053659476729</v>
      </c>
      <c r="AH267" s="59">
        <v>4.7268807278595197</v>
      </c>
      <c r="AI267" s="59"/>
      <c r="AJ267" s="59"/>
      <c r="AK267" s="59"/>
      <c r="AL267" s="59"/>
      <c r="AM267" s="59"/>
      <c r="AN267" s="59"/>
      <c r="AO267" s="59"/>
      <c r="AV267" s="59"/>
      <c r="AW267" s="59"/>
      <c r="AX267" s="59"/>
      <c r="AY267" s="59"/>
      <c r="AZ267" s="59"/>
      <c r="BA267" s="59"/>
      <c r="BB267" s="5">
        <v>355.13835000000006</v>
      </c>
      <c r="BC267" s="5">
        <v>391.86070253127525</v>
      </c>
      <c r="BD267" s="5">
        <v>412.78911548277301</v>
      </c>
      <c r="BE267" s="5">
        <v>433.25112280321252</v>
      </c>
      <c r="BF267" s="5">
        <v>453.25494673808458</v>
      </c>
      <c r="BG267" s="5">
        <v>469.7396873721774</v>
      </c>
      <c r="BH267" s="1">
        <v>4603</v>
      </c>
      <c r="BI267" s="57">
        <v>634</v>
      </c>
      <c r="BJ267" s="57">
        <v>874.7064853042599</v>
      </c>
      <c r="BK267" s="57">
        <v>932.15229185031512</v>
      </c>
      <c r="BL267" s="57">
        <v>1389.1121347801181</v>
      </c>
      <c r="BM267" s="57">
        <v>1351.4737589822071</v>
      </c>
      <c r="BN267" s="57">
        <v>1255.6825649487998</v>
      </c>
      <c r="BO267" s="57">
        <v>0</v>
      </c>
      <c r="BP267" s="57">
        <v>0</v>
      </c>
      <c r="BQ267" s="57">
        <v>0</v>
      </c>
      <c r="BR267" s="57">
        <v>0</v>
      </c>
      <c r="BS267" s="57">
        <v>0</v>
      </c>
      <c r="BT267" s="57">
        <v>0</v>
      </c>
      <c r="CA267" s="57">
        <v>0</v>
      </c>
      <c r="CB267" s="30">
        <v>105.32410399058331</v>
      </c>
      <c r="CC267" s="30">
        <v>102.09072488224932</v>
      </c>
      <c r="CD267" s="30">
        <v>73.481409015278217</v>
      </c>
      <c r="CE267" s="30">
        <v>152.35488491510168</v>
      </c>
      <c r="CF267" s="30">
        <v>0</v>
      </c>
      <c r="CG267" s="124">
        <v>0</v>
      </c>
      <c r="CH267" s="124">
        <v>114.19453771101561</v>
      </c>
      <c r="CI267" s="124">
        <v>110.68884225735508</v>
      </c>
      <c r="CJ267" s="124">
        <v>79.670039572365866</v>
      </c>
      <c r="CK267" s="124">
        <v>165.18626783144086</v>
      </c>
      <c r="CL267" s="124">
        <v>0</v>
      </c>
      <c r="CM267" s="4">
        <f>IF(ISNUMBER(VLOOKUP(A267,Sheet1!$D$5:$D$567,1,0)),1,0)</f>
        <v>1</v>
      </c>
    </row>
    <row r="268" spans="1:91" s="57" customFormat="1">
      <c r="A268" s="1">
        <v>4604</v>
      </c>
      <c r="B268" s="1">
        <v>46</v>
      </c>
      <c r="C268" s="1">
        <v>4</v>
      </c>
      <c r="D268" s="3" t="s">
        <v>362</v>
      </c>
      <c r="E268" s="3"/>
      <c r="F268" s="4" t="s">
        <v>90</v>
      </c>
      <c r="G268" s="4" t="s">
        <v>91</v>
      </c>
      <c r="H268" s="4" t="s">
        <v>92</v>
      </c>
      <c r="I268" s="4" t="s">
        <v>91</v>
      </c>
      <c r="J268" s="4" t="s">
        <v>93</v>
      </c>
      <c r="K268" s="57">
        <v>559.11857238836706</v>
      </c>
      <c r="L268" s="57">
        <v>12</v>
      </c>
      <c r="M268" s="57">
        <v>26.2</v>
      </c>
      <c r="N268" s="57">
        <v>23.6</v>
      </c>
      <c r="O268" s="57">
        <v>18.200000000000003</v>
      </c>
      <c r="P268" s="57">
        <v>86.2</v>
      </c>
      <c r="Q268" s="57">
        <f t="shared" si="63"/>
        <v>166.2</v>
      </c>
      <c r="R268" s="58">
        <f t="shared" si="69"/>
        <v>571.11857238836706</v>
      </c>
      <c r="S268" s="58">
        <f t="shared" si="66"/>
        <v>597.3185723883671</v>
      </c>
      <c r="T268" s="58">
        <f t="shared" si="68"/>
        <v>620.91857238836712</v>
      </c>
      <c r="U268" s="58">
        <f t="shared" si="67"/>
        <v>639.11857238836717</v>
      </c>
      <c r="V268" s="61">
        <f t="shared" si="75"/>
        <v>725.31857238836722</v>
      </c>
      <c r="W268" s="57">
        <v>1949.482756723356</v>
      </c>
      <c r="X268" s="57">
        <f t="shared" si="70"/>
        <v>1958.5694456020444</v>
      </c>
      <c r="Y268" s="57">
        <f t="shared" si="71"/>
        <v>2015.7944756446007</v>
      </c>
      <c r="Z268" s="57">
        <f t="shared" si="72"/>
        <v>2044.6925091438372</v>
      </c>
      <c r="AA268" s="57">
        <f t="shared" si="73"/>
        <v>2051.0308116448332</v>
      </c>
      <c r="AB268" s="57">
        <f t="shared" si="74"/>
        <v>2255.1868767544274</v>
      </c>
      <c r="AC268" s="59">
        <v>3.4867072084474309</v>
      </c>
      <c r="AD268" s="59">
        <v>3.429356950188962</v>
      </c>
      <c r="AE268" s="59">
        <v>3.3747393247534299</v>
      </c>
      <c r="AF268" s="59">
        <v>3.2930123208892188</v>
      </c>
      <c r="AG268" s="59">
        <v>3.2091553903373389</v>
      </c>
      <c r="AH268" s="59">
        <v>3.1092363584851128</v>
      </c>
      <c r="AI268" s="59"/>
      <c r="AJ268" s="59"/>
      <c r="AK268" s="59"/>
      <c r="AL268" s="59"/>
      <c r="AM268" s="59"/>
      <c r="AN268" s="59"/>
      <c r="AO268" s="59"/>
      <c r="AV268" s="59"/>
      <c r="AW268" s="59"/>
      <c r="AX268" s="59"/>
      <c r="AY268" s="59"/>
      <c r="AZ268" s="59"/>
      <c r="BA268" s="59"/>
      <c r="BB268" s="5">
        <v>171.20000000000002</v>
      </c>
      <c r="BC268" s="5">
        <v>174.5409144242083</v>
      </c>
      <c r="BD268" s="5">
        <v>177.97234697381668</v>
      </c>
      <c r="BE268" s="5">
        <v>181.6060969037309</v>
      </c>
      <c r="BF268" s="5">
        <v>184.32479571163699</v>
      </c>
      <c r="BG268" s="5">
        <v>186.41657129681352</v>
      </c>
      <c r="BH268" s="1">
        <v>4604</v>
      </c>
      <c r="BI268" s="57">
        <v>22</v>
      </c>
      <c r="BJ268" s="57">
        <v>0</v>
      </c>
      <c r="BK268" s="57">
        <v>0</v>
      </c>
      <c r="BL268" s="57">
        <v>0</v>
      </c>
      <c r="BM268" s="57">
        <v>0</v>
      </c>
      <c r="BN268" s="57">
        <v>0</v>
      </c>
      <c r="BO268" s="57">
        <v>0</v>
      </c>
      <c r="BP268" s="57">
        <v>0</v>
      </c>
      <c r="BQ268" s="57">
        <v>0</v>
      </c>
      <c r="BR268" s="57">
        <v>0</v>
      </c>
      <c r="BS268" s="57">
        <v>0</v>
      </c>
      <c r="BT268" s="57">
        <v>0</v>
      </c>
      <c r="CA268" s="57">
        <v>0</v>
      </c>
      <c r="CB268" s="30">
        <v>39.726333726573799</v>
      </c>
      <c r="CC268" s="30">
        <v>73.777476815151871</v>
      </c>
      <c r="CD268" s="30">
        <v>64.85932028315051</v>
      </c>
      <c r="CE268" s="30">
        <v>3.2429660788546979</v>
      </c>
      <c r="CF268" s="30">
        <v>0</v>
      </c>
      <c r="CG268" s="124">
        <v>0</v>
      </c>
      <c r="CH268" s="124">
        <v>40.778625000825677</v>
      </c>
      <c r="CI268" s="124">
        <v>75.731732035964583</v>
      </c>
      <c r="CJ268" s="124">
        <v>66.57734685105936</v>
      </c>
      <c r="CK268" s="124">
        <v>3.3288674089638723</v>
      </c>
      <c r="CL268" s="124">
        <v>0</v>
      </c>
      <c r="CM268" s="4">
        <f>IF(ISNUMBER(VLOOKUP(A268,Sheet1!$D$5:$D$567,1,0)),1,0)</f>
        <v>1</v>
      </c>
    </row>
    <row r="269" spans="1:91" s="57" customFormat="1">
      <c r="A269" s="1">
        <v>4605</v>
      </c>
      <c r="B269" s="1">
        <v>46</v>
      </c>
      <c r="C269" s="1">
        <v>4</v>
      </c>
      <c r="D269" s="3" t="s">
        <v>363</v>
      </c>
      <c r="E269" s="3"/>
      <c r="F269" s="4" t="s">
        <v>90</v>
      </c>
      <c r="G269" s="4" t="s">
        <v>91</v>
      </c>
      <c r="H269" s="4" t="s">
        <v>92</v>
      </c>
      <c r="I269" s="4" t="s">
        <v>91</v>
      </c>
      <c r="J269" s="4" t="s">
        <v>93</v>
      </c>
      <c r="K269" s="57">
        <v>1644.6511627906841</v>
      </c>
      <c r="L269" s="57">
        <v>14</v>
      </c>
      <c r="M269" s="57">
        <v>16</v>
      </c>
      <c r="N269" s="57">
        <v>26</v>
      </c>
      <c r="O269" s="57">
        <v>36</v>
      </c>
      <c r="P269" s="57">
        <v>110</v>
      </c>
      <c r="Q269" s="57">
        <f t="shared" ref="Q269:Q280" si="76">SUM(L269:P269)</f>
        <v>202</v>
      </c>
      <c r="R269" s="58">
        <f t="shared" si="69"/>
        <v>1658.6511627906841</v>
      </c>
      <c r="S269" s="58">
        <f t="shared" si="66"/>
        <v>1674.6511627906841</v>
      </c>
      <c r="T269" s="58">
        <f t="shared" si="68"/>
        <v>1700.6511627906841</v>
      </c>
      <c r="U269" s="58">
        <f t="shared" si="67"/>
        <v>1736.6511627906841</v>
      </c>
      <c r="V269" s="61">
        <f t="shared" si="75"/>
        <v>1846.6511627906841</v>
      </c>
      <c r="W269" s="57">
        <v>4303.8666994486712</v>
      </c>
      <c r="X269" s="57">
        <f t="shared" si="70"/>
        <v>4644.2232558139149</v>
      </c>
      <c r="Y269" s="57">
        <f t="shared" si="71"/>
        <v>4856.4883720929838</v>
      </c>
      <c r="Z269" s="57">
        <f t="shared" si="72"/>
        <v>5101.9534883720526</v>
      </c>
      <c r="AA269" s="57">
        <f t="shared" si="73"/>
        <v>5383.618604651122</v>
      </c>
      <c r="AB269" s="57">
        <f t="shared" si="74"/>
        <v>5724.618604651122</v>
      </c>
      <c r="AC269" s="59">
        <v>2.6168872748344794</v>
      </c>
      <c r="AD269" s="59">
        <v>2.8</v>
      </c>
      <c r="AE269" s="59">
        <v>2.9</v>
      </c>
      <c r="AF269" s="59">
        <v>3</v>
      </c>
      <c r="AG269" s="59">
        <v>3.1000000000000005</v>
      </c>
      <c r="AH269" s="59">
        <v>3.1000000000000005</v>
      </c>
      <c r="AI269" s="59"/>
      <c r="AJ269" s="59"/>
      <c r="AK269" s="59"/>
      <c r="AL269" s="59"/>
      <c r="AM269" s="59"/>
      <c r="AN269" s="59"/>
      <c r="AO269" s="59"/>
      <c r="AV269" s="59"/>
      <c r="AW269" s="59"/>
      <c r="AX269" s="59"/>
      <c r="AY269" s="59"/>
      <c r="AZ269" s="59"/>
      <c r="BA269" s="59"/>
      <c r="BB269" s="5">
        <v>267.5</v>
      </c>
      <c r="BC269" s="5">
        <v>277.47899873444089</v>
      </c>
      <c r="BD269" s="5">
        <v>280.02661630055758</v>
      </c>
      <c r="BE269" s="5">
        <v>279.99654606495272</v>
      </c>
      <c r="BF269" s="5">
        <v>283.03209535374418</v>
      </c>
      <c r="BG269" s="5">
        <v>286.40544523245842</v>
      </c>
      <c r="BH269" s="1">
        <v>4605</v>
      </c>
      <c r="BI269" s="57">
        <v>840</v>
      </c>
      <c r="BJ269" s="57">
        <v>962.75652148657991</v>
      </c>
      <c r="BK269" s="57">
        <v>969.72676493616677</v>
      </c>
      <c r="BL269" s="57">
        <v>972.95067898492061</v>
      </c>
      <c r="BM269" s="57">
        <v>975.95793875375171</v>
      </c>
      <c r="BN269" s="57">
        <v>1008.0337737227368</v>
      </c>
      <c r="BO269" s="57">
        <v>124</v>
      </c>
      <c r="BP269" s="57">
        <v>124</v>
      </c>
      <c r="BQ269" s="57">
        <v>124</v>
      </c>
      <c r="BR269" s="57">
        <v>124</v>
      </c>
      <c r="BS269" s="57">
        <v>124</v>
      </c>
      <c r="BT269" s="57">
        <v>124</v>
      </c>
      <c r="CA269" s="57">
        <v>0</v>
      </c>
      <c r="CB269" s="30">
        <v>55.609585588779616</v>
      </c>
      <c r="CC269" s="30">
        <v>69.511981985974529</v>
      </c>
      <c r="CD269" s="30">
        <v>55.609585588779616</v>
      </c>
      <c r="CE269" s="30">
        <v>99.265392901418963</v>
      </c>
      <c r="CF269" s="173">
        <v>0</v>
      </c>
      <c r="CG269" s="174">
        <v>0</v>
      </c>
      <c r="CH269" s="174">
        <v>56.882444957204079</v>
      </c>
      <c r="CI269" s="174">
        <v>71.103056196505108</v>
      </c>
      <c r="CJ269" s="174">
        <v>56.882444957204079</v>
      </c>
      <c r="CK269" s="174">
        <v>101.53749912154515</v>
      </c>
      <c r="CL269" s="174">
        <v>0</v>
      </c>
      <c r="CM269" s="4">
        <f>IF(ISNUMBER(VLOOKUP(A269,Sheet1!$D$5:$D$567,1,0)),1,0)</f>
        <v>1</v>
      </c>
    </row>
    <row r="270" spans="1:91" s="57" customFormat="1">
      <c r="A270" s="1">
        <v>4606</v>
      </c>
      <c r="B270" s="1">
        <v>46</v>
      </c>
      <c r="C270" s="1">
        <v>4</v>
      </c>
      <c r="D270" s="3" t="s">
        <v>364</v>
      </c>
      <c r="E270" s="3"/>
      <c r="F270" s="4" t="s">
        <v>90</v>
      </c>
      <c r="G270" s="4" t="s">
        <v>91</v>
      </c>
      <c r="H270" s="4" t="s">
        <v>92</v>
      </c>
      <c r="I270" s="4" t="s">
        <v>91</v>
      </c>
      <c r="J270" s="4" t="s">
        <v>93</v>
      </c>
      <c r="K270" s="57">
        <v>0</v>
      </c>
      <c r="M270" s="57">
        <v>0</v>
      </c>
      <c r="N270" s="57">
        <v>0</v>
      </c>
      <c r="O270" s="57">
        <v>0</v>
      </c>
      <c r="P270" s="57">
        <v>0</v>
      </c>
      <c r="Q270" s="57">
        <f t="shared" si="76"/>
        <v>0</v>
      </c>
      <c r="R270" s="58">
        <f t="shared" si="69"/>
        <v>0</v>
      </c>
      <c r="S270" s="58">
        <f t="shared" si="66"/>
        <v>0</v>
      </c>
      <c r="T270" s="58">
        <f t="shared" si="68"/>
        <v>0</v>
      </c>
      <c r="U270" s="58">
        <f t="shared" si="67"/>
        <v>0</v>
      </c>
      <c r="V270" s="61">
        <f t="shared" si="75"/>
        <v>0</v>
      </c>
      <c r="W270" s="57">
        <v>0</v>
      </c>
      <c r="X270" s="57">
        <f t="shared" si="70"/>
        <v>0</v>
      </c>
      <c r="Y270" s="57">
        <f t="shared" si="71"/>
        <v>0</v>
      </c>
      <c r="Z270" s="57">
        <f t="shared" si="72"/>
        <v>0</v>
      </c>
      <c r="AA270" s="57">
        <f t="shared" si="73"/>
        <v>0</v>
      </c>
      <c r="AB270" s="57">
        <f t="shared" si="74"/>
        <v>0</v>
      </c>
      <c r="AC270" s="59"/>
      <c r="AD270" s="59">
        <v>2.7641506335471497</v>
      </c>
      <c r="AE270" s="59">
        <v>2.8324212865159621</v>
      </c>
      <c r="AF270" s="59">
        <v>2.8584399859671645</v>
      </c>
      <c r="AG270" s="59">
        <v>2.8464514136915469</v>
      </c>
      <c r="AH270" s="59">
        <v>2.7934906216073379</v>
      </c>
      <c r="AI270" s="59"/>
      <c r="AJ270" s="59"/>
      <c r="AK270" s="59"/>
      <c r="AL270" s="59"/>
      <c r="AM270" s="59"/>
      <c r="AN270" s="59"/>
      <c r="AO270" s="59"/>
      <c r="AV270" s="59"/>
      <c r="AW270" s="59"/>
      <c r="AX270" s="59"/>
      <c r="AY270" s="59"/>
      <c r="AZ270" s="59"/>
      <c r="BA270" s="59"/>
      <c r="BB270" s="5">
        <v>184.46800000000002</v>
      </c>
      <c r="BC270" s="5">
        <v>232.26696914016779</v>
      </c>
      <c r="BD270" s="5">
        <v>776</v>
      </c>
      <c r="BE270" s="5">
        <v>776</v>
      </c>
      <c r="BF270" s="5">
        <v>776</v>
      </c>
      <c r="BG270" s="5">
        <v>776</v>
      </c>
      <c r="BH270" s="1">
        <v>4606</v>
      </c>
      <c r="BJ270" s="57">
        <v>0</v>
      </c>
      <c r="BK270" s="57">
        <v>0</v>
      </c>
      <c r="BL270" s="57">
        <v>0</v>
      </c>
      <c r="BM270" s="57">
        <v>0</v>
      </c>
      <c r="BN270" s="57">
        <v>0</v>
      </c>
      <c r="BO270" s="57">
        <v>0</v>
      </c>
      <c r="BP270" s="57">
        <v>0</v>
      </c>
      <c r="BQ270" s="57">
        <v>0</v>
      </c>
      <c r="BR270" s="57">
        <v>0</v>
      </c>
      <c r="BS270" s="57">
        <v>0</v>
      </c>
      <c r="BT270" s="57">
        <v>0</v>
      </c>
      <c r="BW270" s="57">
        <v>500</v>
      </c>
      <c r="BX270" s="57">
        <v>500</v>
      </c>
      <c r="BY270" s="57">
        <v>500</v>
      </c>
      <c r="BZ270" s="57">
        <v>500</v>
      </c>
      <c r="CA270" s="57">
        <v>0</v>
      </c>
      <c r="CB270" s="30">
        <v>518.41388527263427</v>
      </c>
      <c r="CC270" s="30">
        <v>128.14725228274676</v>
      </c>
      <c r="CD270" s="30">
        <v>129.43886244461896</v>
      </c>
      <c r="CE270" s="30">
        <v>0</v>
      </c>
      <c r="CF270" s="173">
        <v>0</v>
      </c>
      <c r="CG270" s="174">
        <v>0</v>
      </c>
      <c r="CH270" s="174">
        <v>518.41388527263427</v>
      </c>
      <c r="CI270" s="174">
        <v>128.14725228274676</v>
      </c>
      <c r="CJ270" s="174">
        <v>129.43886244461896</v>
      </c>
      <c r="CK270" s="174">
        <v>0</v>
      </c>
      <c r="CL270" s="174">
        <v>0</v>
      </c>
      <c r="CM270" s="4">
        <f>IF(ISNUMBER(VLOOKUP(A270,Sheet1!$D$5:$D$567,1,0)),1,0)</f>
        <v>1</v>
      </c>
    </row>
    <row r="271" spans="1:91" s="57" customFormat="1">
      <c r="A271" s="1">
        <v>4607</v>
      </c>
      <c r="B271" s="1">
        <v>46</v>
      </c>
      <c r="C271" s="1">
        <v>4</v>
      </c>
      <c r="D271" s="3" t="s">
        <v>365</v>
      </c>
      <c r="E271" s="3"/>
      <c r="F271" s="4" t="s">
        <v>90</v>
      </c>
      <c r="G271" s="4" t="s">
        <v>91</v>
      </c>
      <c r="H271" s="4" t="s">
        <v>92</v>
      </c>
      <c r="I271" s="4" t="s">
        <v>91</v>
      </c>
      <c r="J271" s="4" t="s">
        <v>93</v>
      </c>
      <c r="K271" s="57">
        <v>411.42857142856974</v>
      </c>
      <c r="L271" s="57">
        <v>15.2</v>
      </c>
      <c r="M271" s="57">
        <v>22.2</v>
      </c>
      <c r="N271" s="57">
        <v>14.200000000000001</v>
      </c>
      <c r="O271" s="57">
        <v>14.200000000000001</v>
      </c>
      <c r="P271" s="57">
        <v>14.200000000000001</v>
      </c>
      <c r="Q271" s="57">
        <f t="shared" si="76"/>
        <v>80</v>
      </c>
      <c r="R271" s="58">
        <f t="shared" si="69"/>
        <v>426.62857142856973</v>
      </c>
      <c r="S271" s="58">
        <f t="shared" si="66"/>
        <v>448.82857142856972</v>
      </c>
      <c r="T271" s="58">
        <f t="shared" si="68"/>
        <v>463.02857142856971</v>
      </c>
      <c r="U271" s="58">
        <f t="shared" si="67"/>
        <v>477.22857142856969</v>
      </c>
      <c r="V271" s="61">
        <f t="shared" si="75"/>
        <v>491.42857142856968</v>
      </c>
      <c r="W271" s="57">
        <v>1361.1109559384583</v>
      </c>
      <c r="X271" s="57">
        <f t="shared" si="70"/>
        <v>1371.8715681490789</v>
      </c>
      <c r="Y271" s="57">
        <f t="shared" si="71"/>
        <v>1404.4821482312254</v>
      </c>
      <c r="Z271" s="57">
        <f t="shared" si="72"/>
        <v>1413.3592172165959</v>
      </c>
      <c r="AA271" s="57">
        <f t="shared" si="73"/>
        <v>1417.5290009107653</v>
      </c>
      <c r="AB271" s="57">
        <f t="shared" si="74"/>
        <v>1416.0561579229382</v>
      </c>
      <c r="AC271" s="59">
        <v>3.3082557956837664</v>
      </c>
      <c r="AD271" s="59">
        <v>3.2156110959829864</v>
      </c>
      <c r="AE271" s="59">
        <v>3.1292173396201588</v>
      </c>
      <c r="AF271" s="59">
        <v>3.0524233371949303</v>
      </c>
      <c r="AG271" s="59">
        <v>2.9703355703692131</v>
      </c>
      <c r="AH271" s="59">
        <v>2.8815096236804076</v>
      </c>
      <c r="AI271" s="59"/>
      <c r="AJ271" s="59"/>
      <c r="AK271" s="59"/>
      <c r="AL271" s="59"/>
      <c r="AM271" s="59"/>
      <c r="AN271" s="59"/>
      <c r="AO271" s="59"/>
      <c r="AV271" s="59"/>
      <c r="AW271" s="59"/>
      <c r="AX271" s="59"/>
      <c r="AY271" s="59"/>
      <c r="AZ271" s="59"/>
      <c r="BA271" s="59"/>
      <c r="BB271" s="5">
        <v>485.13799999999998</v>
      </c>
      <c r="BC271" s="5">
        <v>492.79656298094858</v>
      </c>
      <c r="BD271" s="5">
        <v>500.06314550005379</v>
      </c>
      <c r="BE271" s="5">
        <v>508.03374314199561</v>
      </c>
      <c r="BF271" s="5">
        <v>515.19874307574833</v>
      </c>
      <c r="BG271" s="5">
        <v>521.57516074973034</v>
      </c>
      <c r="BH271" s="1">
        <v>4607</v>
      </c>
      <c r="BI271" s="57">
        <v>814</v>
      </c>
      <c r="BJ271" s="57">
        <v>817.83393890458899</v>
      </c>
      <c r="BK271" s="57">
        <v>848.40273354564761</v>
      </c>
      <c r="BL271" s="57">
        <v>863.21711817824905</v>
      </c>
      <c r="BM271" s="57">
        <v>877.6298734830882</v>
      </c>
      <c r="BN271" s="57">
        <v>891.65711374347245</v>
      </c>
      <c r="BO271" s="57">
        <v>0</v>
      </c>
      <c r="BP271" s="57">
        <v>0</v>
      </c>
      <c r="BQ271" s="57">
        <v>0</v>
      </c>
      <c r="BR271" s="57">
        <v>0</v>
      </c>
      <c r="BS271" s="57">
        <v>0</v>
      </c>
      <c r="BT271" s="57">
        <v>0</v>
      </c>
      <c r="CA271" s="57">
        <v>0</v>
      </c>
      <c r="CB271" s="30">
        <v>25.401687157099783</v>
      </c>
      <c r="CC271" s="30">
        <v>101.60674862839913</v>
      </c>
      <c r="CD271" s="30">
        <v>25.401687157099783</v>
      </c>
      <c r="CE271" s="30">
        <v>355.6236201993969</v>
      </c>
      <c r="CF271" s="173">
        <v>0</v>
      </c>
      <c r="CG271" s="174">
        <v>0</v>
      </c>
      <c r="CH271" s="174">
        <v>26.078758037486519</v>
      </c>
      <c r="CI271" s="174">
        <v>104.31503214994608</v>
      </c>
      <c r="CJ271" s="174">
        <v>26.078758037486519</v>
      </c>
      <c r="CK271" s="174">
        <v>365.10261252481121</v>
      </c>
      <c r="CL271" s="174">
        <v>0</v>
      </c>
      <c r="CM271" s="4">
        <f>IF(ISNUMBER(VLOOKUP(A271,Sheet1!$D$5:$D$567,1,0)),1,0)</f>
        <v>1</v>
      </c>
    </row>
    <row r="272" spans="1:91" s="57" customFormat="1">
      <c r="A272" s="1">
        <v>4701</v>
      </c>
      <c r="B272" s="1">
        <v>47</v>
      </c>
      <c r="C272" s="1">
        <v>4</v>
      </c>
      <c r="D272" s="3" t="s">
        <v>366</v>
      </c>
      <c r="E272" s="3"/>
      <c r="F272" s="4" t="s">
        <v>90</v>
      </c>
      <c r="G272" s="4" t="s">
        <v>91</v>
      </c>
      <c r="H272" s="4" t="s">
        <v>92</v>
      </c>
      <c r="I272" s="4" t="s">
        <v>367</v>
      </c>
      <c r="J272" s="4" t="s">
        <v>245</v>
      </c>
      <c r="K272" s="130">
        <v>309</v>
      </c>
      <c r="L272" s="57">
        <v>0</v>
      </c>
      <c r="M272" s="57">
        <v>0</v>
      </c>
      <c r="N272" s="57">
        <v>0</v>
      </c>
      <c r="O272" s="57">
        <v>0</v>
      </c>
      <c r="P272" s="57">
        <v>0</v>
      </c>
      <c r="Q272" s="57">
        <f t="shared" si="76"/>
        <v>0</v>
      </c>
      <c r="R272" s="58">
        <f t="shared" si="69"/>
        <v>309</v>
      </c>
      <c r="S272" s="58">
        <f t="shared" si="66"/>
        <v>309</v>
      </c>
      <c r="T272" s="58">
        <f t="shared" si="68"/>
        <v>309</v>
      </c>
      <c r="U272" s="58">
        <f t="shared" si="67"/>
        <v>309</v>
      </c>
      <c r="V272" s="62">
        <f t="shared" si="75"/>
        <v>309</v>
      </c>
      <c r="W272" s="57">
        <v>1129</v>
      </c>
      <c r="X272" s="57">
        <f t="shared" si="70"/>
        <v>1112.4000000000001</v>
      </c>
      <c r="Y272" s="57">
        <f t="shared" si="71"/>
        <v>1112.4000000000001</v>
      </c>
      <c r="Z272" s="57">
        <f t="shared" si="72"/>
        <v>1112.4000000000001</v>
      </c>
      <c r="AA272" s="57">
        <f t="shared" si="73"/>
        <v>1081.5</v>
      </c>
      <c r="AB272" s="57">
        <f t="shared" si="74"/>
        <v>1081.5</v>
      </c>
      <c r="AC272" s="59">
        <v>3.6537216828478964</v>
      </c>
      <c r="AD272" s="59">
        <v>3.6</v>
      </c>
      <c r="AE272" s="59">
        <v>3.6000000000000005</v>
      </c>
      <c r="AF272" s="59">
        <v>3.6</v>
      </c>
      <c r="AG272" s="59">
        <v>3.5</v>
      </c>
      <c r="AH272" s="59">
        <v>3.5</v>
      </c>
      <c r="AI272" s="59"/>
      <c r="AJ272" s="59"/>
      <c r="AK272" s="59"/>
      <c r="AL272" s="59"/>
      <c r="AM272" s="59"/>
      <c r="AN272" s="59"/>
      <c r="AO272" s="59"/>
      <c r="AV272" s="59"/>
      <c r="AW272" s="59"/>
      <c r="AX272" s="59"/>
      <c r="AY272" s="59"/>
      <c r="AZ272" s="59"/>
      <c r="BA272" s="59"/>
      <c r="BB272" s="5">
        <v>276.68060000000003</v>
      </c>
      <c r="BC272" s="5">
        <v>280.42521788953206</v>
      </c>
      <c r="BD272" s="5">
        <v>293.27435291785685</v>
      </c>
      <c r="BE272" s="5">
        <v>300.23254160505292</v>
      </c>
      <c r="BF272" s="5">
        <v>310.62714432790546</v>
      </c>
      <c r="BG272" s="5">
        <v>320.64058252887787</v>
      </c>
      <c r="BH272" s="1">
        <v>4701</v>
      </c>
      <c r="BI272" s="57">
        <v>41</v>
      </c>
      <c r="BJ272" s="57">
        <v>38.981538461538463</v>
      </c>
      <c r="BK272" s="57">
        <v>37.152492668621697</v>
      </c>
      <c r="BL272" s="57">
        <v>35.487394957983192</v>
      </c>
      <c r="BM272" s="57">
        <v>33.965147453083112</v>
      </c>
      <c r="BN272" s="57">
        <v>32.568123393316192</v>
      </c>
      <c r="BO272" s="57">
        <v>0</v>
      </c>
      <c r="BP272" s="57">
        <v>0</v>
      </c>
      <c r="BQ272" s="57">
        <v>0</v>
      </c>
      <c r="BR272" s="57">
        <v>0</v>
      </c>
      <c r="BS272" s="57">
        <v>0</v>
      </c>
      <c r="BT272" s="57">
        <v>0</v>
      </c>
      <c r="CA272" s="57">
        <v>30.023254160505292</v>
      </c>
      <c r="CB272" s="30">
        <v>75.058135401263229</v>
      </c>
      <c r="CC272" s="30">
        <v>105.08138956176852</v>
      </c>
      <c r="CD272" s="30">
        <v>15.011627080252646</v>
      </c>
      <c r="CE272" s="30">
        <v>15.011627080252646</v>
      </c>
      <c r="CF272" s="173">
        <v>60.046508321010585</v>
      </c>
      <c r="CG272" s="174">
        <v>32.06405825288779</v>
      </c>
      <c r="CH272" s="174">
        <v>80.160145632219468</v>
      </c>
      <c r="CI272" s="174">
        <v>112.22420388510724</v>
      </c>
      <c r="CJ272" s="174">
        <v>16.032029126443895</v>
      </c>
      <c r="CK272" s="174">
        <v>16.032029126443895</v>
      </c>
      <c r="CL272" s="174">
        <v>64.12811650577558</v>
      </c>
      <c r="CM272" s="4">
        <f>IF(ISNUMBER(VLOOKUP(A272,Sheet1!$D$5:$D$567,1,0)),1,0)</f>
        <v>1</v>
      </c>
    </row>
    <row r="273" spans="1:91" s="57" customFormat="1">
      <c r="A273" s="1">
        <v>4702</v>
      </c>
      <c r="B273" s="1">
        <v>47</v>
      </c>
      <c r="C273" s="1">
        <v>4</v>
      </c>
      <c r="D273" s="3" t="s">
        <v>368</v>
      </c>
      <c r="E273" s="3"/>
      <c r="F273" s="4" t="s">
        <v>90</v>
      </c>
      <c r="G273" s="4" t="s">
        <v>91</v>
      </c>
      <c r="H273" s="4" t="s">
        <v>92</v>
      </c>
      <c r="I273" s="4" t="s">
        <v>367</v>
      </c>
      <c r="J273" s="4" t="s">
        <v>245</v>
      </c>
      <c r="K273" s="130">
        <v>419</v>
      </c>
      <c r="L273" s="57">
        <v>0</v>
      </c>
      <c r="M273" s="57">
        <v>0</v>
      </c>
      <c r="N273" s="57">
        <v>400</v>
      </c>
      <c r="O273" s="57">
        <v>400</v>
      </c>
      <c r="P273" s="57">
        <v>0</v>
      </c>
      <c r="Q273" s="57">
        <f t="shared" si="76"/>
        <v>800</v>
      </c>
      <c r="R273" s="58">
        <f t="shared" si="69"/>
        <v>419</v>
      </c>
      <c r="S273" s="58">
        <f t="shared" si="66"/>
        <v>419</v>
      </c>
      <c r="T273" s="58">
        <f t="shared" si="68"/>
        <v>819</v>
      </c>
      <c r="U273" s="58">
        <f t="shared" si="67"/>
        <v>1219</v>
      </c>
      <c r="V273" s="62">
        <f t="shared" si="75"/>
        <v>1219</v>
      </c>
      <c r="W273" s="57">
        <v>1416</v>
      </c>
      <c r="X273" s="57">
        <f t="shared" si="70"/>
        <v>1382.6999999999998</v>
      </c>
      <c r="Y273" s="57">
        <f t="shared" si="71"/>
        <v>1340.8000000000002</v>
      </c>
      <c r="Z273" s="57">
        <f t="shared" si="72"/>
        <v>2702.7</v>
      </c>
      <c r="AA273" s="57">
        <f t="shared" si="73"/>
        <v>4144.5999999999995</v>
      </c>
      <c r="AB273" s="57">
        <f t="shared" si="74"/>
        <v>4022.7</v>
      </c>
      <c r="AC273" s="59">
        <v>3.3794749403341289</v>
      </c>
      <c r="AD273" s="59">
        <v>3.2999999999999994</v>
      </c>
      <c r="AE273" s="59">
        <v>3.2</v>
      </c>
      <c r="AF273" s="59">
        <v>3.3</v>
      </c>
      <c r="AG273" s="59">
        <v>3.3999999999999995</v>
      </c>
      <c r="AH273" s="59">
        <v>3.3</v>
      </c>
      <c r="AI273" s="59"/>
      <c r="AJ273" s="59"/>
      <c r="AK273" s="59"/>
      <c r="AL273" s="59"/>
      <c r="AM273" s="59"/>
      <c r="AN273" s="59"/>
      <c r="AO273" s="59"/>
      <c r="AV273" s="59"/>
      <c r="AW273" s="59"/>
      <c r="AX273" s="59"/>
      <c r="AY273" s="59"/>
      <c r="AZ273" s="59"/>
      <c r="BA273" s="59"/>
      <c r="BB273" s="5">
        <v>621.2206000000001</v>
      </c>
      <c r="BC273" s="5">
        <v>691.51680073069895</v>
      </c>
      <c r="BD273" s="5">
        <v>764.49401042230056</v>
      </c>
      <c r="BE273" s="5">
        <v>897.80392390206725</v>
      </c>
      <c r="BF273" s="5">
        <v>1035.7441973972341</v>
      </c>
      <c r="BG273" s="5">
        <v>1122.6914568532991</v>
      </c>
      <c r="BH273" s="1">
        <v>4702</v>
      </c>
      <c r="BI273" s="57">
        <v>45</v>
      </c>
      <c r="BJ273" s="57">
        <v>89.936691337349998</v>
      </c>
      <c r="BK273" s="57">
        <v>88.111630154869999</v>
      </c>
      <c r="BL273" s="57">
        <v>163.62571068227496</v>
      </c>
      <c r="BM273" s="57">
        <v>235.6671419018555</v>
      </c>
      <c r="BN273" s="57">
        <v>233.63710114497874</v>
      </c>
      <c r="BO273" s="57">
        <v>0</v>
      </c>
      <c r="BP273" s="57">
        <v>0</v>
      </c>
      <c r="BQ273" s="57">
        <v>0</v>
      </c>
      <c r="BR273" s="57">
        <v>0</v>
      </c>
      <c r="BS273" s="57">
        <v>0</v>
      </c>
      <c r="BT273" s="57">
        <v>0</v>
      </c>
      <c r="CA273" s="57">
        <v>89.780392390206714</v>
      </c>
      <c r="CB273" s="30">
        <v>404.01176575593024</v>
      </c>
      <c r="CC273" s="30">
        <v>179.56078478041343</v>
      </c>
      <c r="CD273" s="30">
        <v>89.780392390206714</v>
      </c>
      <c r="CE273" s="30">
        <v>44.890196195103357</v>
      </c>
      <c r="CF273" s="173">
        <v>89.780392390206714</v>
      </c>
      <c r="CG273" s="174">
        <v>112.2691456853299</v>
      </c>
      <c r="CH273" s="174">
        <v>505.21115558398452</v>
      </c>
      <c r="CI273" s="174">
        <v>224.53829137065981</v>
      </c>
      <c r="CJ273" s="174">
        <v>112.2691456853299</v>
      </c>
      <c r="CK273" s="174">
        <v>56.134572842664952</v>
      </c>
      <c r="CL273" s="174">
        <v>112.2691456853299</v>
      </c>
      <c r="CM273" s="4">
        <f>IF(ISNUMBER(VLOOKUP(A273,Sheet1!$D$5:$D$567,1,0)),1,0)</f>
        <v>1</v>
      </c>
    </row>
    <row r="274" spans="1:91" s="57" customFormat="1">
      <c r="A274" s="3">
        <v>4703</v>
      </c>
      <c r="B274" s="3">
        <v>47</v>
      </c>
      <c r="C274" s="1">
        <v>4</v>
      </c>
      <c r="D274" s="3" t="s">
        <v>369</v>
      </c>
      <c r="E274" s="3"/>
      <c r="F274" s="4" t="s">
        <v>90</v>
      </c>
      <c r="G274" s="4" t="s">
        <v>91</v>
      </c>
      <c r="H274" s="4" t="s">
        <v>92</v>
      </c>
      <c r="I274" s="4" t="s">
        <v>367</v>
      </c>
      <c r="J274" s="4" t="s">
        <v>93</v>
      </c>
      <c r="K274" s="57">
        <v>0</v>
      </c>
      <c r="L274" s="57">
        <v>0</v>
      </c>
      <c r="M274" s="57">
        <v>0</v>
      </c>
      <c r="N274" s="57">
        <v>0</v>
      </c>
      <c r="O274" s="57">
        <v>0</v>
      </c>
      <c r="P274" s="57">
        <v>0</v>
      </c>
      <c r="Q274" s="57">
        <f t="shared" si="76"/>
        <v>0</v>
      </c>
      <c r="R274" s="58">
        <f t="shared" si="69"/>
        <v>0</v>
      </c>
      <c r="S274" s="58">
        <f t="shared" si="66"/>
        <v>0</v>
      </c>
      <c r="T274" s="58">
        <f t="shared" si="68"/>
        <v>0</v>
      </c>
      <c r="U274" s="58">
        <f t="shared" si="67"/>
        <v>0</v>
      </c>
      <c r="V274" s="61">
        <f t="shared" si="75"/>
        <v>0</v>
      </c>
      <c r="W274" s="57">
        <v>0</v>
      </c>
      <c r="X274" s="57">
        <f t="shared" si="70"/>
        <v>0</v>
      </c>
      <c r="Y274" s="57">
        <f t="shared" si="71"/>
        <v>0</v>
      </c>
      <c r="Z274" s="57">
        <f t="shared" si="72"/>
        <v>0</v>
      </c>
      <c r="AA274" s="57">
        <f t="shared" si="73"/>
        <v>0</v>
      </c>
      <c r="AB274" s="57">
        <f t="shared" si="74"/>
        <v>0</v>
      </c>
      <c r="AC274" s="59"/>
      <c r="AD274" s="59"/>
      <c r="AE274" s="59"/>
      <c r="AF274" s="59"/>
      <c r="AG274" s="59"/>
      <c r="AH274" s="59"/>
      <c r="AI274" s="59"/>
      <c r="AJ274" s="59"/>
      <c r="AK274" s="59"/>
      <c r="AL274" s="59"/>
      <c r="AM274" s="59"/>
      <c r="AN274" s="59"/>
      <c r="AO274" s="59"/>
      <c r="AV274" s="59"/>
      <c r="AW274" s="59"/>
      <c r="AX274" s="59"/>
      <c r="AY274" s="59"/>
      <c r="AZ274" s="59"/>
      <c r="BA274" s="59"/>
      <c r="BB274" s="5">
        <v>258.40500000000003</v>
      </c>
      <c r="BC274" s="5">
        <v>262.41509380064832</v>
      </c>
      <c r="BD274" s="5">
        <v>266.57177066450572</v>
      </c>
      <c r="BE274" s="5">
        <v>1080</v>
      </c>
      <c r="BF274" s="5">
        <v>1470</v>
      </c>
      <c r="BG274" s="5">
        <v>1470</v>
      </c>
      <c r="BH274" s="3">
        <v>4703</v>
      </c>
      <c r="BJ274" s="57">
        <v>0</v>
      </c>
      <c r="BK274" s="57">
        <v>0</v>
      </c>
      <c r="BL274" s="57">
        <v>900</v>
      </c>
      <c r="BM274" s="57">
        <v>1815</v>
      </c>
      <c r="BN274" s="57">
        <v>1815</v>
      </c>
      <c r="BO274" s="57">
        <v>0</v>
      </c>
      <c r="BP274" s="57">
        <v>0</v>
      </c>
      <c r="BQ274" s="57">
        <v>0</v>
      </c>
      <c r="BR274" s="57">
        <v>0</v>
      </c>
      <c r="BS274" s="57">
        <v>0</v>
      </c>
      <c r="BT274" s="57">
        <v>0</v>
      </c>
      <c r="CA274" s="57">
        <v>100</v>
      </c>
      <c r="CB274" s="30">
        <v>300</v>
      </c>
      <c r="CC274" s="30">
        <v>600</v>
      </c>
      <c r="CD274" s="30">
        <v>20</v>
      </c>
      <c r="CE274" s="30">
        <v>60</v>
      </c>
      <c r="CF274" s="173">
        <v>0</v>
      </c>
      <c r="CG274" s="174">
        <v>136.11111111111111</v>
      </c>
      <c r="CH274" s="174">
        <v>408.33333333333337</v>
      </c>
      <c r="CI274" s="174">
        <v>816.66666666666674</v>
      </c>
      <c r="CJ274" s="174">
        <v>27.222222222222221</v>
      </c>
      <c r="CK274" s="174">
        <v>81.666666666666657</v>
      </c>
      <c r="CL274" s="174">
        <v>0</v>
      </c>
      <c r="CM274" s="4">
        <f>IF(ISNUMBER(VLOOKUP(A274,Sheet1!$D$5:$D$567,1,0)),1,0)</f>
        <v>1</v>
      </c>
    </row>
    <row r="275" spans="1:91" s="57" customFormat="1">
      <c r="A275" s="3">
        <v>4704</v>
      </c>
      <c r="B275" s="3">
        <v>47</v>
      </c>
      <c r="C275" s="1">
        <v>4</v>
      </c>
      <c r="D275" s="3" t="s">
        <v>370</v>
      </c>
      <c r="E275" s="3">
        <v>4603</v>
      </c>
      <c r="F275" s="4" t="s">
        <v>90</v>
      </c>
      <c r="G275" s="4" t="s">
        <v>91</v>
      </c>
      <c r="H275" s="4" t="s">
        <v>92</v>
      </c>
      <c r="I275" s="4" t="s">
        <v>91</v>
      </c>
      <c r="J275" s="4" t="s">
        <v>93</v>
      </c>
      <c r="K275" s="57">
        <v>0</v>
      </c>
      <c r="L275" s="57">
        <v>0</v>
      </c>
      <c r="M275" s="57">
        <v>0</v>
      </c>
      <c r="N275" s="57">
        <v>850</v>
      </c>
      <c r="O275" s="57">
        <v>854</v>
      </c>
      <c r="P275" s="57">
        <v>0</v>
      </c>
      <c r="Q275" s="57">
        <f t="shared" si="76"/>
        <v>1704</v>
      </c>
      <c r="R275" s="58">
        <f t="shared" si="69"/>
        <v>0</v>
      </c>
      <c r="S275" s="58">
        <f t="shared" si="66"/>
        <v>0</v>
      </c>
      <c r="T275" s="58">
        <f t="shared" si="68"/>
        <v>850</v>
      </c>
      <c r="U275" s="58">
        <f t="shared" si="67"/>
        <v>1704</v>
      </c>
      <c r="V275" s="61">
        <f t="shared" si="75"/>
        <v>1704</v>
      </c>
      <c r="W275" s="57">
        <v>0</v>
      </c>
      <c r="X275" s="57">
        <f t="shared" si="70"/>
        <v>0</v>
      </c>
      <c r="Y275" s="57">
        <f t="shared" si="71"/>
        <v>0</v>
      </c>
      <c r="Z275" s="57">
        <f t="shared" si="72"/>
        <v>2975</v>
      </c>
      <c r="AA275" s="57">
        <f t="shared" si="73"/>
        <v>5964</v>
      </c>
      <c r="AB275" s="57">
        <f t="shared" si="74"/>
        <v>5964</v>
      </c>
      <c r="AC275" s="59"/>
      <c r="AD275" s="59"/>
      <c r="AE275" s="59"/>
      <c r="AF275" s="59">
        <v>3.5</v>
      </c>
      <c r="AG275" s="59">
        <v>3.5</v>
      </c>
      <c r="AH275" s="59">
        <v>3.5</v>
      </c>
      <c r="AI275" s="59"/>
      <c r="AJ275" s="59"/>
      <c r="AK275" s="59"/>
      <c r="AL275" s="59"/>
      <c r="AM275" s="59"/>
      <c r="AN275" s="59"/>
      <c r="AO275" s="59"/>
      <c r="AV275" s="59"/>
      <c r="AW275" s="59"/>
      <c r="AX275" s="59"/>
      <c r="AY275" s="59"/>
      <c r="AZ275" s="59"/>
      <c r="BA275" s="59"/>
      <c r="BB275" s="5">
        <v>58.100999999999999</v>
      </c>
      <c r="BC275" s="5">
        <v>59.002648419773095</v>
      </c>
      <c r="BD275" s="5">
        <v>59.937255267423012</v>
      </c>
      <c r="BE275" s="5">
        <v>180</v>
      </c>
      <c r="BF275" s="5">
        <v>363</v>
      </c>
      <c r="BG275" s="5">
        <v>363</v>
      </c>
      <c r="BH275" s="3">
        <v>4704</v>
      </c>
      <c r="BJ275" s="57">
        <v>0</v>
      </c>
      <c r="BK275" s="57">
        <v>0</v>
      </c>
      <c r="BL275" s="57">
        <v>1150</v>
      </c>
      <c r="BM275" s="57">
        <v>2280</v>
      </c>
      <c r="BN275" s="57">
        <v>2280</v>
      </c>
      <c r="BO275" s="57">
        <v>0</v>
      </c>
      <c r="BP275" s="57">
        <v>0</v>
      </c>
      <c r="BQ275" s="57">
        <v>0</v>
      </c>
      <c r="BR275" s="57">
        <v>0</v>
      </c>
      <c r="BS275" s="57">
        <v>0</v>
      </c>
      <c r="BT275" s="57">
        <v>0</v>
      </c>
      <c r="CA275" s="57">
        <v>0</v>
      </c>
      <c r="CB275" s="30">
        <v>38.12877670604847</v>
      </c>
      <c r="CC275" s="30">
        <v>19.781209948534237</v>
      </c>
      <c r="CD275" s="30">
        <v>42.03507114063526</v>
      </c>
      <c r="CE275" s="30">
        <v>80.054942204782037</v>
      </c>
      <c r="CF275" s="173">
        <v>0</v>
      </c>
      <c r="CG275" s="174">
        <v>0</v>
      </c>
      <c r="CH275" s="174">
        <v>76.893033023864405</v>
      </c>
      <c r="CI275" s="174">
        <v>39.892106729544047</v>
      </c>
      <c r="CJ275" s="174">
        <v>84.770726800281111</v>
      </c>
      <c r="CK275" s="174">
        <v>161.44413344631045</v>
      </c>
      <c r="CL275" s="174">
        <v>0</v>
      </c>
      <c r="CM275" s="4">
        <f>IF(ISNUMBER(VLOOKUP(A275,Sheet1!$D$5:$D$567,1,0)),1,0)</f>
        <v>1</v>
      </c>
    </row>
    <row r="276" spans="1:91" s="57" customFormat="1">
      <c r="A276" s="3">
        <v>4705</v>
      </c>
      <c r="B276" s="3">
        <v>47</v>
      </c>
      <c r="C276" s="1">
        <v>4</v>
      </c>
      <c r="D276" s="3" t="s">
        <v>371</v>
      </c>
      <c r="E276" s="3">
        <v>4603</v>
      </c>
      <c r="F276" s="4" t="s">
        <v>90</v>
      </c>
      <c r="G276" s="4" t="s">
        <v>91</v>
      </c>
      <c r="H276" s="4" t="s">
        <v>92</v>
      </c>
      <c r="I276" s="4" t="s">
        <v>91</v>
      </c>
      <c r="J276" s="4" t="s">
        <v>93</v>
      </c>
      <c r="K276" s="57">
        <v>0</v>
      </c>
      <c r="L276" s="57">
        <v>0</v>
      </c>
      <c r="M276" s="57">
        <v>0</v>
      </c>
      <c r="N276" s="57">
        <v>1500</v>
      </c>
      <c r="O276" s="57">
        <v>1500</v>
      </c>
      <c r="P276" s="57">
        <v>0</v>
      </c>
      <c r="Q276" s="57">
        <f t="shared" si="76"/>
        <v>3000</v>
      </c>
      <c r="R276" s="58">
        <f t="shared" si="69"/>
        <v>0</v>
      </c>
      <c r="S276" s="58">
        <f t="shared" si="66"/>
        <v>0</v>
      </c>
      <c r="T276" s="58">
        <f t="shared" si="68"/>
        <v>1500</v>
      </c>
      <c r="U276" s="58">
        <f t="shared" si="67"/>
        <v>3000</v>
      </c>
      <c r="V276" s="61">
        <f t="shared" si="75"/>
        <v>3000</v>
      </c>
      <c r="W276" s="57">
        <v>0</v>
      </c>
      <c r="X276" s="57">
        <f t="shared" si="70"/>
        <v>0</v>
      </c>
      <c r="Y276" s="57">
        <f t="shared" si="71"/>
        <v>0</v>
      </c>
      <c r="Z276" s="57">
        <f t="shared" si="72"/>
        <v>5250</v>
      </c>
      <c r="AA276" s="57">
        <f t="shared" si="73"/>
        <v>10500</v>
      </c>
      <c r="AB276" s="57">
        <f t="shared" si="74"/>
        <v>10500</v>
      </c>
      <c r="AC276" s="59"/>
      <c r="AD276" s="59"/>
      <c r="AE276" s="59"/>
      <c r="AF276" s="59">
        <v>3.5</v>
      </c>
      <c r="AG276" s="59">
        <v>3.5</v>
      </c>
      <c r="AH276" s="59">
        <v>3.5</v>
      </c>
      <c r="AI276" s="59"/>
      <c r="AJ276" s="59"/>
      <c r="AK276" s="59"/>
      <c r="AL276" s="59"/>
      <c r="AM276" s="59"/>
      <c r="AN276" s="59"/>
      <c r="AO276" s="59"/>
      <c r="AV276" s="59"/>
      <c r="AW276" s="59"/>
      <c r="AX276" s="59"/>
      <c r="AY276" s="59"/>
      <c r="AZ276" s="59"/>
      <c r="BA276" s="59"/>
      <c r="BB276" s="5">
        <v>0</v>
      </c>
      <c r="BC276" s="5">
        <v>0</v>
      </c>
      <c r="BD276" s="5">
        <v>0</v>
      </c>
      <c r="BE276" s="5">
        <v>169</v>
      </c>
      <c r="BF276" s="5">
        <v>483</v>
      </c>
      <c r="BG276" s="5">
        <v>483</v>
      </c>
      <c r="BH276" s="3">
        <v>4705</v>
      </c>
      <c r="BJ276" s="57">
        <v>0</v>
      </c>
      <c r="BK276" s="57">
        <v>0</v>
      </c>
      <c r="BL276" s="57">
        <v>1550</v>
      </c>
      <c r="BM276" s="57">
        <v>3120</v>
      </c>
      <c r="BN276" s="57">
        <v>3120</v>
      </c>
      <c r="BO276" s="57">
        <v>0</v>
      </c>
      <c r="BP276" s="57">
        <v>0</v>
      </c>
      <c r="BQ276" s="57">
        <v>0</v>
      </c>
      <c r="BR276" s="57">
        <v>0</v>
      </c>
      <c r="BS276" s="57">
        <v>0</v>
      </c>
      <c r="BT276" s="57">
        <v>0</v>
      </c>
      <c r="CA276" s="57">
        <v>0</v>
      </c>
      <c r="CB276" s="30">
        <v>14.427854019519788</v>
      </c>
      <c r="CC276" s="30">
        <v>9.8820917941916377</v>
      </c>
      <c r="CD276" s="30">
        <v>29.64627538257491</v>
      </c>
      <c r="CE276" s="30">
        <v>115.04377880371365</v>
      </c>
      <c r="CF276" s="30">
        <v>0</v>
      </c>
      <c r="CG276" s="124">
        <v>0</v>
      </c>
      <c r="CH276" s="124">
        <v>41.23463604395301</v>
      </c>
      <c r="CI276" s="124">
        <v>28.242901399967813</v>
      </c>
      <c r="CJ276" s="124">
        <v>84.728704199903447</v>
      </c>
      <c r="CK276" s="124">
        <v>328.79375835617572</v>
      </c>
      <c r="CL276" s="124">
        <v>0</v>
      </c>
      <c r="CM276" s="4">
        <f>IF(ISNUMBER(VLOOKUP(A276,Sheet1!$D$5:$D$567,1,0)),1,0)</f>
        <v>1</v>
      </c>
    </row>
    <row r="277" spans="1:91" s="57" customFormat="1">
      <c r="A277" s="1">
        <v>4706</v>
      </c>
      <c r="B277" s="1">
        <v>47</v>
      </c>
      <c r="C277" s="1">
        <v>4</v>
      </c>
      <c r="D277" s="3" t="s">
        <v>372</v>
      </c>
      <c r="E277" s="3">
        <v>4603</v>
      </c>
      <c r="F277" s="4" t="s">
        <v>90</v>
      </c>
      <c r="G277" s="4" t="s">
        <v>91</v>
      </c>
      <c r="H277" s="4" t="s">
        <v>92</v>
      </c>
      <c r="I277" s="4" t="s">
        <v>91</v>
      </c>
      <c r="J277" s="4" t="s">
        <v>93</v>
      </c>
      <c r="K277" s="57">
        <v>0</v>
      </c>
      <c r="L277" s="57">
        <v>0</v>
      </c>
      <c r="M277" s="57">
        <v>0</v>
      </c>
      <c r="N277" s="57">
        <v>0</v>
      </c>
      <c r="O277" s="57">
        <v>0</v>
      </c>
      <c r="P277" s="57">
        <v>0</v>
      </c>
      <c r="Q277" s="57">
        <f t="shared" si="76"/>
        <v>0</v>
      </c>
      <c r="R277" s="58">
        <f t="shared" si="69"/>
        <v>0</v>
      </c>
      <c r="S277" s="58">
        <f t="shared" si="66"/>
        <v>0</v>
      </c>
      <c r="T277" s="58">
        <f t="shared" si="68"/>
        <v>0</v>
      </c>
      <c r="U277" s="58">
        <f t="shared" si="67"/>
        <v>0</v>
      </c>
      <c r="V277" s="61">
        <f t="shared" si="75"/>
        <v>0</v>
      </c>
      <c r="W277" s="57">
        <v>0</v>
      </c>
      <c r="X277" s="57">
        <f t="shared" si="70"/>
        <v>0</v>
      </c>
      <c r="Y277" s="57">
        <f t="shared" si="71"/>
        <v>0</v>
      </c>
      <c r="Z277" s="57">
        <f t="shared" si="72"/>
        <v>0</v>
      </c>
      <c r="AA277" s="57">
        <f t="shared" si="73"/>
        <v>0</v>
      </c>
      <c r="AB277" s="57">
        <f t="shared" si="74"/>
        <v>0</v>
      </c>
      <c r="AC277" s="59"/>
      <c r="AD277" s="59"/>
      <c r="AE277" s="59"/>
      <c r="AF277" s="59"/>
      <c r="AG277" s="59"/>
      <c r="AH277" s="59"/>
      <c r="AI277" s="59"/>
      <c r="AJ277" s="59"/>
      <c r="AK277" s="59"/>
      <c r="AL277" s="59"/>
      <c r="AM277" s="59"/>
      <c r="AN277" s="59"/>
      <c r="AO277" s="59"/>
      <c r="AV277" s="59"/>
      <c r="AW277" s="59"/>
      <c r="AX277" s="59"/>
      <c r="AY277" s="59"/>
      <c r="AZ277" s="59"/>
      <c r="BA277" s="59"/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1">
        <v>4706</v>
      </c>
      <c r="BJ277" s="57">
        <v>0</v>
      </c>
      <c r="BK277" s="57">
        <v>0</v>
      </c>
      <c r="BL277" s="57">
        <v>0</v>
      </c>
      <c r="BM277" s="57">
        <v>0</v>
      </c>
      <c r="BN277" s="57">
        <v>0</v>
      </c>
      <c r="BO277" s="57">
        <v>0</v>
      </c>
      <c r="BP277" s="57">
        <v>0</v>
      </c>
      <c r="BQ277" s="57">
        <v>0</v>
      </c>
      <c r="BR277" s="57">
        <v>0</v>
      </c>
      <c r="BS277" s="57">
        <v>0</v>
      </c>
      <c r="BT277" s="57">
        <v>0</v>
      </c>
      <c r="CA277" s="57">
        <v>0</v>
      </c>
      <c r="CB277" s="30">
        <v>0</v>
      </c>
      <c r="CC277" s="30">
        <v>0</v>
      </c>
      <c r="CD277" s="30">
        <v>0</v>
      </c>
      <c r="CE277" s="30">
        <v>0</v>
      </c>
      <c r="CF277" s="173">
        <v>0</v>
      </c>
      <c r="CG277" s="174">
        <v>0</v>
      </c>
      <c r="CH277" s="174">
        <v>0</v>
      </c>
      <c r="CI277" s="174">
        <v>0</v>
      </c>
      <c r="CJ277" s="174">
        <v>0</v>
      </c>
      <c r="CK277" s="174">
        <v>0</v>
      </c>
      <c r="CL277" s="174">
        <v>0</v>
      </c>
      <c r="CM277" s="4">
        <f>IF(ISNUMBER(VLOOKUP(A277,Sheet1!$D$5:$D$567,1,0)),1,0)</f>
        <v>1</v>
      </c>
    </row>
    <row r="278" spans="1:91" s="57" customFormat="1">
      <c r="A278" s="1">
        <v>4707</v>
      </c>
      <c r="B278" s="1">
        <v>47</v>
      </c>
      <c r="C278" s="1">
        <v>4</v>
      </c>
      <c r="D278" s="3" t="s">
        <v>373</v>
      </c>
      <c r="E278" s="3"/>
      <c r="F278" s="4" t="s">
        <v>90</v>
      </c>
      <c r="G278" s="4" t="s">
        <v>91</v>
      </c>
      <c r="H278" s="4" t="s">
        <v>92</v>
      </c>
      <c r="I278" s="4" t="s">
        <v>91</v>
      </c>
      <c r="J278" s="4" t="s">
        <v>93</v>
      </c>
      <c r="K278" s="57">
        <v>0</v>
      </c>
      <c r="L278" s="57">
        <v>0</v>
      </c>
      <c r="M278" s="57">
        <v>0</v>
      </c>
      <c r="N278" s="57">
        <v>0</v>
      </c>
      <c r="O278" s="57">
        <v>0</v>
      </c>
      <c r="P278" s="57">
        <v>0</v>
      </c>
      <c r="Q278" s="57">
        <f t="shared" si="76"/>
        <v>0</v>
      </c>
      <c r="R278" s="58">
        <f t="shared" si="69"/>
        <v>0</v>
      </c>
      <c r="S278" s="58">
        <f t="shared" si="66"/>
        <v>0</v>
      </c>
      <c r="T278" s="58">
        <f t="shared" si="68"/>
        <v>0</v>
      </c>
      <c r="U278" s="58">
        <f t="shared" si="67"/>
        <v>0</v>
      </c>
      <c r="V278" s="61">
        <f t="shared" si="75"/>
        <v>0</v>
      </c>
      <c r="W278" s="57">
        <v>0</v>
      </c>
      <c r="X278" s="57">
        <f t="shared" si="70"/>
        <v>0</v>
      </c>
      <c r="Y278" s="57">
        <f t="shared" si="71"/>
        <v>0</v>
      </c>
      <c r="Z278" s="57">
        <f t="shared" si="72"/>
        <v>0</v>
      </c>
      <c r="AA278" s="57">
        <f t="shared" si="73"/>
        <v>0</v>
      </c>
      <c r="AB278" s="57">
        <f t="shared" si="74"/>
        <v>0</v>
      </c>
      <c r="AC278" s="59"/>
      <c r="AD278" s="59"/>
      <c r="AE278" s="59"/>
      <c r="AF278" s="59"/>
      <c r="AG278" s="59"/>
      <c r="AH278" s="59"/>
      <c r="AI278" s="59"/>
      <c r="AJ278" s="59"/>
      <c r="AK278" s="59"/>
      <c r="AL278" s="59"/>
      <c r="AM278" s="59"/>
      <c r="AN278" s="59"/>
      <c r="AO278" s="59"/>
      <c r="AV278" s="59"/>
      <c r="AW278" s="59"/>
      <c r="AX278" s="59"/>
      <c r="AY278" s="59"/>
      <c r="AZ278" s="59"/>
      <c r="BA278" s="59"/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1">
        <v>4707</v>
      </c>
      <c r="BJ278" s="57">
        <v>0</v>
      </c>
      <c r="BK278" s="57">
        <v>0</v>
      </c>
      <c r="BL278" s="57">
        <v>0</v>
      </c>
      <c r="BM278" s="57">
        <v>0</v>
      </c>
      <c r="BN278" s="57">
        <v>0</v>
      </c>
      <c r="BO278" s="57">
        <v>0</v>
      </c>
      <c r="BP278" s="57">
        <v>0</v>
      </c>
      <c r="BQ278" s="57">
        <v>0</v>
      </c>
      <c r="BR278" s="57">
        <v>0</v>
      </c>
      <c r="BS278" s="57">
        <v>0</v>
      </c>
      <c r="BT278" s="57">
        <v>0</v>
      </c>
      <c r="CA278" s="57">
        <v>0</v>
      </c>
      <c r="CB278" s="30">
        <v>0</v>
      </c>
      <c r="CC278" s="30">
        <v>0</v>
      </c>
      <c r="CD278" s="30">
        <v>0</v>
      </c>
      <c r="CE278" s="30">
        <v>0</v>
      </c>
      <c r="CF278" s="173">
        <v>0</v>
      </c>
      <c r="CG278" s="174">
        <v>0</v>
      </c>
      <c r="CH278" s="174">
        <v>0</v>
      </c>
      <c r="CI278" s="174">
        <v>0</v>
      </c>
      <c r="CJ278" s="174">
        <v>0</v>
      </c>
      <c r="CK278" s="174">
        <v>0</v>
      </c>
      <c r="CL278" s="174">
        <v>0</v>
      </c>
      <c r="CM278" s="4">
        <f>IF(ISNUMBER(VLOOKUP(A278,Sheet1!$D$5:$D$567,1,0)),1,0)</f>
        <v>1</v>
      </c>
    </row>
    <row r="279" spans="1:91" s="57" customFormat="1">
      <c r="A279" s="1">
        <v>4708</v>
      </c>
      <c r="B279" s="1">
        <v>47</v>
      </c>
      <c r="C279" s="1">
        <v>4</v>
      </c>
      <c r="D279" s="3" t="s">
        <v>374</v>
      </c>
      <c r="E279" s="3"/>
      <c r="F279" s="4" t="s">
        <v>90</v>
      </c>
      <c r="G279" s="4" t="s">
        <v>91</v>
      </c>
      <c r="H279" s="4" t="s">
        <v>92</v>
      </c>
      <c r="I279" s="4" t="s">
        <v>91</v>
      </c>
      <c r="J279" s="4" t="s">
        <v>93</v>
      </c>
      <c r="K279" s="57">
        <v>0</v>
      </c>
      <c r="L279" s="57">
        <v>0</v>
      </c>
      <c r="M279" s="57">
        <v>0</v>
      </c>
      <c r="N279" s="57">
        <v>0</v>
      </c>
      <c r="O279" s="57">
        <v>0</v>
      </c>
      <c r="P279" s="57">
        <v>0</v>
      </c>
      <c r="Q279" s="57">
        <f t="shared" si="76"/>
        <v>0</v>
      </c>
      <c r="R279" s="58">
        <f t="shared" si="69"/>
        <v>0</v>
      </c>
      <c r="S279" s="58">
        <f t="shared" si="66"/>
        <v>0</v>
      </c>
      <c r="T279" s="58">
        <f t="shared" si="68"/>
        <v>0</v>
      </c>
      <c r="U279" s="58">
        <f t="shared" si="67"/>
        <v>0</v>
      </c>
      <c r="V279" s="61">
        <f t="shared" si="75"/>
        <v>0</v>
      </c>
      <c r="W279" s="57">
        <v>0</v>
      </c>
      <c r="X279" s="57">
        <f t="shared" si="70"/>
        <v>0</v>
      </c>
      <c r="Y279" s="57">
        <f t="shared" si="71"/>
        <v>0</v>
      </c>
      <c r="Z279" s="57">
        <f t="shared" si="72"/>
        <v>0</v>
      </c>
      <c r="AA279" s="57">
        <f t="shared" si="73"/>
        <v>0</v>
      </c>
      <c r="AB279" s="57">
        <f t="shared" si="74"/>
        <v>0</v>
      </c>
      <c r="AC279" s="59"/>
      <c r="AD279" s="59"/>
      <c r="AE279" s="59"/>
      <c r="AF279" s="59"/>
      <c r="AG279" s="59"/>
      <c r="AH279" s="59"/>
      <c r="AI279" s="59"/>
      <c r="AJ279" s="59"/>
      <c r="AK279" s="59"/>
      <c r="AL279" s="59"/>
      <c r="AM279" s="59"/>
      <c r="AN279" s="59"/>
      <c r="AO279" s="59"/>
      <c r="AV279" s="59"/>
      <c r="AW279" s="59"/>
      <c r="AX279" s="59"/>
      <c r="AY279" s="59"/>
      <c r="AZ279" s="59"/>
      <c r="BA279" s="59"/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1">
        <v>4708</v>
      </c>
      <c r="BJ279" s="57">
        <v>0</v>
      </c>
      <c r="BK279" s="57">
        <v>0</v>
      </c>
      <c r="BL279" s="57">
        <v>0</v>
      </c>
      <c r="BM279" s="57">
        <v>0</v>
      </c>
      <c r="BN279" s="57">
        <v>0</v>
      </c>
      <c r="BO279" s="57">
        <v>0</v>
      </c>
      <c r="BP279" s="57">
        <v>0</v>
      </c>
      <c r="BQ279" s="57">
        <v>0</v>
      </c>
      <c r="BR279" s="57">
        <v>0</v>
      </c>
      <c r="BS279" s="57">
        <v>0</v>
      </c>
      <c r="BT279" s="57">
        <v>0</v>
      </c>
      <c r="CA279" s="57">
        <v>0</v>
      </c>
      <c r="CB279" s="30">
        <v>0</v>
      </c>
      <c r="CC279" s="30">
        <v>0</v>
      </c>
      <c r="CD279" s="30">
        <v>0</v>
      </c>
      <c r="CE279" s="30">
        <v>0</v>
      </c>
      <c r="CF279" s="173">
        <v>0</v>
      </c>
      <c r="CG279" s="174">
        <v>0</v>
      </c>
      <c r="CH279" s="174">
        <v>0</v>
      </c>
      <c r="CI279" s="174">
        <v>0</v>
      </c>
      <c r="CJ279" s="174">
        <v>0</v>
      </c>
      <c r="CK279" s="174">
        <v>0</v>
      </c>
      <c r="CL279" s="174">
        <v>0</v>
      </c>
      <c r="CM279" s="4">
        <f>IF(ISNUMBER(VLOOKUP(A279,Sheet1!$D$5:$D$567,1,0)),1,0)</f>
        <v>1</v>
      </c>
    </row>
    <row r="280" spans="1:91" s="57" customFormat="1">
      <c r="A280" s="1">
        <v>4709</v>
      </c>
      <c r="B280" s="1">
        <v>47</v>
      </c>
      <c r="C280" s="1">
        <v>4</v>
      </c>
      <c r="D280" s="3" t="s">
        <v>375</v>
      </c>
      <c r="E280" s="3"/>
      <c r="F280" s="4" t="s">
        <v>90</v>
      </c>
      <c r="G280" s="4" t="s">
        <v>91</v>
      </c>
      <c r="H280" s="4" t="s">
        <v>92</v>
      </c>
      <c r="I280" s="4" t="s">
        <v>367</v>
      </c>
      <c r="J280" s="4" t="s">
        <v>245</v>
      </c>
      <c r="K280" s="130">
        <v>275</v>
      </c>
      <c r="L280" s="57">
        <v>15</v>
      </c>
      <c r="M280" s="57">
        <v>15</v>
      </c>
      <c r="N280" s="57">
        <v>15</v>
      </c>
      <c r="O280" s="57">
        <v>15</v>
      </c>
      <c r="P280" s="57">
        <v>20</v>
      </c>
      <c r="Q280" s="57">
        <f t="shared" si="76"/>
        <v>80</v>
      </c>
      <c r="R280" s="58">
        <f t="shared" si="69"/>
        <v>290</v>
      </c>
      <c r="S280" s="58">
        <f t="shared" si="66"/>
        <v>305</v>
      </c>
      <c r="T280" s="58">
        <f t="shared" si="68"/>
        <v>320</v>
      </c>
      <c r="U280" s="58">
        <f t="shared" si="67"/>
        <v>335</v>
      </c>
      <c r="V280" s="62">
        <f t="shared" si="75"/>
        <v>355</v>
      </c>
      <c r="W280" s="57">
        <v>913</v>
      </c>
      <c r="X280" s="57">
        <f t="shared" si="70"/>
        <v>957</v>
      </c>
      <c r="Y280" s="57">
        <f t="shared" si="71"/>
        <v>976</v>
      </c>
      <c r="Z280" s="57">
        <f t="shared" si="72"/>
        <v>1055.9999999999998</v>
      </c>
      <c r="AA280" s="57">
        <f t="shared" si="73"/>
        <v>1139</v>
      </c>
      <c r="AB280" s="57">
        <f t="shared" si="74"/>
        <v>1171.5</v>
      </c>
      <c r="AC280" s="59">
        <v>3.32</v>
      </c>
      <c r="AD280" s="59">
        <v>3.3</v>
      </c>
      <c r="AE280" s="59">
        <v>3.2</v>
      </c>
      <c r="AF280" s="59">
        <v>3.2999999999999994</v>
      </c>
      <c r="AG280" s="59">
        <v>3.4</v>
      </c>
      <c r="AH280" s="59">
        <v>3.3</v>
      </c>
      <c r="AI280" s="59"/>
      <c r="AJ280" s="59"/>
      <c r="AK280" s="59"/>
      <c r="AL280" s="59"/>
      <c r="AM280" s="59"/>
      <c r="AN280" s="59"/>
      <c r="AO280" s="59"/>
      <c r="AV280" s="59"/>
      <c r="AW280" s="59"/>
      <c r="AX280" s="59"/>
      <c r="AY280" s="59"/>
      <c r="AZ280" s="59"/>
      <c r="BA280" s="59"/>
      <c r="BB280" s="5">
        <v>288.09750000000003</v>
      </c>
      <c r="BC280" s="5">
        <v>354.57186843909125</v>
      </c>
      <c r="BD280" s="5">
        <v>384.00211142129245</v>
      </c>
      <c r="BE280" s="5">
        <v>421.83732357432609</v>
      </c>
      <c r="BF280" s="5">
        <v>463.2582249606088</v>
      </c>
      <c r="BG280" s="5">
        <v>506.21712051756924</v>
      </c>
      <c r="BH280" s="1">
        <v>4709</v>
      </c>
      <c r="BI280" s="57">
        <v>17</v>
      </c>
      <c r="BJ280" s="57">
        <v>41.491976267216501</v>
      </c>
      <c r="BK280" s="57">
        <v>46.886822411128563</v>
      </c>
      <c r="BL280" s="57">
        <v>37.814778644596736</v>
      </c>
      <c r="BM280" s="57">
        <v>34.089803068315902</v>
      </c>
      <c r="BN280" s="57">
        <v>30.262077091207018</v>
      </c>
      <c r="BO280" s="57">
        <v>0</v>
      </c>
      <c r="BP280" s="57">
        <v>0</v>
      </c>
      <c r="BQ280" s="57">
        <v>0</v>
      </c>
      <c r="BR280" s="57">
        <v>0</v>
      </c>
      <c r="BS280" s="57">
        <v>0</v>
      </c>
      <c r="BT280" s="57">
        <v>0</v>
      </c>
      <c r="CA280" s="57">
        <v>41.969434454553692</v>
      </c>
      <c r="CB280" s="30">
        <v>104.92358613638419</v>
      </c>
      <c r="CC280" s="30">
        <v>146.89302059093788</v>
      </c>
      <c r="CD280" s="30">
        <v>20.984717227276846</v>
      </c>
      <c r="CE280" s="30">
        <v>23.127696256066066</v>
      </c>
      <c r="CF280" s="173">
        <v>83.938868909107384</v>
      </c>
      <c r="CG280" s="174">
        <v>50.364548303397406</v>
      </c>
      <c r="CH280" s="174">
        <v>125.91137075849348</v>
      </c>
      <c r="CI280" s="174">
        <v>176.27591906189087</v>
      </c>
      <c r="CJ280" s="174">
        <v>25.182274151698703</v>
      </c>
      <c r="CK280" s="174">
        <v>27.75391163529391</v>
      </c>
      <c r="CL280" s="174">
        <v>100.72909660679481</v>
      </c>
      <c r="CM280" s="4">
        <f>IF(ISNUMBER(VLOOKUP(A280,Sheet1!$D$5:$D$567,1,0)),1,0)</f>
        <v>1</v>
      </c>
    </row>
    <row r="281" spans="1:91" s="161" customFormat="1">
      <c r="A281" s="157">
        <v>4712</v>
      </c>
      <c r="B281" s="158">
        <v>47</v>
      </c>
      <c r="C281" s="158">
        <v>4</v>
      </c>
      <c r="D281" s="157" t="s">
        <v>376</v>
      </c>
      <c r="E281" s="159"/>
      <c r="F281" s="160"/>
      <c r="G281" s="160"/>
      <c r="H281" s="160"/>
      <c r="I281" s="160"/>
      <c r="J281" s="4" t="s">
        <v>93</v>
      </c>
      <c r="R281" s="162"/>
      <c r="S281" s="162"/>
      <c r="T281" s="162"/>
      <c r="U281" s="162"/>
      <c r="V281" s="163"/>
      <c r="X281" s="161">
        <f t="shared" si="70"/>
        <v>0</v>
      </c>
      <c r="Y281" s="161">
        <f t="shared" si="71"/>
        <v>0</v>
      </c>
      <c r="Z281" s="161">
        <f t="shared" si="72"/>
        <v>0</v>
      </c>
      <c r="AA281" s="161">
        <f t="shared" si="73"/>
        <v>0</v>
      </c>
      <c r="AB281" s="161">
        <f t="shared" si="74"/>
        <v>0</v>
      </c>
      <c r="AC281" s="164"/>
      <c r="AD281" s="164"/>
      <c r="AE281" s="164"/>
      <c r="AF281" s="164"/>
      <c r="AG281" s="164"/>
      <c r="AH281" s="164"/>
      <c r="AI281" s="164"/>
      <c r="AJ281" s="164"/>
      <c r="AK281" s="164"/>
      <c r="AL281" s="164"/>
      <c r="AM281" s="164"/>
      <c r="AN281" s="164"/>
      <c r="AO281" s="164"/>
      <c r="AV281" s="164"/>
      <c r="AW281" s="164"/>
      <c r="AX281" s="164"/>
      <c r="AY281" s="164"/>
      <c r="AZ281" s="164"/>
      <c r="BA281" s="164"/>
      <c r="BB281" s="165"/>
      <c r="BC281" s="165"/>
      <c r="BD281" s="165"/>
      <c r="BE281" s="165"/>
      <c r="BF281" s="165"/>
      <c r="BG281" s="165"/>
      <c r="BH281" s="157">
        <v>4712</v>
      </c>
      <c r="CF281" s="166"/>
      <c r="CG281" s="167"/>
      <c r="CH281" s="167"/>
      <c r="CI281" s="167"/>
      <c r="CJ281" s="167"/>
      <c r="CK281" s="167"/>
      <c r="CL281" s="167"/>
      <c r="CM281" s="4">
        <f>IF(ISNUMBER(VLOOKUP(A281,Sheet1!$D$5:$D$567,1,0)),1,0)</f>
        <v>1</v>
      </c>
    </row>
    <row r="282" spans="1:91" s="161" customFormat="1">
      <c r="A282" s="157">
        <v>4713</v>
      </c>
      <c r="B282" s="158">
        <v>47</v>
      </c>
      <c r="C282" s="158">
        <v>4</v>
      </c>
      <c r="D282" s="157" t="s">
        <v>377</v>
      </c>
      <c r="E282" s="159"/>
      <c r="F282" s="160"/>
      <c r="G282" s="160"/>
      <c r="H282" s="160"/>
      <c r="I282" s="160"/>
      <c r="J282" s="4" t="s">
        <v>93</v>
      </c>
      <c r="R282" s="162"/>
      <c r="S282" s="162"/>
      <c r="T282" s="162"/>
      <c r="U282" s="162"/>
      <c r="V282" s="163"/>
      <c r="X282" s="161">
        <f t="shared" si="70"/>
        <v>0</v>
      </c>
      <c r="Y282" s="161">
        <f t="shared" si="71"/>
        <v>0</v>
      </c>
      <c r="Z282" s="161">
        <f t="shared" si="72"/>
        <v>0</v>
      </c>
      <c r="AA282" s="161">
        <f t="shared" si="73"/>
        <v>0</v>
      </c>
      <c r="AB282" s="161">
        <f t="shared" si="74"/>
        <v>0</v>
      </c>
      <c r="AC282" s="164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V282" s="164"/>
      <c r="AW282" s="164"/>
      <c r="AX282" s="164"/>
      <c r="AY282" s="164"/>
      <c r="AZ282" s="164"/>
      <c r="BA282" s="164"/>
      <c r="BB282" s="165"/>
      <c r="BC282" s="165"/>
      <c r="BD282" s="165"/>
      <c r="BE282" s="165"/>
      <c r="BF282" s="165"/>
      <c r="BG282" s="165"/>
      <c r="BH282" s="157">
        <v>4713</v>
      </c>
      <c r="CF282" s="166"/>
      <c r="CG282" s="167"/>
      <c r="CH282" s="167"/>
      <c r="CI282" s="167"/>
      <c r="CJ282" s="167"/>
      <c r="CK282" s="167"/>
      <c r="CL282" s="167"/>
      <c r="CM282" s="4">
        <f>IF(ISNUMBER(VLOOKUP(A282,Sheet1!$D$5:$D$567,1,0)),1,0)</f>
        <v>1</v>
      </c>
    </row>
    <row r="283" spans="1:91" s="161" customFormat="1">
      <c r="A283" s="157">
        <v>4714</v>
      </c>
      <c r="B283" s="158">
        <v>47</v>
      </c>
      <c r="C283" s="158">
        <v>4</v>
      </c>
      <c r="D283" s="157" t="s">
        <v>378</v>
      </c>
      <c r="E283" s="159"/>
      <c r="F283" s="160"/>
      <c r="G283" s="160"/>
      <c r="H283" s="160"/>
      <c r="I283" s="160"/>
      <c r="J283" s="4" t="s">
        <v>93</v>
      </c>
      <c r="R283" s="162"/>
      <c r="S283" s="162"/>
      <c r="T283" s="162"/>
      <c r="U283" s="162"/>
      <c r="V283" s="163"/>
      <c r="X283" s="161">
        <f t="shared" si="70"/>
        <v>0</v>
      </c>
      <c r="Y283" s="161">
        <f t="shared" si="71"/>
        <v>0</v>
      </c>
      <c r="Z283" s="161">
        <f t="shared" si="72"/>
        <v>0</v>
      </c>
      <c r="AA283" s="161">
        <f t="shared" si="73"/>
        <v>0</v>
      </c>
      <c r="AB283" s="161">
        <f t="shared" si="74"/>
        <v>0</v>
      </c>
      <c r="AC283" s="164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V283" s="164"/>
      <c r="AW283" s="164"/>
      <c r="AX283" s="164"/>
      <c r="AY283" s="164"/>
      <c r="AZ283" s="164"/>
      <c r="BA283" s="164"/>
      <c r="BB283" s="165"/>
      <c r="BC283" s="165"/>
      <c r="BD283" s="165"/>
      <c r="BE283" s="165"/>
      <c r="BF283" s="165"/>
      <c r="BG283" s="165"/>
      <c r="BH283" s="157">
        <v>4714</v>
      </c>
      <c r="CF283" s="166"/>
      <c r="CG283" s="167"/>
      <c r="CH283" s="167"/>
      <c r="CI283" s="167"/>
      <c r="CJ283" s="167"/>
      <c r="CK283" s="167"/>
      <c r="CL283" s="167"/>
      <c r="CM283" s="4">
        <f>IF(ISNUMBER(VLOOKUP(A283,Sheet1!$D$5:$D$567,1,0)),1,0)</f>
        <v>1</v>
      </c>
    </row>
    <row r="284" spans="1:91" s="161" customFormat="1">
      <c r="A284" s="157">
        <v>4715</v>
      </c>
      <c r="B284" s="158">
        <v>47</v>
      </c>
      <c r="C284" s="158">
        <v>4</v>
      </c>
      <c r="D284" s="157" t="s">
        <v>379</v>
      </c>
      <c r="E284" s="159"/>
      <c r="F284" s="160"/>
      <c r="G284" s="160"/>
      <c r="H284" s="160"/>
      <c r="I284" s="160"/>
      <c r="J284" s="4" t="s">
        <v>93</v>
      </c>
      <c r="Q284" s="161">
        <f t="shared" ref="Q284:Q315" si="77">SUM(L284:P284)</f>
        <v>0</v>
      </c>
      <c r="R284" s="162">
        <f t="shared" ref="R284:R315" si="78">K284+L284</f>
        <v>0</v>
      </c>
      <c r="S284" s="162">
        <f t="shared" ref="S284:S320" si="79">R284+M284</f>
        <v>0</v>
      </c>
      <c r="T284" s="162">
        <f t="shared" ref="T284:T320" si="80">S284+N284</f>
        <v>0</v>
      </c>
      <c r="U284" s="162">
        <f t="shared" ref="U284:U320" si="81">T284+O284</f>
        <v>0</v>
      </c>
      <c r="V284" s="163">
        <f t="shared" ref="V284:V320" si="82">U284+P284</f>
        <v>0</v>
      </c>
      <c r="X284" s="161">
        <f t="shared" si="70"/>
        <v>0</v>
      </c>
      <c r="Y284" s="161">
        <f t="shared" si="71"/>
        <v>0</v>
      </c>
      <c r="Z284" s="161">
        <f t="shared" si="72"/>
        <v>0</v>
      </c>
      <c r="AA284" s="161">
        <f t="shared" si="73"/>
        <v>0</v>
      </c>
      <c r="AB284" s="161">
        <f t="shared" si="74"/>
        <v>0</v>
      </c>
      <c r="AC284" s="164"/>
      <c r="AD284" s="164"/>
      <c r="AE284" s="164"/>
      <c r="AF284" s="164"/>
      <c r="AG284" s="164"/>
      <c r="AH284" s="164"/>
      <c r="AI284" s="164"/>
      <c r="AJ284" s="164"/>
      <c r="AK284" s="164"/>
      <c r="AL284" s="164"/>
      <c r="AM284" s="164"/>
      <c r="AN284" s="164"/>
      <c r="AO284" s="164"/>
      <c r="AV284" s="164"/>
      <c r="AW284" s="164"/>
      <c r="AX284" s="164"/>
      <c r="AY284" s="164"/>
      <c r="AZ284" s="164"/>
      <c r="BA284" s="164"/>
      <c r="BB284" s="165">
        <v>1100</v>
      </c>
      <c r="BC284" s="165">
        <f>BB284*1.05</f>
        <v>1155</v>
      </c>
      <c r="BD284" s="165">
        <f>BC284*1.05</f>
        <v>1212.75</v>
      </c>
      <c r="BE284" s="165">
        <f>BD284*1.05</f>
        <v>1273.3875</v>
      </c>
      <c r="BF284" s="165">
        <f>BE284*1.05</f>
        <v>1337.056875</v>
      </c>
      <c r="BG284" s="165">
        <f>(BF284*1.05)+840</f>
        <v>2243.9097187500001</v>
      </c>
      <c r="BH284" s="157">
        <v>4715</v>
      </c>
      <c r="CF284" s="166"/>
      <c r="CG284" s="167"/>
      <c r="CH284" s="167">
        <v>350</v>
      </c>
      <c r="CI284" s="167">
        <v>1094</v>
      </c>
      <c r="CJ284" s="167">
        <v>800</v>
      </c>
      <c r="CK284" s="167"/>
      <c r="CL284" s="167"/>
      <c r="CM284" s="4">
        <f>IF(ISNUMBER(VLOOKUP(A284,Sheet1!$D$5:$D$567,1,0)),1,0)</f>
        <v>1</v>
      </c>
    </row>
    <row r="285" spans="1:91" s="161" customFormat="1">
      <c r="A285" s="157">
        <v>4716</v>
      </c>
      <c r="B285" s="158">
        <v>47</v>
      </c>
      <c r="C285" s="158">
        <v>4</v>
      </c>
      <c r="D285" s="157" t="s">
        <v>380</v>
      </c>
      <c r="E285" s="159"/>
      <c r="F285" s="160"/>
      <c r="G285" s="160"/>
      <c r="H285" s="160"/>
      <c r="I285" s="160"/>
      <c r="J285" s="4" t="s">
        <v>93</v>
      </c>
      <c r="Q285" s="161">
        <f t="shared" si="77"/>
        <v>0</v>
      </c>
      <c r="R285" s="162">
        <f t="shared" si="78"/>
        <v>0</v>
      </c>
      <c r="S285" s="162">
        <f t="shared" si="79"/>
        <v>0</v>
      </c>
      <c r="T285" s="162">
        <f t="shared" si="80"/>
        <v>0</v>
      </c>
      <c r="U285" s="162">
        <f t="shared" si="81"/>
        <v>0</v>
      </c>
      <c r="V285" s="163">
        <f t="shared" si="82"/>
        <v>0</v>
      </c>
      <c r="X285" s="161">
        <f t="shared" si="70"/>
        <v>0</v>
      </c>
      <c r="Y285" s="161">
        <f t="shared" si="71"/>
        <v>0</v>
      </c>
      <c r="Z285" s="161">
        <f t="shared" si="72"/>
        <v>0</v>
      </c>
      <c r="AA285" s="161">
        <f t="shared" si="73"/>
        <v>0</v>
      </c>
      <c r="AB285" s="161">
        <f t="shared" si="74"/>
        <v>0</v>
      </c>
      <c r="AC285" s="164"/>
      <c r="AD285" s="164"/>
      <c r="AE285" s="164"/>
      <c r="AF285" s="164"/>
      <c r="AG285" s="164"/>
      <c r="AH285" s="164"/>
      <c r="AI285" s="164"/>
      <c r="AJ285" s="164"/>
      <c r="AK285" s="164"/>
      <c r="AL285" s="164"/>
      <c r="AM285" s="164"/>
      <c r="AN285" s="164"/>
      <c r="AO285" s="164"/>
      <c r="AV285" s="164"/>
      <c r="AW285" s="164"/>
      <c r="AX285" s="164"/>
      <c r="AY285" s="164"/>
      <c r="AZ285" s="164"/>
      <c r="BA285" s="164"/>
      <c r="BB285" s="165">
        <v>5000</v>
      </c>
      <c r="BC285" s="165">
        <f>BB285*1.07</f>
        <v>5350</v>
      </c>
      <c r="BD285" s="165">
        <f>BC285*1.07</f>
        <v>5724.5</v>
      </c>
      <c r="BE285" s="165">
        <f>BD285*1.07</f>
        <v>6125.2150000000001</v>
      </c>
      <c r="BF285" s="165">
        <f>BE285*1.07</f>
        <v>6553.9800500000001</v>
      </c>
      <c r="BG285" s="165">
        <f>BF285*1.07</f>
        <v>7012.7586535000009</v>
      </c>
      <c r="BH285" s="157">
        <v>4716</v>
      </c>
      <c r="BU285" s="57">
        <v>3528</v>
      </c>
      <c r="BV285" s="161">
        <f>BU285*1.07</f>
        <v>3774.96</v>
      </c>
      <c r="BW285" s="161">
        <f>BV285*1.07</f>
        <v>4039.2072000000003</v>
      </c>
      <c r="BX285" s="161">
        <f>BW285*1.07</f>
        <v>4321.951704000001</v>
      </c>
      <c r="BY285" s="161">
        <f>BX285*1.07</f>
        <v>4624.4883232800012</v>
      </c>
      <c r="BZ285" s="161">
        <f>BY285*1.07</f>
        <v>4948.2025059096013</v>
      </c>
      <c r="CF285" s="166"/>
      <c r="CG285" s="167"/>
      <c r="CH285" s="167">
        <v>50</v>
      </c>
      <c r="CI285" s="167">
        <v>500</v>
      </c>
      <c r="CJ285" s="167">
        <v>5963</v>
      </c>
      <c r="CK285" s="167">
        <v>500</v>
      </c>
      <c r="CL285" s="167"/>
      <c r="CM285" s="4">
        <f>IF(ISNUMBER(VLOOKUP(A285,Sheet1!$D$5:$D$567,1,0)),1,0)</f>
        <v>1</v>
      </c>
    </row>
    <row r="286" spans="1:91" s="161" customFormat="1">
      <c r="A286" s="157">
        <v>4717</v>
      </c>
      <c r="B286" s="158">
        <v>47</v>
      </c>
      <c r="C286" s="158">
        <v>4</v>
      </c>
      <c r="D286" s="157" t="s">
        <v>381</v>
      </c>
      <c r="E286" s="159"/>
      <c r="F286" s="160"/>
      <c r="G286" s="160"/>
      <c r="H286" s="160"/>
      <c r="I286" s="160"/>
      <c r="J286" s="4" t="s">
        <v>93</v>
      </c>
      <c r="K286" s="161">
        <v>320</v>
      </c>
      <c r="Q286" s="161">
        <f t="shared" si="77"/>
        <v>0</v>
      </c>
      <c r="R286" s="162">
        <f t="shared" si="78"/>
        <v>320</v>
      </c>
      <c r="S286" s="162">
        <f t="shared" si="79"/>
        <v>320</v>
      </c>
      <c r="T286" s="162">
        <f t="shared" si="80"/>
        <v>320</v>
      </c>
      <c r="U286" s="162">
        <f t="shared" si="81"/>
        <v>320</v>
      </c>
      <c r="V286" s="163">
        <f t="shared" si="82"/>
        <v>320</v>
      </c>
      <c r="X286" s="161">
        <f t="shared" si="70"/>
        <v>800</v>
      </c>
      <c r="Y286" s="161">
        <f t="shared" si="71"/>
        <v>800</v>
      </c>
      <c r="Z286" s="161">
        <f t="shared" si="72"/>
        <v>800</v>
      </c>
      <c r="AA286" s="161">
        <f t="shared" si="73"/>
        <v>800</v>
      </c>
      <c r="AB286" s="161">
        <f t="shared" si="74"/>
        <v>800</v>
      </c>
      <c r="AC286" s="164">
        <v>2.5</v>
      </c>
      <c r="AD286" s="164">
        <v>2.5</v>
      </c>
      <c r="AE286" s="164">
        <v>2.5</v>
      </c>
      <c r="AF286" s="164">
        <v>2.5</v>
      </c>
      <c r="AG286" s="164">
        <v>2.5</v>
      </c>
      <c r="AH286" s="164">
        <v>2.5</v>
      </c>
      <c r="AI286" s="164"/>
      <c r="AJ286" s="164"/>
      <c r="AK286" s="164"/>
      <c r="AL286" s="164"/>
      <c r="AM286" s="164"/>
      <c r="AN286" s="164"/>
      <c r="AO286" s="164"/>
      <c r="AV286" s="164"/>
      <c r="AW286" s="164"/>
      <c r="AX286" s="164"/>
      <c r="AY286" s="164"/>
      <c r="AZ286" s="164"/>
      <c r="BA286" s="164"/>
      <c r="BB286" s="165"/>
      <c r="BC286" s="165"/>
      <c r="BD286" s="165"/>
      <c r="BE286" s="165"/>
      <c r="BG286" s="165">
        <v>1932</v>
      </c>
      <c r="BH286" s="157">
        <v>4717</v>
      </c>
      <c r="CF286" s="166"/>
      <c r="CG286" s="167"/>
      <c r="CH286" s="167">
        <v>100</v>
      </c>
      <c r="CI286" s="167">
        <v>332</v>
      </c>
      <c r="CJ286" s="167">
        <v>1500</v>
      </c>
      <c r="CK286" s="167"/>
      <c r="CL286" s="167"/>
      <c r="CM286" s="4">
        <f>IF(ISNUMBER(VLOOKUP(A286,Sheet1!$D$5:$D$567,1,0)),1,0)</f>
        <v>1</v>
      </c>
    </row>
    <row r="287" spans="1:91" s="161" customFormat="1">
      <c r="A287" s="157">
        <v>4718</v>
      </c>
      <c r="B287" s="158">
        <v>47</v>
      </c>
      <c r="C287" s="158">
        <v>4</v>
      </c>
      <c r="D287" s="157" t="s">
        <v>382</v>
      </c>
      <c r="E287" s="159"/>
      <c r="F287" s="160"/>
      <c r="G287" s="160"/>
      <c r="H287" s="160"/>
      <c r="I287" s="160"/>
      <c r="J287" s="4" t="s">
        <v>93</v>
      </c>
      <c r="Q287" s="161">
        <f t="shared" si="77"/>
        <v>0</v>
      </c>
      <c r="R287" s="162">
        <f t="shared" si="78"/>
        <v>0</v>
      </c>
      <c r="S287" s="162">
        <f t="shared" si="79"/>
        <v>0</v>
      </c>
      <c r="T287" s="162">
        <f t="shared" si="80"/>
        <v>0</v>
      </c>
      <c r="U287" s="162">
        <f t="shared" si="81"/>
        <v>0</v>
      </c>
      <c r="V287" s="163">
        <f t="shared" si="82"/>
        <v>0</v>
      </c>
      <c r="X287" s="161">
        <f t="shared" si="70"/>
        <v>0</v>
      </c>
      <c r="Y287" s="161">
        <f t="shared" si="71"/>
        <v>0</v>
      </c>
      <c r="Z287" s="161">
        <f t="shared" si="72"/>
        <v>0</v>
      </c>
      <c r="AA287" s="161">
        <f t="shared" si="73"/>
        <v>0</v>
      </c>
      <c r="AB287" s="161">
        <f t="shared" si="74"/>
        <v>0</v>
      </c>
      <c r="AC287" s="164"/>
      <c r="AD287" s="164"/>
      <c r="AE287" s="164"/>
      <c r="AF287" s="164"/>
      <c r="AG287" s="164"/>
      <c r="AH287" s="164"/>
      <c r="AI287" s="164"/>
      <c r="AJ287" s="164"/>
      <c r="AK287" s="164"/>
      <c r="AL287" s="164"/>
      <c r="AM287" s="164"/>
      <c r="AN287" s="164"/>
      <c r="AO287" s="164"/>
      <c r="AV287" s="164"/>
      <c r="AW287" s="164"/>
      <c r="AX287" s="164"/>
      <c r="AY287" s="164"/>
      <c r="AZ287" s="164"/>
      <c r="BA287" s="164"/>
      <c r="BB287" s="165"/>
      <c r="BC287" s="165"/>
      <c r="BD287" s="165"/>
      <c r="BE287" s="165"/>
      <c r="BF287" s="165"/>
      <c r="BG287" s="165"/>
      <c r="BH287" s="157">
        <v>4718</v>
      </c>
      <c r="CF287" s="166"/>
      <c r="CG287" s="167"/>
      <c r="CH287" s="167"/>
      <c r="CI287" s="167"/>
      <c r="CJ287" s="167"/>
      <c r="CK287" s="167"/>
      <c r="CL287" s="167"/>
      <c r="CM287" s="4">
        <f>IF(ISNUMBER(VLOOKUP(A287,Sheet1!$D$5:$D$567,1,0)),1,0)</f>
        <v>1</v>
      </c>
    </row>
    <row r="288" spans="1:91" s="57" customFormat="1">
      <c r="A288" s="1">
        <v>4801</v>
      </c>
      <c r="B288" s="1">
        <v>48</v>
      </c>
      <c r="C288" s="1">
        <v>4</v>
      </c>
      <c r="D288" s="3" t="s">
        <v>383</v>
      </c>
      <c r="E288" s="3"/>
      <c r="F288" s="4" t="s">
        <v>90</v>
      </c>
      <c r="G288" s="4" t="s">
        <v>91</v>
      </c>
      <c r="H288" s="4" t="s">
        <v>92</v>
      </c>
      <c r="I288" s="4" t="s">
        <v>91</v>
      </c>
      <c r="J288" s="4" t="s">
        <v>93</v>
      </c>
      <c r="K288" s="57">
        <v>0</v>
      </c>
      <c r="L288" s="57">
        <v>0</v>
      </c>
      <c r="M288" s="57">
        <v>0</v>
      </c>
      <c r="N288" s="57">
        <v>0</v>
      </c>
      <c r="O288" s="57">
        <v>0</v>
      </c>
      <c r="P288" s="57">
        <v>0</v>
      </c>
      <c r="Q288" s="57">
        <f t="shared" si="77"/>
        <v>0</v>
      </c>
      <c r="R288" s="58">
        <f t="shared" si="78"/>
        <v>0</v>
      </c>
      <c r="S288" s="58">
        <f t="shared" si="79"/>
        <v>0</v>
      </c>
      <c r="T288" s="58">
        <f t="shared" si="80"/>
        <v>0</v>
      </c>
      <c r="U288" s="58">
        <f t="shared" si="81"/>
        <v>0</v>
      </c>
      <c r="V288" s="61">
        <f t="shared" si="82"/>
        <v>0</v>
      </c>
      <c r="W288" s="57">
        <v>0</v>
      </c>
      <c r="X288" s="57">
        <f t="shared" si="70"/>
        <v>0</v>
      </c>
      <c r="Y288" s="57">
        <f t="shared" si="71"/>
        <v>0</v>
      </c>
      <c r="Z288" s="57">
        <f t="shared" si="72"/>
        <v>0</v>
      </c>
      <c r="AA288" s="57">
        <f t="shared" si="73"/>
        <v>0</v>
      </c>
      <c r="AB288" s="57">
        <f t="shared" si="74"/>
        <v>0</v>
      </c>
      <c r="AC288" s="59"/>
      <c r="AD288" s="59"/>
      <c r="AE288" s="59"/>
      <c r="AF288" s="59"/>
      <c r="AG288" s="59"/>
      <c r="AH288" s="59"/>
      <c r="AI288" s="59"/>
      <c r="AJ288" s="59"/>
      <c r="AK288" s="59"/>
      <c r="AL288" s="59"/>
      <c r="AM288" s="59"/>
      <c r="AN288" s="59"/>
      <c r="AO288" s="59"/>
      <c r="AV288" s="59"/>
      <c r="AW288" s="59"/>
      <c r="AX288" s="59"/>
      <c r="AY288" s="59"/>
      <c r="AZ288" s="59"/>
      <c r="BA288" s="59"/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1">
        <v>4801</v>
      </c>
      <c r="BJ288" s="57">
        <v>0</v>
      </c>
      <c r="BK288" s="57">
        <v>0</v>
      </c>
      <c r="BL288" s="57">
        <v>0</v>
      </c>
      <c r="BM288" s="57">
        <v>0</v>
      </c>
      <c r="BN288" s="57">
        <v>0</v>
      </c>
      <c r="BO288" s="57">
        <v>0</v>
      </c>
      <c r="BP288" s="57">
        <v>0</v>
      </c>
      <c r="BQ288" s="57">
        <v>0</v>
      </c>
      <c r="BR288" s="57">
        <v>0</v>
      </c>
      <c r="BS288" s="57">
        <v>0</v>
      </c>
      <c r="BT288" s="57">
        <v>0</v>
      </c>
      <c r="CA288" s="57">
        <v>0</v>
      </c>
      <c r="CB288" s="30">
        <v>0</v>
      </c>
      <c r="CC288" s="30">
        <v>0</v>
      </c>
      <c r="CD288" s="30">
        <v>0</v>
      </c>
      <c r="CE288" s="30">
        <v>0</v>
      </c>
      <c r="CF288" s="30">
        <v>0</v>
      </c>
      <c r="CG288" s="124">
        <v>0</v>
      </c>
      <c r="CH288" s="124">
        <v>0</v>
      </c>
      <c r="CI288" s="124">
        <v>0</v>
      </c>
      <c r="CJ288" s="124">
        <v>0</v>
      </c>
      <c r="CK288" s="124">
        <v>0</v>
      </c>
      <c r="CL288" s="124">
        <v>0</v>
      </c>
      <c r="CM288" s="4">
        <f>IF(ISNUMBER(VLOOKUP(A288,Sheet1!$D$5:$D$567,1,0)),1,0)</f>
        <v>1</v>
      </c>
    </row>
    <row r="289" spans="1:91" s="57" customFormat="1">
      <c r="A289" s="1">
        <v>4802</v>
      </c>
      <c r="B289" s="1">
        <v>48</v>
      </c>
      <c r="C289" s="1">
        <v>4</v>
      </c>
      <c r="D289" s="3" t="s">
        <v>384</v>
      </c>
      <c r="E289" s="3"/>
      <c r="F289" s="4" t="s">
        <v>90</v>
      </c>
      <c r="G289" s="4" t="s">
        <v>91</v>
      </c>
      <c r="H289" s="4" t="s">
        <v>92</v>
      </c>
      <c r="I289" s="4" t="s">
        <v>91</v>
      </c>
      <c r="J289" s="4" t="s">
        <v>93</v>
      </c>
      <c r="K289" s="57">
        <v>0</v>
      </c>
      <c r="L289" s="57">
        <v>0</v>
      </c>
      <c r="M289" s="57">
        <v>0</v>
      </c>
      <c r="N289" s="57">
        <v>0</v>
      </c>
      <c r="O289" s="57">
        <v>0</v>
      </c>
      <c r="P289" s="57">
        <v>0</v>
      </c>
      <c r="Q289" s="57">
        <f t="shared" si="77"/>
        <v>0</v>
      </c>
      <c r="R289" s="58">
        <f t="shared" si="78"/>
        <v>0</v>
      </c>
      <c r="S289" s="58">
        <f t="shared" si="79"/>
        <v>0</v>
      </c>
      <c r="T289" s="58">
        <f t="shared" si="80"/>
        <v>0</v>
      </c>
      <c r="U289" s="58">
        <f t="shared" si="81"/>
        <v>0</v>
      </c>
      <c r="V289" s="61">
        <f t="shared" si="82"/>
        <v>0</v>
      </c>
      <c r="W289" s="57">
        <v>0</v>
      </c>
      <c r="X289" s="57">
        <f t="shared" si="70"/>
        <v>0</v>
      </c>
      <c r="Y289" s="57">
        <f t="shared" si="71"/>
        <v>0</v>
      </c>
      <c r="Z289" s="57">
        <f t="shared" si="72"/>
        <v>0</v>
      </c>
      <c r="AA289" s="57">
        <f t="shared" si="73"/>
        <v>0</v>
      </c>
      <c r="AB289" s="57">
        <f t="shared" si="74"/>
        <v>0</v>
      </c>
      <c r="AC289" s="59"/>
      <c r="AD289" s="59"/>
      <c r="AE289" s="59"/>
      <c r="AF289" s="59"/>
      <c r="AG289" s="59"/>
      <c r="AH289" s="59"/>
      <c r="AI289" s="59"/>
      <c r="AJ289" s="59"/>
      <c r="AK289" s="59"/>
      <c r="AL289" s="59"/>
      <c r="AM289" s="59"/>
      <c r="AN289" s="59"/>
      <c r="AO289" s="59"/>
      <c r="AV289" s="59"/>
      <c r="AW289" s="59"/>
      <c r="AX289" s="59"/>
      <c r="AY289" s="59"/>
      <c r="AZ289" s="59"/>
      <c r="BA289" s="59"/>
      <c r="BB289" s="5">
        <v>143.56190000000001</v>
      </c>
      <c r="BC289" s="5">
        <v>145.78978523905997</v>
      </c>
      <c r="BD289" s="5">
        <v>148.09910753646679</v>
      </c>
      <c r="BE289" s="5">
        <v>150.58875474878445</v>
      </c>
      <c r="BF289" s="5">
        <v>152.86899238249595</v>
      </c>
      <c r="BG289" s="5">
        <v>154.95145430307943</v>
      </c>
      <c r="BH289" s="1">
        <v>4802</v>
      </c>
      <c r="BI289" s="57">
        <v>1238</v>
      </c>
      <c r="BJ289" s="57">
        <v>1238</v>
      </c>
      <c r="BK289" s="57">
        <v>1238</v>
      </c>
      <c r="BL289" s="57">
        <v>1238</v>
      </c>
      <c r="BM289" s="57">
        <v>1238</v>
      </c>
      <c r="BN289" s="57">
        <v>1238</v>
      </c>
      <c r="BO289" s="57">
        <v>0</v>
      </c>
      <c r="BP289" s="57">
        <v>0</v>
      </c>
      <c r="BQ289" s="57">
        <v>0</v>
      </c>
      <c r="BR289" s="57">
        <v>0</v>
      </c>
      <c r="BS289" s="57">
        <v>0</v>
      </c>
      <c r="BT289" s="57">
        <v>0</v>
      </c>
      <c r="CA289" s="57">
        <v>0</v>
      </c>
      <c r="CB289" s="30">
        <v>0</v>
      </c>
      <c r="CC289" s="30">
        <v>0</v>
      </c>
      <c r="CD289" s="30">
        <v>7.5294377374392241</v>
      </c>
      <c r="CE289" s="30">
        <v>135.529879273906</v>
      </c>
      <c r="CF289" s="30">
        <v>7.5294377374392241</v>
      </c>
      <c r="CG289" s="124">
        <v>0</v>
      </c>
      <c r="CH289" s="124">
        <v>0</v>
      </c>
      <c r="CI289" s="124">
        <v>0</v>
      </c>
      <c r="CJ289" s="124">
        <v>7.7475727151539733</v>
      </c>
      <c r="CK289" s="124">
        <v>139.45630887277147</v>
      </c>
      <c r="CL289" s="124">
        <v>7.7475727151539733</v>
      </c>
      <c r="CM289" s="4">
        <f>IF(ISNUMBER(VLOOKUP(A289,Sheet1!$D$5:$D$567,1,0)),1,0)</f>
        <v>1</v>
      </c>
    </row>
    <row r="290" spans="1:91" s="57" customFormat="1">
      <c r="A290" s="1">
        <v>4803</v>
      </c>
      <c r="B290" s="1">
        <v>48</v>
      </c>
      <c r="C290" s="1">
        <v>4</v>
      </c>
      <c r="D290" s="3" t="s">
        <v>385</v>
      </c>
      <c r="E290" s="3"/>
      <c r="F290" s="4" t="s">
        <v>90</v>
      </c>
      <c r="G290" s="4" t="s">
        <v>91</v>
      </c>
      <c r="H290" s="4" t="s">
        <v>92</v>
      </c>
      <c r="I290" s="4" t="s">
        <v>91</v>
      </c>
      <c r="J290" s="4" t="s">
        <v>93</v>
      </c>
      <c r="K290" s="57">
        <v>0</v>
      </c>
      <c r="L290" s="57">
        <v>0</v>
      </c>
      <c r="M290" s="57">
        <v>0</v>
      </c>
      <c r="N290" s="57">
        <v>0</v>
      </c>
      <c r="O290" s="57">
        <v>0</v>
      </c>
      <c r="P290" s="57">
        <v>0</v>
      </c>
      <c r="Q290" s="57">
        <f t="shared" si="77"/>
        <v>0</v>
      </c>
      <c r="R290" s="58">
        <f t="shared" si="78"/>
        <v>0</v>
      </c>
      <c r="S290" s="58">
        <f t="shared" si="79"/>
        <v>0</v>
      </c>
      <c r="T290" s="58">
        <f t="shared" si="80"/>
        <v>0</v>
      </c>
      <c r="U290" s="58">
        <f t="shared" si="81"/>
        <v>0</v>
      </c>
      <c r="V290" s="61">
        <f t="shared" si="82"/>
        <v>0</v>
      </c>
      <c r="W290" s="57">
        <v>0</v>
      </c>
      <c r="X290" s="57">
        <f t="shared" si="70"/>
        <v>0</v>
      </c>
      <c r="Y290" s="57">
        <f t="shared" si="71"/>
        <v>0</v>
      </c>
      <c r="Z290" s="57">
        <f t="shared" si="72"/>
        <v>0</v>
      </c>
      <c r="AA290" s="57">
        <f t="shared" si="73"/>
        <v>0</v>
      </c>
      <c r="AB290" s="57">
        <f t="shared" si="74"/>
        <v>0</v>
      </c>
      <c r="AC290" s="59"/>
      <c r="AD290" s="59"/>
      <c r="AE290" s="59"/>
      <c r="AF290" s="59"/>
      <c r="AG290" s="59"/>
      <c r="AH290" s="59"/>
      <c r="AI290" s="59"/>
      <c r="AJ290" s="59"/>
      <c r="AK290" s="59"/>
      <c r="AL290" s="59"/>
      <c r="AM290" s="59"/>
      <c r="AN290" s="59"/>
      <c r="AO290" s="59"/>
      <c r="AV290" s="59"/>
      <c r="AW290" s="59"/>
      <c r="AX290" s="59"/>
      <c r="AY290" s="59"/>
      <c r="AZ290" s="59"/>
      <c r="BA290" s="59"/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1">
        <v>4803</v>
      </c>
      <c r="BJ290" s="57">
        <v>0</v>
      </c>
      <c r="BK290" s="57">
        <v>0</v>
      </c>
      <c r="BL290" s="57">
        <v>0</v>
      </c>
      <c r="BM290" s="57">
        <v>0</v>
      </c>
      <c r="BN290" s="57">
        <v>0</v>
      </c>
      <c r="BO290" s="57">
        <v>0</v>
      </c>
      <c r="BP290" s="57">
        <v>0</v>
      </c>
      <c r="BQ290" s="57">
        <v>0</v>
      </c>
      <c r="BR290" s="57">
        <v>0</v>
      </c>
      <c r="BS290" s="57">
        <v>0</v>
      </c>
      <c r="BT290" s="57">
        <v>0</v>
      </c>
      <c r="CA290" s="57">
        <v>0</v>
      </c>
      <c r="CB290" s="30">
        <v>0</v>
      </c>
      <c r="CC290" s="30">
        <v>0</v>
      </c>
      <c r="CD290" s="30">
        <v>0</v>
      </c>
      <c r="CE290" s="30">
        <v>0</v>
      </c>
      <c r="CF290" s="30">
        <v>0</v>
      </c>
      <c r="CG290" s="124">
        <v>0</v>
      </c>
      <c r="CH290" s="124">
        <v>0</v>
      </c>
      <c r="CI290" s="124">
        <v>0</v>
      </c>
      <c r="CJ290" s="124">
        <v>0</v>
      </c>
      <c r="CK290" s="124">
        <v>0</v>
      </c>
      <c r="CL290" s="124">
        <v>0</v>
      </c>
      <c r="CM290" s="4">
        <f>IF(ISNUMBER(VLOOKUP(A290,Sheet1!$D$5:$D$567,1,0)),1,0)</f>
        <v>1</v>
      </c>
    </row>
    <row r="291" spans="1:91" s="57" customFormat="1">
      <c r="A291" s="1">
        <v>4804</v>
      </c>
      <c r="B291" s="1">
        <v>48</v>
      </c>
      <c r="C291" s="1">
        <v>4</v>
      </c>
      <c r="D291" s="3" t="s">
        <v>386</v>
      </c>
      <c r="E291" s="3"/>
      <c r="F291" s="4" t="s">
        <v>90</v>
      </c>
      <c r="G291" s="4" t="s">
        <v>91</v>
      </c>
      <c r="H291" s="4" t="s">
        <v>92</v>
      </c>
      <c r="I291" s="4" t="s">
        <v>91</v>
      </c>
      <c r="J291" s="4" t="s">
        <v>93</v>
      </c>
      <c r="K291" s="57">
        <v>0</v>
      </c>
      <c r="L291" s="57">
        <v>0</v>
      </c>
      <c r="M291" s="57">
        <v>0</v>
      </c>
      <c r="N291" s="57">
        <v>0</v>
      </c>
      <c r="O291" s="57">
        <v>0</v>
      </c>
      <c r="P291" s="57">
        <v>0</v>
      </c>
      <c r="Q291" s="57">
        <f t="shared" si="77"/>
        <v>0</v>
      </c>
      <c r="R291" s="58">
        <f t="shared" si="78"/>
        <v>0</v>
      </c>
      <c r="S291" s="58">
        <f t="shared" si="79"/>
        <v>0</v>
      </c>
      <c r="T291" s="58">
        <f t="shared" si="80"/>
        <v>0</v>
      </c>
      <c r="U291" s="58">
        <f t="shared" si="81"/>
        <v>0</v>
      </c>
      <c r="V291" s="61">
        <f t="shared" si="82"/>
        <v>0</v>
      </c>
      <c r="W291" s="57">
        <v>0</v>
      </c>
      <c r="X291" s="57">
        <f t="shared" si="70"/>
        <v>0</v>
      </c>
      <c r="Y291" s="57">
        <f t="shared" si="71"/>
        <v>0</v>
      </c>
      <c r="Z291" s="57">
        <f t="shared" si="72"/>
        <v>0</v>
      </c>
      <c r="AA291" s="57">
        <f t="shared" si="73"/>
        <v>0</v>
      </c>
      <c r="AB291" s="57">
        <f t="shared" si="74"/>
        <v>0</v>
      </c>
      <c r="AC291" s="59"/>
      <c r="AD291" s="59"/>
      <c r="AE291" s="59"/>
      <c r="AF291" s="59"/>
      <c r="AG291" s="59"/>
      <c r="AH291" s="59"/>
      <c r="AI291" s="59"/>
      <c r="AJ291" s="59"/>
      <c r="AK291" s="59"/>
      <c r="AL291" s="59"/>
      <c r="AM291" s="59"/>
      <c r="AN291" s="59"/>
      <c r="AO291" s="59"/>
      <c r="AV291" s="59"/>
      <c r="AW291" s="59"/>
      <c r="AX291" s="59"/>
      <c r="AY291" s="59"/>
      <c r="AZ291" s="59"/>
      <c r="BA291" s="59"/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1">
        <v>4804</v>
      </c>
      <c r="BJ291" s="57">
        <v>0</v>
      </c>
      <c r="BK291" s="57">
        <v>0</v>
      </c>
      <c r="BL291" s="57">
        <v>0</v>
      </c>
      <c r="BM291" s="57">
        <v>0</v>
      </c>
      <c r="BN291" s="57">
        <v>0</v>
      </c>
      <c r="BO291" s="57">
        <v>0</v>
      </c>
      <c r="BP291" s="57">
        <v>0</v>
      </c>
      <c r="BQ291" s="57">
        <v>0</v>
      </c>
      <c r="BR291" s="57">
        <v>0</v>
      </c>
      <c r="BS291" s="57">
        <v>0</v>
      </c>
      <c r="BT291" s="57">
        <v>0</v>
      </c>
      <c r="CA291" s="57">
        <v>0</v>
      </c>
      <c r="CB291" s="30">
        <v>0</v>
      </c>
      <c r="CC291" s="30">
        <v>0</v>
      </c>
      <c r="CD291" s="30">
        <v>0</v>
      </c>
      <c r="CE291" s="30">
        <v>0</v>
      </c>
      <c r="CF291" s="30">
        <v>0</v>
      </c>
      <c r="CG291" s="124">
        <v>0</v>
      </c>
      <c r="CH291" s="124">
        <v>0</v>
      </c>
      <c r="CI291" s="124">
        <v>0</v>
      </c>
      <c r="CJ291" s="124">
        <v>0</v>
      </c>
      <c r="CK291" s="124">
        <v>0</v>
      </c>
      <c r="CL291" s="124">
        <v>0</v>
      </c>
      <c r="CM291" s="4">
        <f>IF(ISNUMBER(VLOOKUP(A291,Sheet1!$D$5:$D$567,1,0)),1,0)</f>
        <v>1</v>
      </c>
    </row>
    <row r="292" spans="1:91" s="57" customFormat="1">
      <c r="A292" s="1">
        <v>4805</v>
      </c>
      <c r="B292" s="1">
        <v>48</v>
      </c>
      <c r="C292" s="1">
        <v>4</v>
      </c>
      <c r="D292" s="3" t="s">
        <v>387</v>
      </c>
      <c r="E292" s="3"/>
      <c r="F292" s="4" t="s">
        <v>90</v>
      </c>
      <c r="G292" s="4" t="s">
        <v>91</v>
      </c>
      <c r="H292" s="4" t="s">
        <v>92</v>
      </c>
      <c r="I292" s="4" t="s">
        <v>91</v>
      </c>
      <c r="J292" s="4" t="s">
        <v>93</v>
      </c>
      <c r="K292" s="57">
        <v>0</v>
      </c>
      <c r="L292" s="57">
        <v>0</v>
      </c>
      <c r="M292" s="57">
        <v>0</v>
      </c>
      <c r="N292" s="57">
        <v>0</v>
      </c>
      <c r="O292" s="57">
        <v>0</v>
      </c>
      <c r="P292" s="57">
        <v>0</v>
      </c>
      <c r="Q292" s="57">
        <f t="shared" si="77"/>
        <v>0</v>
      </c>
      <c r="R292" s="58">
        <f t="shared" si="78"/>
        <v>0</v>
      </c>
      <c r="S292" s="58">
        <f t="shared" si="79"/>
        <v>0</v>
      </c>
      <c r="T292" s="58">
        <f t="shared" si="80"/>
        <v>0</v>
      </c>
      <c r="U292" s="58">
        <f t="shared" si="81"/>
        <v>0</v>
      </c>
      <c r="V292" s="61">
        <f t="shared" si="82"/>
        <v>0</v>
      </c>
      <c r="W292" s="57">
        <v>0</v>
      </c>
      <c r="X292" s="57">
        <f t="shared" si="70"/>
        <v>0</v>
      </c>
      <c r="Y292" s="57">
        <f t="shared" si="71"/>
        <v>0</v>
      </c>
      <c r="Z292" s="57">
        <f t="shared" si="72"/>
        <v>0</v>
      </c>
      <c r="AA292" s="57">
        <f t="shared" si="73"/>
        <v>0</v>
      </c>
      <c r="AB292" s="57">
        <f t="shared" si="74"/>
        <v>0</v>
      </c>
      <c r="AC292" s="59"/>
      <c r="AD292" s="59"/>
      <c r="AE292" s="59"/>
      <c r="AF292" s="59"/>
      <c r="AG292" s="59"/>
      <c r="AH292" s="59"/>
      <c r="AI292" s="59"/>
      <c r="AJ292" s="59"/>
      <c r="AK292" s="59"/>
      <c r="AL292" s="59"/>
      <c r="AM292" s="59"/>
      <c r="AN292" s="59"/>
      <c r="AO292" s="59"/>
      <c r="AV292" s="59"/>
      <c r="AW292" s="59"/>
      <c r="AX292" s="59"/>
      <c r="AY292" s="59"/>
      <c r="AZ292" s="59"/>
      <c r="BA292" s="59"/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1">
        <v>4805</v>
      </c>
      <c r="BJ292" s="57">
        <v>0</v>
      </c>
      <c r="BK292" s="57">
        <v>0</v>
      </c>
      <c r="BL292" s="57">
        <v>0</v>
      </c>
      <c r="BM292" s="57">
        <v>0</v>
      </c>
      <c r="BN292" s="57">
        <v>0</v>
      </c>
      <c r="BO292" s="57">
        <v>0</v>
      </c>
      <c r="BP292" s="57">
        <v>0</v>
      </c>
      <c r="BQ292" s="57">
        <v>0</v>
      </c>
      <c r="BR292" s="57">
        <v>0</v>
      </c>
      <c r="BS292" s="57">
        <v>0</v>
      </c>
      <c r="BT292" s="57">
        <v>0</v>
      </c>
      <c r="CA292" s="57">
        <v>0</v>
      </c>
      <c r="CB292" s="30">
        <v>0</v>
      </c>
      <c r="CC292" s="30">
        <v>0</v>
      </c>
      <c r="CD292" s="30">
        <v>0</v>
      </c>
      <c r="CE292" s="30">
        <v>0</v>
      </c>
      <c r="CF292" s="30">
        <v>0</v>
      </c>
      <c r="CG292" s="124">
        <v>0</v>
      </c>
      <c r="CH292" s="124">
        <v>0</v>
      </c>
      <c r="CI292" s="124">
        <v>0</v>
      </c>
      <c r="CJ292" s="124">
        <v>0</v>
      </c>
      <c r="CK292" s="124">
        <v>0</v>
      </c>
      <c r="CL292" s="124">
        <v>0</v>
      </c>
      <c r="CM292" s="4">
        <f>IF(ISNUMBER(VLOOKUP(A292,Sheet1!$D$5:$D$567,1,0)),1,0)</f>
        <v>1</v>
      </c>
    </row>
    <row r="293" spans="1:91" s="57" customFormat="1">
      <c r="A293" s="1">
        <v>4901</v>
      </c>
      <c r="B293" s="1">
        <v>49</v>
      </c>
      <c r="C293" s="1">
        <v>4</v>
      </c>
      <c r="D293" s="3" t="s">
        <v>388</v>
      </c>
      <c r="E293" s="3"/>
      <c r="F293" s="4" t="s">
        <v>90</v>
      </c>
      <c r="G293" s="4" t="s">
        <v>91</v>
      </c>
      <c r="H293" s="4" t="s">
        <v>92</v>
      </c>
      <c r="I293" s="4" t="s">
        <v>91</v>
      </c>
      <c r="J293" s="4" t="s">
        <v>93</v>
      </c>
      <c r="K293" s="57">
        <v>1045.8382444930692</v>
      </c>
      <c r="L293" s="57">
        <v>18.2</v>
      </c>
      <c r="M293" s="57">
        <v>41.6</v>
      </c>
      <c r="N293" s="57">
        <v>34.200000000000003</v>
      </c>
      <c r="O293" s="57">
        <v>34.200000000000003</v>
      </c>
      <c r="P293" s="57">
        <v>34.200000000000003</v>
      </c>
      <c r="Q293" s="57">
        <f t="shared" si="77"/>
        <v>162.39999999999998</v>
      </c>
      <c r="R293" s="58">
        <f t="shared" si="78"/>
        <v>1064.0382444930692</v>
      </c>
      <c r="S293" s="58">
        <f t="shared" si="79"/>
        <v>1105.6382444930691</v>
      </c>
      <c r="T293" s="58">
        <f t="shared" si="80"/>
        <v>1139.8382444930692</v>
      </c>
      <c r="U293" s="58">
        <f t="shared" si="81"/>
        <v>1174.0382444930692</v>
      </c>
      <c r="V293" s="61">
        <f t="shared" si="82"/>
        <v>1208.2382444930693</v>
      </c>
      <c r="W293" s="57">
        <v>2625.5205044617655</v>
      </c>
      <c r="X293" s="57">
        <f t="shared" si="70"/>
        <v>2680.9831971503399</v>
      </c>
      <c r="Y293" s="57">
        <f t="shared" si="71"/>
        <v>2787.7853337301622</v>
      </c>
      <c r="Z293" s="57">
        <f t="shared" si="72"/>
        <v>2873.2825895821825</v>
      </c>
      <c r="AA293" s="57">
        <f t="shared" si="73"/>
        <v>2935.6438707201555</v>
      </c>
      <c r="AB293" s="57">
        <f t="shared" si="74"/>
        <v>3000.7008276597462</v>
      </c>
      <c r="AC293" s="59">
        <v>2.5104460639937565</v>
      </c>
      <c r="AD293" s="59">
        <v>2.5196304841726982</v>
      </c>
      <c r="AE293" s="59">
        <v>2.5214262871382052</v>
      </c>
      <c r="AF293" s="59">
        <v>2.5207809998163766</v>
      </c>
      <c r="AG293" s="59">
        <v>2.5004669860543762</v>
      </c>
      <c r="AH293" s="59">
        <v>2.4835340557513357</v>
      </c>
      <c r="AI293" s="59"/>
      <c r="AJ293" s="59"/>
      <c r="AK293" s="59"/>
      <c r="AL293" s="59"/>
      <c r="AM293" s="59"/>
      <c r="AN293" s="59"/>
      <c r="AO293" s="59"/>
      <c r="AV293" s="59"/>
      <c r="AW293" s="59"/>
      <c r="AX293" s="59"/>
      <c r="AY293" s="59"/>
      <c r="AZ293" s="59"/>
      <c r="BA293" s="59"/>
      <c r="BB293" s="5">
        <v>125.60730000000001</v>
      </c>
      <c r="BC293" s="5">
        <v>128.75178380152494</v>
      </c>
      <c r="BD293" s="5">
        <v>132.19085047427095</v>
      </c>
      <c r="BE293" s="5">
        <v>135.70952441730191</v>
      </c>
      <c r="BF293" s="5">
        <v>138.38822845725238</v>
      </c>
      <c r="BG293" s="5">
        <v>140.98655483344112</v>
      </c>
      <c r="BH293" s="1">
        <v>4901</v>
      </c>
      <c r="BJ293" s="57">
        <v>0</v>
      </c>
      <c r="BK293" s="57">
        <v>0</v>
      </c>
      <c r="BL293" s="57">
        <v>0</v>
      </c>
      <c r="BM293" s="57">
        <v>0</v>
      </c>
      <c r="BN293" s="57">
        <v>0</v>
      </c>
      <c r="BO293" s="57">
        <v>0</v>
      </c>
      <c r="BP293" s="57">
        <v>0</v>
      </c>
      <c r="BQ293" s="57">
        <v>0</v>
      </c>
      <c r="BR293" s="57">
        <v>0</v>
      </c>
      <c r="BS293" s="57">
        <v>0</v>
      </c>
      <c r="BT293" s="57">
        <v>0</v>
      </c>
      <c r="CA293" s="57">
        <v>0</v>
      </c>
      <c r="CB293" s="30">
        <v>0</v>
      </c>
      <c r="CC293" s="30">
        <v>101.78214331297643</v>
      </c>
      <c r="CD293" s="30">
        <v>33.927381104325477</v>
      </c>
      <c r="CE293" s="30">
        <v>0</v>
      </c>
      <c r="CF293" s="30">
        <v>0</v>
      </c>
      <c r="CG293" s="124">
        <v>0</v>
      </c>
      <c r="CH293" s="124">
        <v>0</v>
      </c>
      <c r="CI293" s="124">
        <v>105.73991612508084</v>
      </c>
      <c r="CJ293" s="124">
        <v>35.24663870836028</v>
      </c>
      <c r="CK293" s="124">
        <v>0</v>
      </c>
      <c r="CL293" s="124">
        <v>0</v>
      </c>
      <c r="CM293" s="4">
        <f>IF(ISNUMBER(VLOOKUP(A293,Sheet1!$D$5:$D$567,1,0)),1,0)</f>
        <v>1</v>
      </c>
    </row>
    <row r="294" spans="1:91" s="57" customFormat="1">
      <c r="A294" s="1">
        <v>4902</v>
      </c>
      <c r="B294" s="1">
        <v>49</v>
      </c>
      <c r="C294" s="1">
        <v>4</v>
      </c>
      <c r="D294" s="3" t="s">
        <v>389</v>
      </c>
      <c r="E294" s="3"/>
      <c r="F294" s="4" t="s">
        <v>90</v>
      </c>
      <c r="G294" s="4" t="s">
        <v>91</v>
      </c>
      <c r="H294" s="4" t="s">
        <v>92</v>
      </c>
      <c r="I294" s="4" t="s">
        <v>91</v>
      </c>
      <c r="J294" s="4" t="s">
        <v>93</v>
      </c>
      <c r="K294" s="57">
        <v>594.0794570788994</v>
      </c>
      <c r="L294" s="57">
        <v>30.2</v>
      </c>
      <c r="M294" s="57">
        <v>47.6</v>
      </c>
      <c r="N294" s="57">
        <v>40.200000000000003</v>
      </c>
      <c r="O294" s="57">
        <v>40.200000000000003</v>
      </c>
      <c r="P294" s="57">
        <v>40</v>
      </c>
      <c r="Q294" s="57">
        <f t="shared" si="77"/>
        <v>198.2</v>
      </c>
      <c r="R294" s="58">
        <f t="shared" si="78"/>
        <v>624.27945707889944</v>
      </c>
      <c r="S294" s="58">
        <f t="shared" si="79"/>
        <v>671.87945707889946</v>
      </c>
      <c r="T294" s="58">
        <f t="shared" si="80"/>
        <v>712.07945707889951</v>
      </c>
      <c r="U294" s="58">
        <f t="shared" si="81"/>
        <v>752.27945707889955</v>
      </c>
      <c r="V294" s="61">
        <f t="shared" si="82"/>
        <v>792.27945707889955</v>
      </c>
      <c r="W294" s="57">
        <v>1491.63669293506</v>
      </c>
      <c r="X294" s="57">
        <f t="shared" si="70"/>
        <v>1577.2843738679887</v>
      </c>
      <c r="Y294" s="57">
        <f t="shared" si="71"/>
        <v>1703.9154113657044</v>
      </c>
      <c r="Z294" s="57">
        <f t="shared" si="72"/>
        <v>1811.1561733072208</v>
      </c>
      <c r="AA294" s="57">
        <f t="shared" si="73"/>
        <v>1904.5743216959886</v>
      </c>
      <c r="AB294" s="57">
        <f t="shared" si="74"/>
        <v>1997.1445734078104</v>
      </c>
      <c r="AC294" s="59">
        <v>2.5108370187878024</v>
      </c>
      <c r="AD294" s="59">
        <v>2.5265677990564472</v>
      </c>
      <c r="AE294" s="59">
        <v>2.5360433235654232</v>
      </c>
      <c r="AF294" s="59">
        <v>2.5434748261619093</v>
      </c>
      <c r="AG294" s="59">
        <v>2.5317377787922708</v>
      </c>
      <c r="AH294" s="59">
        <v>2.5207577396632206</v>
      </c>
      <c r="AI294" s="59"/>
      <c r="AJ294" s="59"/>
      <c r="AK294" s="59"/>
      <c r="AL294" s="59"/>
      <c r="AM294" s="59"/>
      <c r="AN294" s="59"/>
      <c r="AO294" s="59"/>
      <c r="AV294" s="59"/>
      <c r="AW294" s="59"/>
      <c r="AX294" s="59"/>
      <c r="AY294" s="59"/>
      <c r="AZ294" s="59"/>
      <c r="BA294" s="59"/>
      <c r="BB294" s="5">
        <v>251.93685000000002</v>
      </c>
      <c r="BC294" s="5">
        <v>265.63241179933777</v>
      </c>
      <c r="BD294" s="5">
        <v>273.16969106289326</v>
      </c>
      <c r="BE294" s="5">
        <v>279.0610037164542</v>
      </c>
      <c r="BF294" s="5">
        <v>285.29072942671507</v>
      </c>
      <c r="BG294" s="5">
        <v>290.21184464390001</v>
      </c>
      <c r="BH294" s="1">
        <v>4902</v>
      </c>
      <c r="BI294" s="57">
        <v>277</v>
      </c>
      <c r="BJ294" s="57">
        <v>396.23048405630402</v>
      </c>
      <c r="BK294" s="57">
        <v>433.77983843562043</v>
      </c>
      <c r="BL294" s="57">
        <v>435.91704196809332</v>
      </c>
      <c r="BM294" s="57">
        <v>454.97232251260402</v>
      </c>
      <c r="BN294" s="57">
        <v>524.38563904385205</v>
      </c>
      <c r="BO294" s="57">
        <v>0</v>
      </c>
      <c r="BP294" s="57">
        <v>0</v>
      </c>
      <c r="BQ294" s="57">
        <v>0</v>
      </c>
      <c r="BR294" s="57">
        <v>0</v>
      </c>
      <c r="BS294" s="57">
        <v>0</v>
      </c>
      <c r="BT294" s="57">
        <v>0</v>
      </c>
      <c r="CA294" s="57">
        <v>0</v>
      </c>
      <c r="CB294" s="30">
        <v>40.409819309702456</v>
      </c>
      <c r="CC294" s="30">
        <v>80.819638619404913</v>
      </c>
      <c r="CD294" s="30">
        <v>80.819638619404913</v>
      </c>
      <c r="CE294" s="30">
        <v>77.011907167941899</v>
      </c>
      <c r="CF294" s="30">
        <v>0</v>
      </c>
      <c r="CG294" s="124">
        <v>0</v>
      </c>
      <c r="CH294" s="124">
        <v>42.024532440624775</v>
      </c>
      <c r="CI294" s="124">
        <v>84.049064881249549</v>
      </c>
      <c r="CJ294" s="124">
        <v>84.049064881249549</v>
      </c>
      <c r="CK294" s="124">
        <v>80.089182440776113</v>
      </c>
      <c r="CL294" s="124">
        <v>0</v>
      </c>
      <c r="CM294" s="4">
        <f>IF(ISNUMBER(VLOOKUP(A294,Sheet1!$D$5:$D$567,1,0)),1,0)</f>
        <v>1</v>
      </c>
    </row>
    <row r="295" spans="1:91" s="57" customFormat="1">
      <c r="A295" s="1">
        <v>4903</v>
      </c>
      <c r="B295" s="1">
        <v>49</v>
      </c>
      <c r="C295" s="1">
        <v>4</v>
      </c>
      <c r="D295" s="3" t="s">
        <v>390</v>
      </c>
      <c r="E295" s="3"/>
      <c r="F295" s="4" t="s">
        <v>90</v>
      </c>
      <c r="G295" s="4" t="s">
        <v>91</v>
      </c>
      <c r="H295" s="4" t="s">
        <v>92</v>
      </c>
      <c r="I295" s="4" t="s">
        <v>91</v>
      </c>
      <c r="J295" s="4" t="s">
        <v>93</v>
      </c>
      <c r="K295" s="57">
        <v>1304.608956292052</v>
      </c>
      <c r="L295" s="57">
        <v>0</v>
      </c>
      <c r="M295" s="57">
        <v>0</v>
      </c>
      <c r="N295" s="57">
        <v>0</v>
      </c>
      <c r="O295" s="57">
        <v>0</v>
      </c>
      <c r="P295" s="57">
        <v>0</v>
      </c>
      <c r="Q295" s="57">
        <f t="shared" si="77"/>
        <v>0</v>
      </c>
      <c r="R295" s="58">
        <f t="shared" si="78"/>
        <v>1304.608956292052</v>
      </c>
      <c r="S295" s="58">
        <f t="shared" si="79"/>
        <v>1304.608956292052</v>
      </c>
      <c r="T295" s="58">
        <f t="shared" si="80"/>
        <v>1304.608956292052</v>
      </c>
      <c r="U295" s="58">
        <f t="shared" si="81"/>
        <v>1304.608956292052</v>
      </c>
      <c r="V295" s="61">
        <f t="shared" si="82"/>
        <v>1304.608956292052</v>
      </c>
      <c r="W295" s="57">
        <v>3882.9821154519959</v>
      </c>
      <c r="X295" s="57">
        <f t="shared" si="70"/>
        <v>3865.7915603243696</v>
      </c>
      <c r="Y295" s="57">
        <f t="shared" si="71"/>
        <v>3833.4848757319241</v>
      </c>
      <c r="Z295" s="57">
        <f t="shared" si="72"/>
        <v>3789.3759397540275</v>
      </c>
      <c r="AA295" s="57">
        <f t="shared" si="73"/>
        <v>3739.6227376596689</v>
      </c>
      <c r="AB295" s="57">
        <f t="shared" si="74"/>
        <v>3695.3780539124377</v>
      </c>
      <c r="AC295" s="59">
        <v>2.9763570890147597</v>
      </c>
      <c r="AD295" s="59">
        <v>2.9631803014074718</v>
      </c>
      <c r="AE295" s="59">
        <v>2.9384168008683775</v>
      </c>
      <c r="AF295" s="59">
        <v>2.9046067187244815</v>
      </c>
      <c r="AG295" s="59">
        <v>2.8664702320367259</v>
      </c>
      <c r="AH295" s="59">
        <v>2.8325560974342907</v>
      </c>
      <c r="AI295" s="59"/>
      <c r="AJ295" s="59"/>
      <c r="AK295" s="59"/>
      <c r="AL295" s="59"/>
      <c r="AM295" s="59"/>
      <c r="AN295" s="59"/>
      <c r="AO295" s="59"/>
      <c r="AV295" s="59"/>
      <c r="AW295" s="59"/>
      <c r="AX295" s="59"/>
      <c r="AY295" s="59"/>
      <c r="AZ295" s="59"/>
      <c r="BA295" s="59"/>
      <c r="BB295" s="5">
        <v>288.09750000000003</v>
      </c>
      <c r="BC295" s="5">
        <v>320.08430050900506</v>
      </c>
      <c r="BD295" s="5">
        <v>324.34428845141781</v>
      </c>
      <c r="BE295" s="5">
        <v>326.12176061973264</v>
      </c>
      <c r="BF295" s="5">
        <v>328.82664471355878</v>
      </c>
      <c r="BG295" s="5">
        <v>329.96008459790198</v>
      </c>
      <c r="BH295" s="1">
        <v>4903</v>
      </c>
      <c r="BI295" s="57">
        <v>113</v>
      </c>
      <c r="BJ295" s="57">
        <v>186.90304660130977</v>
      </c>
      <c r="BK295" s="57">
        <v>260.80609320261954</v>
      </c>
      <c r="BL295" s="57">
        <v>334.70913980392936</v>
      </c>
      <c r="BM295" s="57">
        <v>408.61218640523913</v>
      </c>
      <c r="BN295" s="57">
        <v>569.0611393327174</v>
      </c>
      <c r="BO295" s="57">
        <v>0</v>
      </c>
      <c r="BP295" s="57">
        <v>0</v>
      </c>
      <c r="BQ295" s="57">
        <v>0</v>
      </c>
      <c r="BR295" s="57">
        <v>0</v>
      </c>
      <c r="BS295" s="57">
        <v>0</v>
      </c>
      <c r="BT295" s="57">
        <v>0</v>
      </c>
      <c r="BU295" s="57">
        <v>1570</v>
      </c>
      <c r="BV295" s="57">
        <v>1727.0000000000002</v>
      </c>
      <c r="BW295" s="57">
        <v>1899.7000000000005</v>
      </c>
      <c r="BX295" s="57">
        <v>2089.6700000000005</v>
      </c>
      <c r="BY295" s="57">
        <v>2298.6370000000006</v>
      </c>
      <c r="BZ295" s="57">
        <v>2528.500700000001</v>
      </c>
      <c r="CA295" s="57">
        <v>0</v>
      </c>
      <c r="CB295" s="30">
        <v>0</v>
      </c>
      <c r="CC295" s="30">
        <v>37.078715546249406</v>
      </c>
      <c r="CD295" s="30">
        <v>261.45248052997005</v>
      </c>
      <c r="CE295" s="30">
        <v>27.590564543513185</v>
      </c>
      <c r="CF295" s="30">
        <v>0</v>
      </c>
      <c r="CG295" s="124">
        <v>0</v>
      </c>
      <c r="CH295" s="124">
        <v>0</v>
      </c>
      <c r="CI295" s="124">
        <v>37.515117345045162</v>
      </c>
      <c r="CJ295" s="124">
        <v>264.52967269053914</v>
      </c>
      <c r="CK295" s="124">
        <v>27.915294562317662</v>
      </c>
      <c r="CL295" s="124">
        <v>0</v>
      </c>
      <c r="CM295" s="4">
        <f>IF(ISNUMBER(VLOOKUP(A295,Sheet1!$D$5:$D$567,1,0)),1,0)</f>
        <v>1</v>
      </c>
    </row>
    <row r="296" spans="1:91" s="57" customFormat="1">
      <c r="A296" s="1">
        <v>4904</v>
      </c>
      <c r="B296" s="1">
        <v>49</v>
      </c>
      <c r="C296" s="1">
        <v>4</v>
      </c>
      <c r="D296" s="3" t="s">
        <v>391</v>
      </c>
      <c r="E296" s="3"/>
      <c r="F296" s="4" t="s">
        <v>90</v>
      </c>
      <c r="G296" s="4" t="s">
        <v>91</v>
      </c>
      <c r="H296" s="4" t="s">
        <v>92</v>
      </c>
      <c r="I296" s="4" t="s">
        <v>91</v>
      </c>
      <c r="J296" s="4" t="s">
        <v>93</v>
      </c>
      <c r="K296" s="57">
        <v>526.66168932639982</v>
      </c>
      <c r="L296" s="57">
        <v>0</v>
      </c>
      <c r="M296" s="57">
        <v>0</v>
      </c>
      <c r="N296" s="57">
        <v>0</v>
      </c>
      <c r="O296" s="57">
        <v>0</v>
      </c>
      <c r="P296" s="57">
        <v>0</v>
      </c>
      <c r="Q296" s="57">
        <f t="shared" si="77"/>
        <v>0</v>
      </c>
      <c r="R296" s="58">
        <f t="shared" si="78"/>
        <v>526.66168932639982</v>
      </c>
      <c r="S296" s="58">
        <f t="shared" si="79"/>
        <v>526.66168932639982</v>
      </c>
      <c r="T296" s="58">
        <f t="shared" si="80"/>
        <v>526.66168932639982</v>
      </c>
      <c r="U296" s="58">
        <f t="shared" si="81"/>
        <v>526.66168932639982</v>
      </c>
      <c r="V296" s="61">
        <f t="shared" si="82"/>
        <v>526.66168932639982</v>
      </c>
      <c r="W296" s="57">
        <v>1567.5332525391195</v>
      </c>
      <c r="X296" s="57">
        <f t="shared" si="70"/>
        <v>1382.802725233521</v>
      </c>
      <c r="Y296" s="57">
        <f t="shared" si="71"/>
        <v>1371.2465482383129</v>
      </c>
      <c r="Z296" s="57">
        <f t="shared" si="72"/>
        <v>1355.4686781887767</v>
      </c>
      <c r="AA296" s="57">
        <f t="shared" si="73"/>
        <v>1337.6718408860966</v>
      </c>
      <c r="AB296" s="57">
        <f t="shared" si="74"/>
        <v>1321.8454135404806</v>
      </c>
      <c r="AC296" s="59">
        <v>2.9763570890147606</v>
      </c>
      <c r="AD296" s="59">
        <v>2.6255996083598285</v>
      </c>
      <c r="AE296" s="59">
        <v>2.6036572927720201</v>
      </c>
      <c r="AF296" s="59">
        <v>2.5736990285403536</v>
      </c>
      <c r="AG296" s="59">
        <v>2.539907245953239</v>
      </c>
      <c r="AH296" s="59">
        <v>2.5098567834526193</v>
      </c>
      <c r="AI296" s="59"/>
      <c r="AJ296" s="59"/>
      <c r="AK296" s="59"/>
      <c r="AL296" s="59"/>
      <c r="AM296" s="59"/>
      <c r="AN296" s="59"/>
      <c r="AO296" s="59"/>
      <c r="AV296" s="59"/>
      <c r="AW296" s="59"/>
      <c r="AX296" s="59"/>
      <c r="AY296" s="59"/>
      <c r="AZ296" s="59"/>
      <c r="BA296" s="59"/>
      <c r="BB296" s="5">
        <v>562.12450000000001</v>
      </c>
      <c r="BC296" s="5">
        <v>570.66343389000508</v>
      </c>
      <c r="BD296" s="5">
        <v>579.35902680138065</v>
      </c>
      <c r="BE296" s="5">
        <v>588.63404102404365</v>
      </c>
      <c r="BF296" s="5">
        <v>597.02853152895034</v>
      </c>
      <c r="BG296" s="5">
        <v>604.70773267130471</v>
      </c>
      <c r="BH296" s="1">
        <v>4904</v>
      </c>
      <c r="BI296" s="57">
        <v>1024</v>
      </c>
      <c r="BJ296" s="57">
        <v>1024</v>
      </c>
      <c r="BK296" s="57">
        <v>1024</v>
      </c>
      <c r="BL296" s="57">
        <v>1024</v>
      </c>
      <c r="BM296" s="57">
        <v>1024</v>
      </c>
      <c r="BN296" s="57">
        <v>1024</v>
      </c>
      <c r="BO296" s="57">
        <v>0</v>
      </c>
      <c r="BP296" s="57">
        <v>0</v>
      </c>
      <c r="BQ296" s="57">
        <v>0</v>
      </c>
      <c r="BR296" s="57">
        <v>0</v>
      </c>
      <c r="BS296" s="57">
        <v>0</v>
      </c>
      <c r="BT296" s="57">
        <v>0</v>
      </c>
      <c r="CA296" s="57">
        <v>0</v>
      </c>
      <c r="CB296" s="30">
        <v>147.15851025601091</v>
      </c>
      <c r="CC296" s="30">
        <v>117.72680820480873</v>
      </c>
      <c r="CD296" s="30">
        <v>88.29510615360654</v>
      </c>
      <c r="CE296" s="30">
        <v>235.45361640961747</v>
      </c>
      <c r="CF296" s="30">
        <v>0</v>
      </c>
      <c r="CG296" s="124">
        <v>0</v>
      </c>
      <c r="CH296" s="124">
        <v>151.17693316782618</v>
      </c>
      <c r="CI296" s="124">
        <v>120.94154653426095</v>
      </c>
      <c r="CJ296" s="124">
        <v>90.70615990069571</v>
      </c>
      <c r="CK296" s="124">
        <v>241.8830930685219</v>
      </c>
      <c r="CL296" s="124">
        <v>0</v>
      </c>
      <c r="CM296" s="4">
        <f>IF(ISNUMBER(VLOOKUP(A296,Sheet1!$D$5:$D$567,1,0)),1,0)</f>
        <v>1</v>
      </c>
    </row>
    <row r="297" spans="1:91" s="57" customFormat="1">
      <c r="A297" s="1">
        <v>4905</v>
      </c>
      <c r="B297" s="1">
        <v>49</v>
      </c>
      <c r="C297" s="1">
        <v>4</v>
      </c>
      <c r="D297" s="3" t="s">
        <v>392</v>
      </c>
      <c r="E297" s="3"/>
      <c r="F297" s="4" t="s">
        <v>90</v>
      </c>
      <c r="G297" s="4" t="s">
        <v>91</v>
      </c>
      <c r="H297" s="4" t="s">
        <v>92</v>
      </c>
      <c r="I297" s="4" t="s">
        <v>91</v>
      </c>
      <c r="J297" s="4" t="s">
        <v>93</v>
      </c>
      <c r="K297" s="57">
        <v>2116.2272727272602</v>
      </c>
      <c r="L297" s="57">
        <v>62.75</v>
      </c>
      <c r="M297" s="57">
        <v>84.5</v>
      </c>
      <c r="N297" s="57">
        <v>142.25</v>
      </c>
      <c r="O297" s="57">
        <v>75.25</v>
      </c>
      <c r="P297" s="57">
        <v>75.25</v>
      </c>
      <c r="Q297" s="57">
        <f t="shared" si="77"/>
        <v>440</v>
      </c>
      <c r="R297" s="58">
        <f t="shared" si="78"/>
        <v>2178.9772727272602</v>
      </c>
      <c r="S297" s="58">
        <f t="shared" si="79"/>
        <v>2263.4772727272602</v>
      </c>
      <c r="T297" s="58">
        <f t="shared" si="80"/>
        <v>2405.7272727272602</v>
      </c>
      <c r="U297" s="58">
        <f t="shared" si="81"/>
        <v>2480.9772727272602</v>
      </c>
      <c r="V297" s="61">
        <f t="shared" si="82"/>
        <v>2556.2272727272602</v>
      </c>
      <c r="W297" s="57">
        <v>4605.7271642674914</v>
      </c>
      <c r="X297" s="57">
        <f t="shared" si="70"/>
        <v>4623.160623400383</v>
      </c>
      <c r="Y297" s="57">
        <f t="shared" si="71"/>
        <v>4770.9409016734571</v>
      </c>
      <c r="Z297" s="57">
        <f t="shared" si="72"/>
        <v>5012.1447455742864</v>
      </c>
      <c r="AA297" s="57">
        <f t="shared" si="73"/>
        <v>5095.7791203264533</v>
      </c>
      <c r="AB297" s="57">
        <f t="shared" si="74"/>
        <v>5159.0233116183472</v>
      </c>
      <c r="AC297" s="59">
        <v>2.1763858842684325</v>
      </c>
      <c r="AD297" s="59">
        <v>2.1217112639334341</v>
      </c>
      <c r="AE297" s="59">
        <v>2.1077927130785623</v>
      </c>
      <c r="AF297" s="59">
        <v>2.0834218418666604</v>
      </c>
      <c r="AG297" s="59">
        <v>2.0539402663390076</v>
      </c>
      <c r="AH297" s="59">
        <v>2.0182177722069845</v>
      </c>
      <c r="AI297" s="59"/>
      <c r="AJ297" s="59"/>
      <c r="AK297" s="59"/>
      <c r="AL297" s="59"/>
      <c r="AM297" s="59"/>
      <c r="AN297" s="59"/>
      <c r="AO297" s="59"/>
      <c r="AV297" s="59"/>
      <c r="AW297" s="59"/>
      <c r="AX297" s="59"/>
      <c r="AY297" s="59"/>
      <c r="AZ297" s="59"/>
      <c r="BA297" s="59"/>
      <c r="BB297" s="5">
        <v>581.01</v>
      </c>
      <c r="BC297" s="5">
        <v>653.46571864944781</v>
      </c>
      <c r="BD297" s="5">
        <v>730.19456254980935</v>
      </c>
      <c r="BE297" s="5">
        <v>781.5519741504686</v>
      </c>
      <c r="BF297" s="5">
        <v>833.69464430423852</v>
      </c>
      <c r="BG297" s="5">
        <v>884.04542209220881</v>
      </c>
      <c r="BH297" s="1">
        <v>4905</v>
      </c>
      <c r="BI297" s="57">
        <v>882</v>
      </c>
      <c r="BJ297" s="57">
        <v>1134.5792965953169</v>
      </c>
      <c r="BK297" s="57">
        <v>1149.1132807781494</v>
      </c>
      <c r="BL297" s="57">
        <v>1187.4949657172101</v>
      </c>
      <c r="BM297" s="57">
        <v>1196.4197049946624</v>
      </c>
      <c r="BN297" s="57">
        <v>1204.9424005520357</v>
      </c>
      <c r="BO297" s="57">
        <v>0</v>
      </c>
      <c r="BP297" s="57">
        <v>0</v>
      </c>
      <c r="BQ297" s="57">
        <v>0</v>
      </c>
      <c r="BR297" s="57">
        <v>0</v>
      </c>
      <c r="BS297" s="57">
        <v>0</v>
      </c>
      <c r="BT297" s="57">
        <v>0</v>
      </c>
      <c r="CA297" s="57">
        <v>0</v>
      </c>
      <c r="CB297" s="30">
        <v>82.234948244968052</v>
      </c>
      <c r="CC297" s="30">
        <v>240.12757748486771</v>
      </c>
      <c r="CD297" s="30">
        <v>339.01870842801287</v>
      </c>
      <c r="CE297" s="30">
        <v>120.17073999261994</v>
      </c>
      <c r="CF297" s="30">
        <v>0</v>
      </c>
      <c r="CG297" s="124">
        <v>0</v>
      </c>
      <c r="CH297" s="124">
        <v>93.019315332133289</v>
      </c>
      <c r="CI297" s="124">
        <v>271.61812984266027</v>
      </c>
      <c r="CJ297" s="124">
        <v>383.47793506014068</v>
      </c>
      <c r="CK297" s="124">
        <v>135.93004185727457</v>
      </c>
      <c r="CL297" s="124">
        <v>0</v>
      </c>
      <c r="CM297" s="4">
        <f>IF(ISNUMBER(VLOOKUP(A297,Sheet1!$D$5:$D$567,1,0)),1,0)</f>
        <v>1</v>
      </c>
    </row>
    <row r="298" spans="1:91" s="57" customFormat="1">
      <c r="A298" s="1">
        <v>4906</v>
      </c>
      <c r="B298" s="1">
        <v>49</v>
      </c>
      <c r="C298" s="1">
        <v>4</v>
      </c>
      <c r="D298" s="3" t="s">
        <v>393</v>
      </c>
      <c r="E298" s="3"/>
      <c r="F298" s="4" t="s">
        <v>90</v>
      </c>
      <c r="G298" s="4" t="s">
        <v>91</v>
      </c>
      <c r="H298" s="4" t="s">
        <v>92</v>
      </c>
      <c r="I298" s="4" t="s">
        <v>91</v>
      </c>
      <c r="J298" s="4" t="s">
        <v>93</v>
      </c>
      <c r="K298" s="57">
        <v>968.00000000000011</v>
      </c>
      <c r="L298" s="57">
        <v>37.75</v>
      </c>
      <c r="M298" s="57">
        <v>59.5</v>
      </c>
      <c r="N298" s="57">
        <v>225.95</v>
      </c>
      <c r="O298" s="57">
        <v>61.05</v>
      </c>
      <c r="P298" s="57">
        <v>50.25</v>
      </c>
      <c r="Q298" s="57">
        <f t="shared" si="77"/>
        <v>434.5</v>
      </c>
      <c r="R298" s="58">
        <f t="shared" si="78"/>
        <v>1005.7500000000001</v>
      </c>
      <c r="S298" s="58">
        <f t="shared" si="79"/>
        <v>1065.25</v>
      </c>
      <c r="T298" s="58">
        <f t="shared" si="80"/>
        <v>1291.2</v>
      </c>
      <c r="U298" s="58">
        <f t="shared" si="81"/>
        <v>1352.25</v>
      </c>
      <c r="V298" s="61">
        <f t="shared" si="82"/>
        <v>1402.5</v>
      </c>
      <c r="W298" s="57">
        <v>2450.4017381373515</v>
      </c>
      <c r="X298" s="57">
        <f t="shared" si="70"/>
        <v>2476.8150208496668</v>
      </c>
      <c r="Y298" s="57">
        <f t="shared" si="71"/>
        <v>2567.5464200804936</v>
      </c>
      <c r="Z298" s="57">
        <f t="shared" si="72"/>
        <v>3093.3139817729034</v>
      </c>
      <c r="AA298" s="57">
        <f t="shared" si="73"/>
        <v>3186.6578652061335</v>
      </c>
      <c r="AB298" s="57">
        <f t="shared" si="74"/>
        <v>3239.8626368740702</v>
      </c>
      <c r="AC298" s="59">
        <v>2.5314067542741232</v>
      </c>
      <c r="AD298" s="59">
        <v>2.4626547560026513</v>
      </c>
      <c r="AE298" s="59">
        <v>2.4102759165271004</v>
      </c>
      <c r="AF298" s="59">
        <v>2.3956892671723229</v>
      </c>
      <c r="AG298" s="59">
        <v>2.3565597080466878</v>
      </c>
      <c r="AH298" s="59">
        <v>2.3100624861847203</v>
      </c>
      <c r="AI298" s="59"/>
      <c r="AJ298" s="59"/>
      <c r="AK298" s="59"/>
      <c r="AL298" s="59"/>
      <c r="AM298" s="59"/>
      <c r="AN298" s="59"/>
      <c r="AO298" s="59"/>
      <c r="AV298" s="59"/>
      <c r="AW298" s="59"/>
      <c r="AX298" s="59"/>
      <c r="AY298" s="59"/>
      <c r="AZ298" s="59"/>
      <c r="BA298" s="59"/>
      <c r="BB298" s="5">
        <v>1525.5739000000001</v>
      </c>
      <c r="BC298" s="5">
        <v>1542.2065066354303</v>
      </c>
      <c r="BD298" s="5">
        <v>1559.8202526833732</v>
      </c>
      <c r="BE298" s="5">
        <v>1590.9070262604075</v>
      </c>
      <c r="BF298" s="5">
        <v>1609.1676283077334</v>
      </c>
      <c r="BG298" s="5">
        <v>1624.8411363243781</v>
      </c>
      <c r="BH298" s="1">
        <v>4906</v>
      </c>
      <c r="BI298" s="57">
        <v>1022</v>
      </c>
      <c r="BJ298" s="57">
        <v>1029.9363727454911</v>
      </c>
      <c r="BK298" s="57">
        <v>1059.032587548638</v>
      </c>
      <c r="BL298" s="57">
        <v>1089.1436117530541</v>
      </c>
      <c r="BM298" s="57">
        <v>1103.4809166400514</v>
      </c>
      <c r="BN298" s="57">
        <v>1117.71288209607</v>
      </c>
      <c r="BO298" s="57">
        <v>179</v>
      </c>
      <c r="BP298" s="57">
        <v>179</v>
      </c>
      <c r="BQ298" s="57">
        <v>179</v>
      </c>
      <c r="BR298" s="57">
        <v>179</v>
      </c>
      <c r="BS298" s="57">
        <v>179</v>
      </c>
      <c r="BT298" s="57">
        <v>179</v>
      </c>
      <c r="BU298" s="57">
        <v>1595</v>
      </c>
      <c r="BV298" s="57">
        <v>1674.75</v>
      </c>
      <c r="BW298" s="57">
        <v>1758.4875000000002</v>
      </c>
      <c r="BX298" s="57">
        <v>1846.4118750000002</v>
      </c>
      <c r="BY298" s="57">
        <v>1938.7324687500004</v>
      </c>
      <c r="BZ298" s="57">
        <v>2035.6690921875006</v>
      </c>
      <c r="CA298" s="57">
        <v>0</v>
      </c>
      <c r="CB298" s="30">
        <v>237.97187111517246</v>
      </c>
      <c r="CC298" s="30">
        <v>163.07579956937261</v>
      </c>
      <c r="CD298" s="30">
        <v>79.32395703839083</v>
      </c>
      <c r="CE298" s="30">
        <v>1110.5353985374716</v>
      </c>
      <c r="CF298" s="30">
        <v>0</v>
      </c>
      <c r="CG298" s="124">
        <v>0</v>
      </c>
      <c r="CH298" s="124">
        <v>243.04782057875192</v>
      </c>
      <c r="CI298" s="124">
        <v>166.55421285186651</v>
      </c>
      <c r="CJ298" s="124">
        <v>81.015940192917313</v>
      </c>
      <c r="CK298" s="124">
        <v>1134.2231627008423</v>
      </c>
      <c r="CL298" s="124">
        <v>0</v>
      </c>
      <c r="CM298" s="4">
        <f>IF(ISNUMBER(VLOOKUP(A298,Sheet1!$D$5:$D$567,1,0)),1,0)</f>
        <v>1</v>
      </c>
    </row>
    <row r="299" spans="1:91" s="57" customFormat="1">
      <c r="A299" s="1">
        <v>4907</v>
      </c>
      <c r="B299" s="1">
        <v>49</v>
      </c>
      <c r="C299" s="1">
        <v>4</v>
      </c>
      <c r="D299" s="3" t="s">
        <v>394</v>
      </c>
      <c r="E299" s="3"/>
      <c r="F299" s="4" t="s">
        <v>90</v>
      </c>
      <c r="G299" s="4" t="s">
        <v>91</v>
      </c>
      <c r="H299" s="4" t="s">
        <v>92</v>
      </c>
      <c r="I299" s="4" t="s">
        <v>91</v>
      </c>
      <c r="J299" s="4" t="s">
        <v>93</v>
      </c>
      <c r="K299" s="57">
        <v>239.8650124069475</v>
      </c>
      <c r="L299" s="57">
        <v>30.5</v>
      </c>
      <c r="M299" s="57">
        <v>206.60000000000002</v>
      </c>
      <c r="N299" s="57">
        <v>21.1</v>
      </c>
      <c r="O299" s="57">
        <v>21.1</v>
      </c>
      <c r="P299" s="57">
        <v>21.1</v>
      </c>
      <c r="Q299" s="57">
        <f t="shared" si="77"/>
        <v>300.40000000000009</v>
      </c>
      <c r="R299" s="58">
        <f t="shared" si="78"/>
        <v>270.36501240694747</v>
      </c>
      <c r="S299" s="58">
        <f t="shared" si="79"/>
        <v>476.96501240694749</v>
      </c>
      <c r="T299" s="58">
        <f t="shared" si="80"/>
        <v>498.06501240694752</v>
      </c>
      <c r="U299" s="58">
        <f t="shared" si="81"/>
        <v>519.16501240694754</v>
      </c>
      <c r="V299" s="61">
        <f t="shared" si="82"/>
        <v>540.26501240694756</v>
      </c>
      <c r="W299" s="57">
        <v>606.66833632081534</v>
      </c>
      <c r="X299" s="57">
        <f t="shared" si="70"/>
        <v>668.07204608222003</v>
      </c>
      <c r="Y299" s="57">
        <f t="shared" si="71"/>
        <v>1205.8881613659789</v>
      </c>
      <c r="Z299" s="57">
        <f t="shared" si="72"/>
        <v>1245.2526834339278</v>
      </c>
      <c r="AA299" s="57">
        <f t="shared" si="73"/>
        <v>1281.0287494994598</v>
      </c>
      <c r="AB299" s="57">
        <f t="shared" si="74"/>
        <v>1306.9787606187188</v>
      </c>
      <c r="AC299" s="59">
        <v>2.5292072830178367</v>
      </c>
      <c r="AD299" s="59">
        <v>2.4710003714410083</v>
      </c>
      <c r="AE299" s="59">
        <v>2.5282528697033921</v>
      </c>
      <c r="AF299" s="59">
        <v>2.5001810053192122</v>
      </c>
      <c r="AG299" s="59">
        <v>2.4674789688934688</v>
      </c>
      <c r="AH299" s="59">
        <v>2.4191438101756146</v>
      </c>
      <c r="AI299" s="59"/>
      <c r="AJ299" s="59"/>
      <c r="AK299" s="59"/>
      <c r="AL299" s="59"/>
      <c r="AM299" s="59"/>
      <c r="AN299" s="59"/>
      <c r="AO299" s="59"/>
      <c r="AV299" s="59"/>
      <c r="AW299" s="59"/>
      <c r="AX299" s="59"/>
      <c r="AY299" s="59"/>
      <c r="AZ299" s="59"/>
      <c r="BA299" s="59"/>
      <c r="BB299" s="5">
        <v>169.5094</v>
      </c>
      <c r="BC299" s="5">
        <v>173.23335329374771</v>
      </c>
      <c r="BD299" s="5">
        <v>200.75126580181478</v>
      </c>
      <c r="BE299" s="5">
        <v>203.76358594342227</v>
      </c>
      <c r="BF299" s="5">
        <v>206.4546363650347</v>
      </c>
      <c r="BG299" s="5">
        <v>208.68181064962556</v>
      </c>
      <c r="BH299" s="1">
        <v>4907</v>
      </c>
      <c r="BJ299" s="57">
        <v>0</v>
      </c>
      <c r="BK299" s="57">
        <v>0</v>
      </c>
      <c r="BL299" s="57">
        <v>0</v>
      </c>
      <c r="BM299" s="57">
        <v>0</v>
      </c>
      <c r="BN299" s="57">
        <v>0</v>
      </c>
      <c r="BO299" s="57">
        <v>0</v>
      </c>
      <c r="BP299" s="57">
        <v>0</v>
      </c>
      <c r="BQ299" s="57">
        <v>0</v>
      </c>
      <c r="BR299" s="57">
        <v>0</v>
      </c>
      <c r="BS299" s="57">
        <v>0</v>
      </c>
      <c r="BT299" s="57">
        <v>0</v>
      </c>
      <c r="CA299" s="57">
        <v>0</v>
      </c>
      <c r="CB299" s="30">
        <v>188.35384115105353</v>
      </c>
      <c r="CC299" s="30">
        <v>3.9514791446433644</v>
      </c>
      <c r="CD299" s="30">
        <v>11.458265647725369</v>
      </c>
      <c r="CE299" s="30">
        <v>0</v>
      </c>
      <c r="CF299" s="30">
        <v>0</v>
      </c>
      <c r="CG299" s="124">
        <v>0</v>
      </c>
      <c r="CH299" s="124">
        <v>192.90012213039702</v>
      </c>
      <c r="CI299" s="124">
        <v>4.0468556677117613</v>
      </c>
      <c r="CJ299" s="124">
        <v>11.734832851516781</v>
      </c>
      <c r="CK299" s="124">
        <v>0</v>
      </c>
      <c r="CL299" s="124">
        <v>0</v>
      </c>
      <c r="CM299" s="4">
        <f>IF(ISNUMBER(VLOOKUP(A299,Sheet1!$D$5:$D$567,1,0)),1,0)</f>
        <v>1</v>
      </c>
    </row>
    <row r="300" spans="1:91" s="57" customFormat="1">
      <c r="A300" s="1">
        <v>5001</v>
      </c>
      <c r="B300" s="1">
        <v>50</v>
      </c>
      <c r="C300" s="1">
        <v>5</v>
      </c>
      <c r="D300" s="3" t="s">
        <v>395</v>
      </c>
      <c r="E300" s="3"/>
      <c r="F300" s="4" t="s">
        <v>90</v>
      </c>
      <c r="G300" s="4" t="s">
        <v>91</v>
      </c>
      <c r="H300" s="4" t="s">
        <v>92</v>
      </c>
      <c r="I300" s="4" t="s">
        <v>91</v>
      </c>
      <c r="J300" s="4" t="s">
        <v>93</v>
      </c>
      <c r="K300" s="57">
        <v>0</v>
      </c>
      <c r="L300" s="57">
        <v>0</v>
      </c>
      <c r="M300" s="57">
        <v>0</v>
      </c>
      <c r="N300" s="57">
        <v>0</v>
      </c>
      <c r="O300" s="57">
        <v>0</v>
      </c>
      <c r="P300" s="57">
        <v>0</v>
      </c>
      <c r="Q300" s="57">
        <f t="shared" si="77"/>
        <v>0</v>
      </c>
      <c r="R300" s="58">
        <f t="shared" si="78"/>
        <v>0</v>
      </c>
      <c r="S300" s="58">
        <f t="shared" si="79"/>
        <v>0</v>
      </c>
      <c r="T300" s="58">
        <f t="shared" si="80"/>
        <v>0</v>
      </c>
      <c r="U300" s="58">
        <f t="shared" si="81"/>
        <v>0</v>
      </c>
      <c r="V300" s="61">
        <f t="shared" si="82"/>
        <v>0</v>
      </c>
      <c r="W300" s="57">
        <v>0</v>
      </c>
      <c r="X300" s="57">
        <f t="shared" si="70"/>
        <v>0</v>
      </c>
      <c r="Y300" s="57">
        <f t="shared" si="71"/>
        <v>0</v>
      </c>
      <c r="Z300" s="57">
        <f t="shared" si="72"/>
        <v>0</v>
      </c>
      <c r="AA300" s="57">
        <f t="shared" si="73"/>
        <v>0</v>
      </c>
      <c r="AB300" s="57">
        <f t="shared" si="74"/>
        <v>0</v>
      </c>
      <c r="AC300" s="59"/>
      <c r="AD300" s="59"/>
      <c r="AE300" s="59"/>
      <c r="AF300" s="59"/>
      <c r="AG300" s="59"/>
      <c r="AH300" s="59"/>
      <c r="AI300" s="59"/>
      <c r="AJ300" s="59"/>
      <c r="AK300" s="59"/>
      <c r="AL300" s="59"/>
      <c r="AM300" s="59"/>
      <c r="AN300" s="59"/>
      <c r="AO300" s="59"/>
      <c r="AV300" s="59"/>
      <c r="AW300" s="59"/>
      <c r="AX300" s="59"/>
      <c r="AY300" s="59"/>
      <c r="AZ300" s="59"/>
      <c r="BA300" s="59"/>
      <c r="BB300" s="5">
        <v>9957.8052000000007</v>
      </c>
      <c r="BC300" s="5">
        <v>11280.648853322098</v>
      </c>
      <c r="BD300" s="5">
        <v>15751.701830786518</v>
      </c>
      <c r="BE300" s="5">
        <v>17248.09259742322</v>
      </c>
      <c r="BF300" s="5">
        <v>18054.247006741574</v>
      </c>
      <c r="BG300" s="5">
        <v>18154.384486000003</v>
      </c>
      <c r="BH300" s="1">
        <v>5001</v>
      </c>
      <c r="BJ300" s="57">
        <v>0</v>
      </c>
      <c r="BK300" s="57">
        <v>0</v>
      </c>
      <c r="BL300" s="57">
        <v>0</v>
      </c>
      <c r="BM300" s="57">
        <v>0</v>
      </c>
      <c r="BN300" s="57">
        <v>0</v>
      </c>
      <c r="BO300" s="57">
        <v>0</v>
      </c>
      <c r="BP300" s="57">
        <v>0</v>
      </c>
      <c r="BQ300" s="57">
        <v>0</v>
      </c>
      <c r="BR300" s="57">
        <v>0</v>
      </c>
      <c r="BS300" s="57">
        <v>0</v>
      </c>
      <c r="BT300" s="57">
        <v>0</v>
      </c>
      <c r="CA300" s="57">
        <v>3909.7661655899497</v>
      </c>
      <c r="CB300" s="30">
        <v>501.32812468051168</v>
      </c>
      <c r="CC300" s="30">
        <v>12641.50999887326</v>
      </c>
      <c r="CD300" s="30">
        <v>0</v>
      </c>
      <c r="CE300" s="30">
        <v>195.48830827949752</v>
      </c>
      <c r="CF300" s="30">
        <v>0</v>
      </c>
      <c r="CG300" s="124">
        <v>4115.2027576126229</v>
      </c>
      <c r="CH300" s="124">
        <v>527.67014541973447</v>
      </c>
      <c r="CI300" s="124">
        <v>13305.751445087013</v>
      </c>
      <c r="CJ300" s="124">
        <v>0</v>
      </c>
      <c r="CK300" s="124">
        <v>205.76013788063116</v>
      </c>
      <c r="CL300" s="124">
        <v>0</v>
      </c>
      <c r="CM300" s="4">
        <f>IF(ISNUMBER(VLOOKUP(A300,Sheet1!$D$5:$D$567,1,0)),1,0)</f>
        <v>1</v>
      </c>
    </row>
    <row r="301" spans="1:91" s="57" customFormat="1">
      <c r="A301" s="1">
        <v>5002</v>
      </c>
      <c r="B301" s="1">
        <v>50</v>
      </c>
      <c r="C301" s="1">
        <v>5</v>
      </c>
      <c r="D301" s="3" t="s">
        <v>396</v>
      </c>
      <c r="E301" s="3"/>
      <c r="F301" s="4" t="s">
        <v>90</v>
      </c>
      <c r="G301" s="4" t="s">
        <v>91</v>
      </c>
      <c r="H301" s="4" t="s">
        <v>92</v>
      </c>
      <c r="I301" s="4" t="s">
        <v>91</v>
      </c>
      <c r="J301" s="4" t="s">
        <v>93</v>
      </c>
      <c r="K301" s="57">
        <v>0</v>
      </c>
      <c r="L301" s="57">
        <v>0</v>
      </c>
      <c r="M301" s="57">
        <v>0</v>
      </c>
      <c r="N301" s="57">
        <v>0</v>
      </c>
      <c r="O301" s="57">
        <v>0</v>
      </c>
      <c r="P301" s="57">
        <v>0</v>
      </c>
      <c r="Q301" s="57">
        <f t="shared" si="77"/>
        <v>0</v>
      </c>
      <c r="R301" s="58">
        <f t="shared" si="78"/>
        <v>0</v>
      </c>
      <c r="S301" s="58">
        <f t="shared" si="79"/>
        <v>0</v>
      </c>
      <c r="T301" s="58">
        <f t="shared" si="80"/>
        <v>0</v>
      </c>
      <c r="U301" s="58">
        <f t="shared" si="81"/>
        <v>0</v>
      </c>
      <c r="V301" s="61">
        <f t="shared" si="82"/>
        <v>0</v>
      </c>
      <c r="W301" s="57">
        <v>0</v>
      </c>
      <c r="X301" s="57">
        <f t="shared" si="70"/>
        <v>0</v>
      </c>
      <c r="Y301" s="57">
        <f t="shared" si="71"/>
        <v>0</v>
      </c>
      <c r="Z301" s="57">
        <f t="shared" si="72"/>
        <v>0</v>
      </c>
      <c r="AA301" s="57">
        <f t="shared" si="73"/>
        <v>0</v>
      </c>
      <c r="AB301" s="57">
        <f t="shared" si="74"/>
        <v>0</v>
      </c>
      <c r="AC301" s="59"/>
      <c r="AD301" s="59"/>
      <c r="AE301" s="59"/>
      <c r="AF301" s="59"/>
      <c r="AG301" s="59"/>
      <c r="AH301" s="59"/>
      <c r="AI301" s="59"/>
      <c r="AJ301" s="59"/>
      <c r="AK301" s="59"/>
      <c r="AL301" s="59"/>
      <c r="AM301" s="59"/>
      <c r="AN301" s="59"/>
      <c r="AO301" s="59"/>
      <c r="AV301" s="59"/>
      <c r="AW301" s="59"/>
      <c r="AX301" s="59"/>
      <c r="AY301" s="59"/>
      <c r="AZ301" s="59"/>
      <c r="BA301" s="59"/>
      <c r="BB301" s="5">
        <v>3259.0808999999999</v>
      </c>
      <c r="BC301" s="5">
        <v>3294.1434838398877</v>
      </c>
      <c r="BD301" s="5">
        <v>3643.287728707865</v>
      </c>
      <c r="BE301" s="5">
        <v>4059.2199372808986</v>
      </c>
      <c r="BF301" s="5">
        <v>4471.8564460674152</v>
      </c>
      <c r="BG301" s="5">
        <v>4881.3803495000002</v>
      </c>
      <c r="BH301" s="1">
        <v>5002</v>
      </c>
      <c r="BJ301" s="57">
        <v>0</v>
      </c>
      <c r="BK301" s="57">
        <v>0</v>
      </c>
      <c r="BL301" s="57">
        <v>0</v>
      </c>
      <c r="BM301" s="57">
        <v>0</v>
      </c>
      <c r="BN301" s="57">
        <v>0</v>
      </c>
      <c r="BO301" s="57">
        <v>0</v>
      </c>
      <c r="BP301" s="57">
        <v>0</v>
      </c>
      <c r="BQ301" s="57">
        <v>0</v>
      </c>
      <c r="BR301" s="57">
        <v>0</v>
      </c>
      <c r="BS301" s="57">
        <v>0</v>
      </c>
      <c r="BT301" s="57">
        <v>0</v>
      </c>
      <c r="CA301" s="57">
        <v>1125.3898666658877</v>
      </c>
      <c r="CB301" s="30">
        <v>84.404239999941538</v>
      </c>
      <c r="CC301" s="30">
        <v>2788.6241570588204</v>
      </c>
      <c r="CD301" s="30">
        <v>4.532180222954814</v>
      </c>
      <c r="CE301" s="30">
        <v>56.269493333294363</v>
      </c>
      <c r="CF301" s="30">
        <v>0</v>
      </c>
      <c r="CG301" s="124">
        <v>1353.327995415081</v>
      </c>
      <c r="CH301" s="124">
        <v>101.49959965613104</v>
      </c>
      <c r="CI301" s="124">
        <v>3353.436219946796</v>
      </c>
      <c r="CJ301" s="124">
        <v>5.4501347112380483</v>
      </c>
      <c r="CK301" s="124">
        <v>67.666399770754026</v>
      </c>
      <c r="CL301" s="124">
        <v>0</v>
      </c>
      <c r="CM301" s="4">
        <f>IF(ISNUMBER(VLOOKUP(A301,Sheet1!$D$5:$D$567,1,0)),1,0)</f>
        <v>1</v>
      </c>
    </row>
    <row r="302" spans="1:91" s="57" customFormat="1">
      <c r="A302" s="1">
        <v>5003</v>
      </c>
      <c r="B302" s="1">
        <v>50</v>
      </c>
      <c r="C302" s="1">
        <v>5</v>
      </c>
      <c r="D302" s="3" t="s">
        <v>397</v>
      </c>
      <c r="E302" s="3"/>
      <c r="F302" s="4" t="s">
        <v>90</v>
      </c>
      <c r="G302" s="4" t="s">
        <v>91</v>
      </c>
      <c r="H302" s="4" t="s">
        <v>92</v>
      </c>
      <c r="I302" s="4" t="s">
        <v>91</v>
      </c>
      <c r="J302" s="4" t="s">
        <v>93</v>
      </c>
      <c r="K302" s="57">
        <v>0</v>
      </c>
      <c r="L302" s="57">
        <v>0</v>
      </c>
      <c r="M302" s="57">
        <v>0</v>
      </c>
      <c r="N302" s="57">
        <v>0</v>
      </c>
      <c r="O302" s="57">
        <v>0</v>
      </c>
      <c r="P302" s="57">
        <v>0</v>
      </c>
      <c r="Q302" s="57">
        <f t="shared" si="77"/>
        <v>0</v>
      </c>
      <c r="R302" s="58">
        <f t="shared" si="78"/>
        <v>0</v>
      </c>
      <c r="S302" s="58">
        <f t="shared" si="79"/>
        <v>0</v>
      </c>
      <c r="T302" s="58">
        <f t="shared" si="80"/>
        <v>0</v>
      </c>
      <c r="U302" s="58">
        <f t="shared" si="81"/>
        <v>0</v>
      </c>
      <c r="V302" s="61">
        <f t="shared" si="82"/>
        <v>0</v>
      </c>
      <c r="W302" s="57">
        <v>0</v>
      </c>
      <c r="X302" s="57">
        <f t="shared" si="70"/>
        <v>0</v>
      </c>
      <c r="Y302" s="57">
        <f t="shared" si="71"/>
        <v>0</v>
      </c>
      <c r="Z302" s="57">
        <f t="shared" si="72"/>
        <v>0</v>
      </c>
      <c r="AA302" s="57">
        <f t="shared" si="73"/>
        <v>0</v>
      </c>
      <c r="AB302" s="57">
        <f t="shared" si="74"/>
        <v>0</v>
      </c>
      <c r="AC302" s="59"/>
      <c r="AD302" s="59"/>
      <c r="AE302" s="59"/>
      <c r="AF302" s="59"/>
      <c r="AG302" s="59"/>
      <c r="AH302" s="59"/>
      <c r="AI302" s="59"/>
      <c r="AJ302" s="59"/>
      <c r="AK302" s="59"/>
      <c r="AL302" s="59"/>
      <c r="AM302" s="59"/>
      <c r="AN302" s="59"/>
      <c r="AO302" s="59"/>
      <c r="AV302" s="59"/>
      <c r="AW302" s="59"/>
      <c r="AX302" s="59"/>
      <c r="AY302" s="59"/>
      <c r="AZ302" s="59"/>
      <c r="BA302" s="59"/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1">
        <v>5003</v>
      </c>
      <c r="BJ302" s="57">
        <v>0</v>
      </c>
      <c r="BK302" s="57">
        <v>0</v>
      </c>
      <c r="BL302" s="57">
        <v>0</v>
      </c>
      <c r="BM302" s="57">
        <v>0</v>
      </c>
      <c r="BN302" s="57">
        <v>0</v>
      </c>
      <c r="BO302" s="57">
        <v>0</v>
      </c>
      <c r="BP302" s="57">
        <v>0</v>
      </c>
      <c r="BQ302" s="57">
        <v>0</v>
      </c>
      <c r="BR302" s="57">
        <v>0</v>
      </c>
      <c r="BS302" s="57">
        <v>0</v>
      </c>
      <c r="BT302" s="57">
        <v>0</v>
      </c>
      <c r="CA302" s="57">
        <v>0</v>
      </c>
      <c r="CB302" s="30">
        <v>0</v>
      </c>
      <c r="CC302" s="30">
        <v>0</v>
      </c>
      <c r="CD302" s="30">
        <v>0</v>
      </c>
      <c r="CE302" s="30">
        <v>0</v>
      </c>
      <c r="CF302" s="30">
        <v>0</v>
      </c>
      <c r="CG302" s="124">
        <v>0</v>
      </c>
      <c r="CH302" s="124">
        <v>0</v>
      </c>
      <c r="CI302" s="124">
        <v>0</v>
      </c>
      <c r="CJ302" s="124">
        <v>0</v>
      </c>
      <c r="CK302" s="124">
        <v>0</v>
      </c>
      <c r="CL302" s="124">
        <v>0</v>
      </c>
      <c r="CM302" s="4">
        <f>IF(ISNUMBER(VLOOKUP(A302,Sheet1!$D$5:$D$567,1,0)),1,0)</f>
        <v>1</v>
      </c>
    </row>
    <row r="303" spans="1:91" s="57" customFormat="1">
      <c r="A303" s="1">
        <v>5004</v>
      </c>
      <c r="B303" s="1">
        <v>50</v>
      </c>
      <c r="C303" s="1">
        <v>5</v>
      </c>
      <c r="D303" s="3" t="s">
        <v>398</v>
      </c>
      <c r="E303" s="3"/>
      <c r="F303" s="4" t="s">
        <v>90</v>
      </c>
      <c r="G303" s="4" t="s">
        <v>91</v>
      </c>
      <c r="H303" s="4" t="s">
        <v>92</v>
      </c>
      <c r="I303" s="4" t="s">
        <v>91</v>
      </c>
      <c r="J303" s="4" t="s">
        <v>93</v>
      </c>
      <c r="K303" s="57">
        <v>0</v>
      </c>
      <c r="L303" s="57">
        <v>0</v>
      </c>
      <c r="M303" s="57">
        <v>0</v>
      </c>
      <c r="N303" s="57">
        <v>0</v>
      </c>
      <c r="O303" s="57">
        <v>0</v>
      </c>
      <c r="P303" s="57">
        <v>0</v>
      </c>
      <c r="Q303" s="57">
        <f t="shared" si="77"/>
        <v>0</v>
      </c>
      <c r="R303" s="58">
        <f t="shared" si="78"/>
        <v>0</v>
      </c>
      <c r="S303" s="58">
        <f t="shared" si="79"/>
        <v>0</v>
      </c>
      <c r="T303" s="58">
        <f t="shared" si="80"/>
        <v>0</v>
      </c>
      <c r="U303" s="58">
        <f t="shared" si="81"/>
        <v>0</v>
      </c>
      <c r="V303" s="61">
        <f t="shared" si="82"/>
        <v>0</v>
      </c>
      <c r="W303" s="57">
        <v>0</v>
      </c>
      <c r="X303" s="57">
        <f t="shared" si="70"/>
        <v>0</v>
      </c>
      <c r="Y303" s="57">
        <f t="shared" si="71"/>
        <v>0</v>
      </c>
      <c r="Z303" s="57">
        <f t="shared" si="72"/>
        <v>0</v>
      </c>
      <c r="AA303" s="57">
        <f t="shared" si="73"/>
        <v>0</v>
      </c>
      <c r="AB303" s="57">
        <f t="shared" si="74"/>
        <v>0</v>
      </c>
      <c r="AC303" s="59"/>
      <c r="AD303" s="59"/>
      <c r="AE303" s="59"/>
      <c r="AF303" s="59"/>
      <c r="AG303" s="59"/>
      <c r="AH303" s="59"/>
      <c r="AI303" s="59"/>
      <c r="AJ303" s="59"/>
      <c r="AK303" s="59"/>
      <c r="AL303" s="59"/>
      <c r="AM303" s="59"/>
      <c r="AN303" s="59"/>
      <c r="AO303" s="59"/>
      <c r="AV303" s="59"/>
      <c r="AW303" s="59"/>
      <c r="AX303" s="59"/>
      <c r="AY303" s="59"/>
      <c r="AZ303" s="59"/>
      <c r="BA303" s="59"/>
      <c r="BB303" s="5">
        <v>57.619500000000002</v>
      </c>
      <c r="BC303" s="5">
        <v>58.513676195299837</v>
      </c>
      <c r="BD303" s="5">
        <v>59.440537682333876</v>
      </c>
      <c r="BE303" s="5">
        <v>60.43977374392221</v>
      </c>
      <c r="BF303" s="5">
        <v>61.354961912479745</v>
      </c>
      <c r="BG303" s="5">
        <v>62.190771515397088</v>
      </c>
      <c r="BH303" s="1">
        <v>5004</v>
      </c>
      <c r="BJ303" s="57">
        <v>0</v>
      </c>
      <c r="BK303" s="57">
        <v>0</v>
      </c>
      <c r="BL303" s="57">
        <v>0</v>
      </c>
      <c r="BM303" s="57">
        <v>0</v>
      </c>
      <c r="BN303" s="57">
        <v>0</v>
      </c>
      <c r="BO303" s="57">
        <v>0</v>
      </c>
      <c r="BP303" s="57">
        <v>0</v>
      </c>
      <c r="BQ303" s="57">
        <v>0</v>
      </c>
      <c r="BR303" s="57">
        <v>0</v>
      </c>
      <c r="BS303" s="57">
        <v>0</v>
      </c>
      <c r="BT303" s="57">
        <v>0</v>
      </c>
      <c r="CA303" s="57">
        <v>0</v>
      </c>
      <c r="CB303" s="30">
        <v>0</v>
      </c>
      <c r="CC303" s="30">
        <v>0</v>
      </c>
      <c r="CD303" s="30">
        <v>60.43977374392221</v>
      </c>
      <c r="CE303" s="30">
        <v>0</v>
      </c>
      <c r="CF303" s="30">
        <v>0</v>
      </c>
      <c r="CG303" s="124">
        <v>0</v>
      </c>
      <c r="CH303" s="124">
        <v>0</v>
      </c>
      <c r="CI303" s="124">
        <v>0</v>
      </c>
      <c r="CJ303" s="124">
        <v>62.190771515397088</v>
      </c>
      <c r="CK303" s="124">
        <v>0</v>
      </c>
      <c r="CL303" s="124">
        <v>0</v>
      </c>
      <c r="CM303" s="4">
        <f>IF(ISNUMBER(VLOOKUP(A303,Sheet1!$D$5:$D$567,1,0)),1,0)</f>
        <v>1</v>
      </c>
    </row>
    <row r="304" spans="1:91" s="57" customFormat="1">
      <c r="A304" s="1">
        <v>5101</v>
      </c>
      <c r="B304" s="1">
        <v>51</v>
      </c>
      <c r="C304" s="1">
        <v>5</v>
      </c>
      <c r="D304" s="3" t="s">
        <v>399</v>
      </c>
      <c r="E304" s="3"/>
      <c r="F304" s="4" t="s">
        <v>109</v>
      </c>
      <c r="G304" s="4" t="s">
        <v>91</v>
      </c>
      <c r="H304" s="4" t="s">
        <v>92</v>
      </c>
      <c r="I304" s="4" t="s">
        <v>91</v>
      </c>
      <c r="J304" s="4" t="s">
        <v>93</v>
      </c>
      <c r="K304" s="57">
        <v>607.84079526483333</v>
      </c>
      <c r="L304" s="57">
        <v>71.5</v>
      </c>
      <c r="M304" s="57">
        <v>78</v>
      </c>
      <c r="N304" s="57">
        <v>23</v>
      </c>
      <c r="O304" s="57">
        <v>23</v>
      </c>
      <c r="P304" s="57">
        <v>23</v>
      </c>
      <c r="Q304" s="57">
        <f t="shared" si="77"/>
        <v>218.5</v>
      </c>
      <c r="R304" s="58">
        <f t="shared" si="78"/>
        <v>679.34079526483333</v>
      </c>
      <c r="S304" s="58">
        <f t="shared" si="79"/>
        <v>757.34079526483333</v>
      </c>
      <c r="T304" s="58">
        <f t="shared" si="80"/>
        <v>780.34079526483333</v>
      </c>
      <c r="U304" s="58">
        <f t="shared" si="81"/>
        <v>803.34079526483333</v>
      </c>
      <c r="V304" s="61">
        <f t="shared" si="82"/>
        <v>826.34079526483333</v>
      </c>
      <c r="W304" s="57">
        <v>2372.913895961578</v>
      </c>
      <c r="X304" s="57">
        <f t="shared" si="70"/>
        <v>2765.1695118208804</v>
      </c>
      <c r="Y304" s="57">
        <f t="shared" si="71"/>
        <v>3248.9294007094845</v>
      </c>
      <c r="Z304" s="57">
        <f t="shared" si="72"/>
        <v>3446.3509369873291</v>
      </c>
      <c r="AA304" s="57">
        <f t="shared" si="73"/>
        <v>3594.2376996822777</v>
      </c>
      <c r="AB304" s="57">
        <f t="shared" si="74"/>
        <v>3716.2645128734298</v>
      </c>
      <c r="AC304" s="59">
        <v>3.9038411282146841</v>
      </c>
      <c r="AD304" s="59">
        <v>4.0703716471832232</v>
      </c>
      <c r="AE304" s="59">
        <v>4.2899173278700395</v>
      </c>
      <c r="AF304" s="59">
        <v>4.4164690067468548</v>
      </c>
      <c r="AG304" s="59">
        <v>4.4741132541356663</v>
      </c>
      <c r="AH304" s="59">
        <v>4.4972540798768224</v>
      </c>
      <c r="AI304" s="59"/>
      <c r="AJ304" s="59"/>
      <c r="AK304" s="59"/>
      <c r="AL304" s="59"/>
      <c r="AM304" s="59"/>
      <c r="AN304" s="59"/>
      <c r="AO304" s="59"/>
      <c r="AV304" s="59"/>
      <c r="AW304" s="59"/>
      <c r="AX304" s="59"/>
      <c r="AY304" s="59"/>
      <c r="AZ304" s="59"/>
      <c r="BA304" s="59"/>
      <c r="BB304" s="5">
        <v>199.57640000000004</v>
      </c>
      <c r="BC304" s="5">
        <v>237.00682281559224</v>
      </c>
      <c r="BD304" s="5">
        <v>270.67604306780288</v>
      </c>
      <c r="BE304" s="5">
        <v>280.00060168237138</v>
      </c>
      <c r="BF304" s="5">
        <v>290.22003327954218</v>
      </c>
      <c r="BG304" s="5">
        <v>298.21654197679578</v>
      </c>
      <c r="BH304" s="1">
        <v>5101</v>
      </c>
      <c r="BI304" s="57">
        <v>124</v>
      </c>
      <c r="BJ304" s="57">
        <v>268.80264975507771</v>
      </c>
      <c r="BK304" s="57">
        <v>325.16840573547887</v>
      </c>
      <c r="BL304" s="57">
        <v>306.10895217514133</v>
      </c>
      <c r="BM304" s="57">
        <v>327.94620290281961</v>
      </c>
      <c r="BN304" s="57">
        <v>333.02357343590637</v>
      </c>
      <c r="BO304" s="57">
        <v>79</v>
      </c>
      <c r="BP304" s="57">
        <v>225.71901439386428</v>
      </c>
      <c r="BQ304" s="57">
        <v>288.42074343594322</v>
      </c>
      <c r="BR304" s="57">
        <v>303.54913952983441</v>
      </c>
      <c r="BS304" s="57">
        <v>289.10830973246732</v>
      </c>
      <c r="BT304" s="57">
        <v>298.40774855466935</v>
      </c>
      <c r="CA304" s="57">
        <v>0</v>
      </c>
      <c r="CB304" s="30">
        <v>0</v>
      </c>
      <c r="CC304" s="30">
        <v>246.87729081920779</v>
      </c>
      <c r="CD304" s="30">
        <v>8.587036329719373</v>
      </c>
      <c r="CE304" s="30">
        <v>24.536274533444253</v>
      </c>
      <c r="CF304" s="30">
        <v>0</v>
      </c>
      <c r="CG304" s="124">
        <v>0</v>
      </c>
      <c r="CH304" s="124">
        <v>0</v>
      </c>
      <c r="CI304" s="124">
        <v>262.93833484051095</v>
      </c>
      <c r="CJ304" s="124">
        <v>9.1456813474385239</v>
      </c>
      <c r="CK304" s="124">
        <v>26.132525788846344</v>
      </c>
      <c r="CL304" s="124">
        <v>0</v>
      </c>
      <c r="CM304" s="4">
        <f>IF(ISNUMBER(VLOOKUP(A304,Sheet1!$D$5:$D$567,1,0)),1,0)</f>
        <v>1</v>
      </c>
    </row>
    <row r="305" spans="1:91" s="57" customFormat="1">
      <c r="A305" s="1">
        <v>5102</v>
      </c>
      <c r="B305" s="1">
        <v>51</v>
      </c>
      <c r="C305" s="1">
        <v>5</v>
      </c>
      <c r="D305" s="3" t="s">
        <v>400</v>
      </c>
      <c r="E305" s="3"/>
      <c r="F305" s="4" t="s">
        <v>109</v>
      </c>
      <c r="G305" s="4" t="s">
        <v>91</v>
      </c>
      <c r="H305" s="4" t="s">
        <v>92</v>
      </c>
      <c r="I305" s="4" t="s">
        <v>91</v>
      </c>
      <c r="J305" s="4" t="s">
        <v>93</v>
      </c>
      <c r="K305" s="57">
        <v>420.00000000000006</v>
      </c>
      <c r="L305" s="57">
        <v>10</v>
      </c>
      <c r="M305" s="57">
        <v>16.649999999999999</v>
      </c>
      <c r="N305" s="57">
        <v>39.549999999999997</v>
      </c>
      <c r="O305" s="57">
        <v>13.15</v>
      </c>
      <c r="P305" s="57">
        <v>13.15</v>
      </c>
      <c r="Q305" s="57">
        <f t="shared" si="77"/>
        <v>92.5</v>
      </c>
      <c r="R305" s="58">
        <f t="shared" si="78"/>
        <v>430.00000000000006</v>
      </c>
      <c r="S305" s="58">
        <f t="shared" si="79"/>
        <v>446.65000000000003</v>
      </c>
      <c r="T305" s="58">
        <f t="shared" si="80"/>
        <v>486.20000000000005</v>
      </c>
      <c r="U305" s="58">
        <f t="shared" si="81"/>
        <v>499.35</v>
      </c>
      <c r="V305" s="61">
        <f t="shared" si="82"/>
        <v>512.5</v>
      </c>
      <c r="W305" s="57">
        <v>1770.2567932004006</v>
      </c>
      <c r="X305" s="57">
        <f t="shared" si="70"/>
        <v>1864.8229847809705</v>
      </c>
      <c r="Y305" s="57">
        <f t="shared" si="71"/>
        <v>1973.4620692718415</v>
      </c>
      <c r="Z305" s="57">
        <f t="shared" si="72"/>
        <v>2138.4796549707398</v>
      </c>
      <c r="AA305" s="57">
        <f t="shared" si="73"/>
        <v>2204.3171055125963</v>
      </c>
      <c r="AB305" s="57">
        <f t="shared" si="74"/>
        <v>2262.6340141426926</v>
      </c>
      <c r="AC305" s="59">
        <v>4.2148971266676201</v>
      </c>
      <c r="AD305" s="59">
        <v>4.3367976390255123</v>
      </c>
      <c r="AE305" s="59">
        <v>4.4183635268596024</v>
      </c>
      <c r="AF305" s="59">
        <v>4.3983538769451656</v>
      </c>
      <c r="AG305" s="59">
        <v>4.414372895789719</v>
      </c>
      <c r="AH305" s="59">
        <v>4.4148956373515951</v>
      </c>
      <c r="AI305" s="59"/>
      <c r="AJ305" s="59"/>
      <c r="AK305" s="59"/>
      <c r="AL305" s="59"/>
      <c r="AM305" s="59"/>
      <c r="AN305" s="59"/>
      <c r="AO305" s="59"/>
      <c r="AV305" s="59"/>
      <c r="AW305" s="59"/>
      <c r="AX305" s="59"/>
      <c r="AY305" s="59"/>
      <c r="AZ305" s="59"/>
      <c r="BA305" s="59"/>
      <c r="BB305" s="5">
        <v>168.08630000000002</v>
      </c>
      <c r="BC305" s="5">
        <v>178.53642907283867</v>
      </c>
      <c r="BD305" s="5">
        <v>188.71769413181516</v>
      </c>
      <c r="BE305" s="5">
        <v>196.39770837225129</v>
      </c>
      <c r="BF305" s="5">
        <v>202.0886452307187</v>
      </c>
      <c r="BG305" s="5">
        <v>206.41482696663303</v>
      </c>
      <c r="BH305" s="1">
        <v>5102</v>
      </c>
      <c r="BI305" s="57">
        <v>755</v>
      </c>
      <c r="BJ305" s="57">
        <v>830.07009179785496</v>
      </c>
      <c r="BK305" s="57">
        <v>920.26765356209637</v>
      </c>
      <c r="BL305" s="57">
        <v>928.67771826825526</v>
      </c>
      <c r="BM305" s="57">
        <v>956.79086348376757</v>
      </c>
      <c r="BN305" s="57">
        <v>970.8136852108039</v>
      </c>
      <c r="BO305" s="57">
        <v>0</v>
      </c>
      <c r="BP305" s="57">
        <v>128.7339196772196</v>
      </c>
      <c r="BQ305" s="57">
        <v>141.63448031708512</v>
      </c>
      <c r="BR305" s="57">
        <v>153.37374171447416</v>
      </c>
      <c r="BS305" s="57">
        <v>154.5248885821108</v>
      </c>
      <c r="BT305" s="57">
        <v>158.21374938612425</v>
      </c>
      <c r="CA305" s="57">
        <v>0</v>
      </c>
      <c r="CB305" s="30">
        <v>54.885230994872714</v>
      </c>
      <c r="CC305" s="30">
        <v>54.885230994872714</v>
      </c>
      <c r="CD305" s="30">
        <v>18.295076998290909</v>
      </c>
      <c r="CE305" s="30">
        <v>68.33216938421495</v>
      </c>
      <c r="CF305" s="30">
        <v>0</v>
      </c>
      <c r="CG305" s="124">
        <v>0</v>
      </c>
      <c r="CH305" s="124">
        <v>57.684611255021188</v>
      </c>
      <c r="CI305" s="124">
        <v>57.684611255021188</v>
      </c>
      <c r="CJ305" s="124">
        <v>19.228203751673732</v>
      </c>
      <c r="CK305" s="124">
        <v>71.817400704916921</v>
      </c>
      <c r="CL305" s="124">
        <v>0</v>
      </c>
      <c r="CM305" s="4">
        <f>IF(ISNUMBER(VLOOKUP(A305,Sheet1!$D$5:$D$567,1,0)),1,0)</f>
        <v>1</v>
      </c>
    </row>
    <row r="306" spans="1:91" s="57" customFormat="1">
      <c r="A306" s="1">
        <v>5103</v>
      </c>
      <c r="B306" s="1">
        <v>51</v>
      </c>
      <c r="C306" s="1">
        <v>5</v>
      </c>
      <c r="D306" s="3" t="s">
        <v>401</v>
      </c>
      <c r="E306" s="3"/>
      <c r="F306" s="4" t="s">
        <v>109</v>
      </c>
      <c r="G306" s="4" t="s">
        <v>91</v>
      </c>
      <c r="H306" s="4" t="s">
        <v>92</v>
      </c>
      <c r="I306" s="4" t="s">
        <v>91</v>
      </c>
      <c r="J306" s="4" t="s">
        <v>93</v>
      </c>
      <c r="K306" s="57">
        <v>862.37500000000011</v>
      </c>
      <c r="L306" s="57">
        <v>12.375</v>
      </c>
      <c r="M306" s="57">
        <v>27.375</v>
      </c>
      <c r="N306" s="57">
        <v>27.375</v>
      </c>
      <c r="O306" s="57">
        <v>49.775000000000006</v>
      </c>
      <c r="P306" s="57">
        <v>27.375</v>
      </c>
      <c r="Q306" s="57">
        <f t="shared" si="77"/>
        <v>144.27500000000001</v>
      </c>
      <c r="R306" s="58">
        <f t="shared" si="78"/>
        <v>874.75000000000011</v>
      </c>
      <c r="S306" s="58">
        <f t="shared" si="79"/>
        <v>902.12500000000011</v>
      </c>
      <c r="T306" s="58">
        <f t="shared" si="80"/>
        <v>929.50000000000011</v>
      </c>
      <c r="U306" s="58">
        <f t="shared" si="81"/>
        <v>979.27500000000009</v>
      </c>
      <c r="V306" s="61">
        <f t="shared" si="82"/>
        <v>1006.6500000000001</v>
      </c>
      <c r="W306" s="57">
        <v>4357.9050953960068</v>
      </c>
      <c r="X306" s="57">
        <f t="shared" si="70"/>
        <v>4520.5281064308538</v>
      </c>
      <c r="Y306" s="57">
        <f t="shared" si="71"/>
        <v>4796.495345096112</v>
      </c>
      <c r="Z306" s="57">
        <f t="shared" si="72"/>
        <v>4988.5506631638491</v>
      </c>
      <c r="AA306" s="57">
        <f t="shared" si="73"/>
        <v>5253.4069841983037</v>
      </c>
      <c r="AB306" s="57">
        <f t="shared" si="74"/>
        <v>5370.1248777433811</v>
      </c>
      <c r="AC306" s="59">
        <v>5.0533759621927885</v>
      </c>
      <c r="AD306" s="59">
        <v>5.1677943485920013</v>
      </c>
      <c r="AE306" s="59">
        <v>5.3168855148633627</v>
      </c>
      <c r="AF306" s="59">
        <v>5.3669184111499177</v>
      </c>
      <c r="AG306" s="59">
        <v>5.3645880719903021</v>
      </c>
      <c r="AH306" s="59">
        <v>5.3346494588420805</v>
      </c>
      <c r="AI306" s="59"/>
      <c r="AJ306" s="59"/>
      <c r="AK306" s="59"/>
      <c r="AL306" s="59"/>
      <c r="AM306" s="59"/>
      <c r="AN306" s="59"/>
      <c r="AO306" s="59"/>
      <c r="AV306" s="59"/>
      <c r="AW306" s="59"/>
      <c r="AX306" s="59"/>
      <c r="AY306" s="59"/>
      <c r="AZ306" s="59"/>
      <c r="BA306" s="59"/>
      <c r="BB306" s="5">
        <v>300.47739999999999</v>
      </c>
      <c r="BC306" s="5">
        <v>340.67782331916743</v>
      </c>
      <c r="BD306" s="5">
        <v>354.12236238861544</v>
      </c>
      <c r="BE306" s="5">
        <v>360.00612284075402</v>
      </c>
      <c r="BF306" s="5">
        <v>366.7459631018674</v>
      </c>
      <c r="BG306" s="5">
        <v>372.03840307657265</v>
      </c>
      <c r="BH306" s="1">
        <v>5103</v>
      </c>
      <c r="BI306" s="57">
        <v>200</v>
      </c>
      <c r="BJ306" s="57">
        <v>286.00122253770769</v>
      </c>
      <c r="BK306" s="57">
        <v>378.29246810050341</v>
      </c>
      <c r="BL306" s="57">
        <v>473.27894279755191</v>
      </c>
      <c r="BM306" s="57">
        <v>584.21427147630402</v>
      </c>
      <c r="BN306" s="57">
        <v>686.17327924037568</v>
      </c>
      <c r="BO306" s="57">
        <v>37</v>
      </c>
      <c r="BP306" s="57">
        <v>333.25106663314244</v>
      </c>
      <c r="BQ306" s="57">
        <v>386.34861307399956</v>
      </c>
      <c r="BR306" s="57">
        <v>391.59869205932199</v>
      </c>
      <c r="BS306" s="57">
        <v>396.40505452332985</v>
      </c>
      <c r="BT306" s="57">
        <v>396.6635360374662</v>
      </c>
      <c r="CA306" s="57">
        <v>18.495518116379621</v>
      </c>
      <c r="CB306" s="30">
        <v>12.804589541028465</v>
      </c>
      <c r="CC306" s="30">
        <v>36.991036561410382</v>
      </c>
      <c r="CD306" s="30">
        <v>125.20043095828348</v>
      </c>
      <c r="CE306" s="30">
        <v>166.51454766365208</v>
      </c>
      <c r="CF306" s="30">
        <v>0</v>
      </c>
      <c r="CG306" s="124">
        <v>19.113683316812558</v>
      </c>
      <c r="CH306" s="124">
        <v>13.232550066939957</v>
      </c>
      <c r="CI306" s="124">
        <v>38.22736697326058</v>
      </c>
      <c r="CJ306" s="124">
        <v>129.38493387464553</v>
      </c>
      <c r="CK306" s="124">
        <v>172.07986884491405</v>
      </c>
      <c r="CL306" s="124">
        <v>0</v>
      </c>
      <c r="CM306" s="4">
        <f>IF(ISNUMBER(VLOOKUP(A306,Sheet1!$D$5:$D$567,1,0)),1,0)</f>
        <v>1</v>
      </c>
    </row>
    <row r="307" spans="1:91" s="57" customFormat="1">
      <c r="A307" s="1">
        <v>5104</v>
      </c>
      <c r="B307" s="1">
        <v>51</v>
      </c>
      <c r="C307" s="1">
        <v>5</v>
      </c>
      <c r="D307" s="3" t="s">
        <v>402</v>
      </c>
      <c r="E307" s="3"/>
      <c r="F307" s="4" t="s">
        <v>109</v>
      </c>
      <c r="G307" s="4" t="s">
        <v>91</v>
      </c>
      <c r="H307" s="4" t="s">
        <v>92</v>
      </c>
      <c r="I307" s="4" t="s">
        <v>91</v>
      </c>
      <c r="J307" s="4" t="s">
        <v>93</v>
      </c>
      <c r="K307" s="57">
        <v>852.96057030229724</v>
      </c>
      <c r="L307" s="57">
        <v>64.5</v>
      </c>
      <c r="M307" s="57">
        <v>26</v>
      </c>
      <c r="N307" s="57">
        <v>20.5</v>
      </c>
      <c r="O307" s="57">
        <v>20.5</v>
      </c>
      <c r="P307" s="57">
        <v>71.5</v>
      </c>
      <c r="Q307" s="57">
        <f t="shared" si="77"/>
        <v>203</v>
      </c>
      <c r="R307" s="58">
        <f t="shared" si="78"/>
        <v>917.46057030229724</v>
      </c>
      <c r="S307" s="58">
        <f t="shared" si="79"/>
        <v>943.46057030229724</v>
      </c>
      <c r="T307" s="58">
        <f t="shared" si="80"/>
        <v>963.96057030229724</v>
      </c>
      <c r="U307" s="58">
        <f t="shared" si="81"/>
        <v>984.46057030229724</v>
      </c>
      <c r="V307" s="61">
        <f t="shared" si="82"/>
        <v>1055.9605703022971</v>
      </c>
      <c r="W307" s="57">
        <v>5277.8631121676326</v>
      </c>
      <c r="X307" s="57">
        <f t="shared" si="70"/>
        <v>5785.6949209123068</v>
      </c>
      <c r="Y307" s="57">
        <f t="shared" si="71"/>
        <v>6029.4013342494363</v>
      </c>
      <c r="Z307" s="57">
        <f t="shared" si="72"/>
        <v>6216.4953567193943</v>
      </c>
      <c r="AA307" s="57">
        <f t="shared" si="73"/>
        <v>6373.3788181610216</v>
      </c>
      <c r="AB307" s="57">
        <f t="shared" si="74"/>
        <v>6626.3197668041057</v>
      </c>
      <c r="AC307" s="59">
        <v>6.1876988174226017</v>
      </c>
      <c r="AD307" s="59">
        <v>6.3062055288173946</v>
      </c>
      <c r="AE307" s="59">
        <v>6.3907295376610564</v>
      </c>
      <c r="AF307" s="59">
        <v>6.4489104100698915</v>
      </c>
      <c r="AG307" s="59">
        <v>6.4739807874722244</v>
      </c>
      <c r="AH307" s="59">
        <v>6.2751583280303196</v>
      </c>
      <c r="AI307" s="59"/>
      <c r="AJ307" s="59"/>
      <c r="AK307" s="59"/>
      <c r="AL307" s="59"/>
      <c r="AM307" s="59"/>
      <c r="AN307" s="59"/>
      <c r="AO307" s="59"/>
      <c r="AV307" s="59"/>
      <c r="AW307" s="59"/>
      <c r="AX307" s="59"/>
      <c r="AY307" s="59"/>
      <c r="AZ307" s="59"/>
      <c r="BA307" s="59"/>
      <c r="BB307" s="5">
        <v>428.36679600000008</v>
      </c>
      <c r="BC307" s="5">
        <v>488.71958016457666</v>
      </c>
      <c r="BD307" s="5">
        <v>565.83791108404762</v>
      </c>
      <c r="BE307" s="5">
        <v>582.51719333423102</v>
      </c>
      <c r="BF307" s="5">
        <v>598.23152271006461</v>
      </c>
      <c r="BG307" s="5">
        <v>818.31702269747746</v>
      </c>
      <c r="BH307" s="1">
        <v>5104</v>
      </c>
      <c r="BI307" s="57">
        <v>194</v>
      </c>
      <c r="BJ307" s="57">
        <v>496.68941831612801</v>
      </c>
      <c r="BK307" s="57">
        <v>558.01569724294404</v>
      </c>
      <c r="BL307" s="57">
        <v>549.0286871659805</v>
      </c>
      <c r="BM307" s="57">
        <v>548.3495470534267</v>
      </c>
      <c r="BN307" s="57">
        <v>557.13535037242377</v>
      </c>
      <c r="BO307" s="57">
        <v>1012</v>
      </c>
      <c r="BP307" s="57">
        <v>1415.1445820113604</v>
      </c>
      <c r="BQ307" s="57">
        <v>1409.9085914931525</v>
      </c>
      <c r="BR307" s="57">
        <v>1397.8429791631215</v>
      </c>
      <c r="BS307" s="57">
        <v>1430.02014209599</v>
      </c>
      <c r="BT307" s="57">
        <v>1459.4562314769375</v>
      </c>
      <c r="CA307" s="57">
        <v>0</v>
      </c>
      <c r="CB307" s="30">
        <v>229.87392344118427</v>
      </c>
      <c r="CC307" s="30">
        <v>73.30116864705461</v>
      </c>
      <c r="CD307" s="30">
        <v>151.89748791317987</v>
      </c>
      <c r="CE307" s="30">
        <v>127.44461333281232</v>
      </c>
      <c r="CF307" s="30">
        <v>0</v>
      </c>
      <c r="CG307" s="124">
        <v>0</v>
      </c>
      <c r="CH307" s="124">
        <v>322.92565228756433</v>
      </c>
      <c r="CI307" s="124">
        <v>102.9730877884777</v>
      </c>
      <c r="CJ307" s="124">
        <v>213.38477471002233</v>
      </c>
      <c r="CK307" s="124">
        <v>179.03350791141312</v>
      </c>
      <c r="CL307" s="124">
        <v>0</v>
      </c>
      <c r="CM307" s="4">
        <f>IF(ISNUMBER(VLOOKUP(A307,Sheet1!$D$5:$D$567,1,0)),1,0)</f>
        <v>1</v>
      </c>
    </row>
    <row r="308" spans="1:91" s="57" customFormat="1">
      <c r="A308" s="1">
        <v>5105</v>
      </c>
      <c r="B308" s="1">
        <v>51</v>
      </c>
      <c r="C308" s="1">
        <v>5</v>
      </c>
      <c r="D308" s="3" t="s">
        <v>403</v>
      </c>
      <c r="E308" s="3"/>
      <c r="F308" s="4" t="s">
        <v>109</v>
      </c>
      <c r="G308" s="4" t="s">
        <v>91</v>
      </c>
      <c r="H308" s="4" t="s">
        <v>92</v>
      </c>
      <c r="I308" s="4" t="s">
        <v>91</v>
      </c>
      <c r="J308" s="4" t="s">
        <v>93</v>
      </c>
      <c r="K308" s="57">
        <v>722.20466686902216</v>
      </c>
      <c r="L308" s="57">
        <v>76.100000000000009</v>
      </c>
      <c r="M308" s="57">
        <v>179.8</v>
      </c>
      <c r="N308" s="57">
        <v>10.5</v>
      </c>
      <c r="O308" s="57">
        <v>10.5</v>
      </c>
      <c r="P308" s="57">
        <v>10.5</v>
      </c>
      <c r="Q308" s="57">
        <f t="shared" si="77"/>
        <v>287.40000000000003</v>
      </c>
      <c r="R308" s="58">
        <f t="shared" si="78"/>
        <v>798.30466686902218</v>
      </c>
      <c r="S308" s="58">
        <f t="shared" si="79"/>
        <v>978.10466686902214</v>
      </c>
      <c r="T308" s="58">
        <f t="shared" si="80"/>
        <v>988.60466686902214</v>
      </c>
      <c r="U308" s="58">
        <f t="shared" si="81"/>
        <v>999.10466686902214</v>
      </c>
      <c r="V308" s="61">
        <f t="shared" si="82"/>
        <v>1009.6046668690221</v>
      </c>
      <c r="W308" s="57">
        <v>4487.6224523935771</v>
      </c>
      <c r="X308" s="57">
        <f t="shared" si="70"/>
        <v>4807.1456771906323</v>
      </c>
      <c r="Y308" s="57">
        <f t="shared" si="71"/>
        <v>5611.4911027582129</v>
      </c>
      <c r="Z308" s="57">
        <f t="shared" si="72"/>
        <v>5804.9719070282417</v>
      </c>
      <c r="AA308" s="57">
        <f t="shared" si="73"/>
        <v>5949.825667035052</v>
      </c>
      <c r="AB308" s="57">
        <f t="shared" si="74"/>
        <v>6009.76511900474</v>
      </c>
      <c r="AC308" s="59">
        <v>6.2137821288926185</v>
      </c>
      <c r="AD308" s="59">
        <v>6.0216930661879005</v>
      </c>
      <c r="AE308" s="59">
        <v>5.737106971098469</v>
      </c>
      <c r="AF308" s="59">
        <v>5.8718839810993213</v>
      </c>
      <c r="AG308" s="59">
        <v>5.9551575168600888</v>
      </c>
      <c r="AH308" s="59">
        <v>5.9525924515010171</v>
      </c>
      <c r="AI308" s="59"/>
      <c r="AJ308" s="59"/>
      <c r="AK308" s="59"/>
      <c r="AL308" s="59"/>
      <c r="AM308" s="59"/>
      <c r="AN308" s="59"/>
      <c r="AO308" s="59"/>
      <c r="AV308" s="59"/>
      <c r="AW308" s="59"/>
      <c r="AX308" s="59"/>
      <c r="AY308" s="59"/>
      <c r="AZ308" s="59"/>
      <c r="BA308" s="59"/>
      <c r="BB308" s="5">
        <v>548.15030000000002</v>
      </c>
      <c r="BC308" s="5">
        <v>635.92636060983739</v>
      </c>
      <c r="BD308" s="5">
        <v>743.28036357476958</v>
      </c>
      <c r="BE308" s="5">
        <v>756.52160256436264</v>
      </c>
      <c r="BF308" s="5">
        <v>767.53589611803454</v>
      </c>
      <c r="BG308" s="5">
        <v>775.41609633009307</v>
      </c>
      <c r="BH308" s="1">
        <v>5105</v>
      </c>
      <c r="BI308" s="57">
        <v>5155</v>
      </c>
      <c r="BJ308" s="57">
        <v>5217.0844450558152</v>
      </c>
      <c r="BK308" s="57">
        <v>5458.0039899546064</v>
      </c>
      <c r="BL308" s="57">
        <v>5516.5959217137843</v>
      </c>
      <c r="BM308" s="57">
        <v>5575.1878534729622</v>
      </c>
      <c r="BN308" s="57">
        <v>5633.7797852321401</v>
      </c>
      <c r="BO308" s="57">
        <v>831</v>
      </c>
      <c r="BP308" s="57">
        <v>1195.1112843862056</v>
      </c>
      <c r="BQ308" s="57">
        <v>1203.2230177785809</v>
      </c>
      <c r="BR308" s="57">
        <v>1174.6339362931574</v>
      </c>
      <c r="BS308" s="57">
        <v>1232.6443275895326</v>
      </c>
      <c r="BT308" s="57">
        <v>1252.8412875826073</v>
      </c>
      <c r="CA308" s="57">
        <v>0</v>
      </c>
      <c r="CB308" s="30">
        <v>69.416788771788404</v>
      </c>
      <c r="CC308" s="30">
        <v>118.72197121671357</v>
      </c>
      <c r="CD308" s="30">
        <v>212.21692892571988</v>
      </c>
      <c r="CE308" s="30">
        <v>356.16591365014068</v>
      </c>
      <c r="CF308" s="30">
        <v>0</v>
      </c>
      <c r="CG308" s="124">
        <v>0</v>
      </c>
      <c r="CH308" s="124">
        <v>71.150506722789004</v>
      </c>
      <c r="CI308" s="124">
        <v>121.68711000112599</v>
      </c>
      <c r="CJ308" s="124">
        <v>217.51714960280009</v>
      </c>
      <c r="CK308" s="124">
        <v>365.06133000337792</v>
      </c>
      <c r="CL308" s="124">
        <v>0</v>
      </c>
      <c r="CM308" s="4">
        <f>IF(ISNUMBER(VLOOKUP(A308,Sheet1!$D$5:$D$567,1,0)),1,0)</f>
        <v>1</v>
      </c>
    </row>
    <row r="309" spans="1:91" s="57" customFormat="1">
      <c r="A309" s="1">
        <v>5106</v>
      </c>
      <c r="B309" s="1">
        <v>51</v>
      </c>
      <c r="C309" s="1">
        <v>5</v>
      </c>
      <c r="D309" s="3" t="s">
        <v>404</v>
      </c>
      <c r="E309" s="3"/>
      <c r="F309" s="4" t="s">
        <v>109</v>
      </c>
      <c r="G309" s="4" t="s">
        <v>91</v>
      </c>
      <c r="H309" s="4" t="s">
        <v>92</v>
      </c>
      <c r="I309" s="4" t="s">
        <v>91</v>
      </c>
      <c r="J309" s="4" t="s">
        <v>93</v>
      </c>
      <c r="K309" s="57">
        <v>417.7227196843196</v>
      </c>
      <c r="L309" s="57">
        <v>54.5</v>
      </c>
      <c r="M309" s="57">
        <v>61</v>
      </c>
      <c r="N309" s="57">
        <v>6</v>
      </c>
      <c r="O309" s="57">
        <v>6</v>
      </c>
      <c r="P309" s="57">
        <v>6</v>
      </c>
      <c r="Q309" s="57">
        <f t="shared" si="77"/>
        <v>133.5</v>
      </c>
      <c r="R309" s="58">
        <f t="shared" si="78"/>
        <v>472.2227196843196</v>
      </c>
      <c r="S309" s="58">
        <f t="shared" si="79"/>
        <v>533.2227196843196</v>
      </c>
      <c r="T309" s="58">
        <f t="shared" si="80"/>
        <v>539.2227196843196</v>
      </c>
      <c r="U309" s="58">
        <f t="shared" si="81"/>
        <v>545.2227196843196</v>
      </c>
      <c r="V309" s="61">
        <f t="shared" si="82"/>
        <v>551.2227196843196</v>
      </c>
      <c r="W309" s="57">
        <v>1630.7118988038146</v>
      </c>
      <c r="X309" s="57">
        <f t="shared" si="70"/>
        <v>1984.044503924084</v>
      </c>
      <c r="Y309" s="57">
        <f t="shared" si="71"/>
        <v>2370.4047740437463</v>
      </c>
      <c r="Z309" s="57">
        <f t="shared" si="72"/>
        <v>2297.8646130241509</v>
      </c>
      <c r="AA309" s="57">
        <f t="shared" si="73"/>
        <v>2380.5353543927999</v>
      </c>
      <c r="AB309" s="57">
        <f t="shared" si="74"/>
        <v>2453.4311684393679</v>
      </c>
      <c r="AC309" s="59">
        <v>3.9038142336049431</v>
      </c>
      <c r="AD309" s="59">
        <v>4.2015015822415656</v>
      </c>
      <c r="AE309" s="59">
        <v>4.4454309363394753</v>
      </c>
      <c r="AF309" s="59">
        <v>4.2614387879824571</v>
      </c>
      <c r="AG309" s="59">
        <v>4.3661704995916431</v>
      </c>
      <c r="AH309" s="59">
        <v>4.4508890523315623</v>
      </c>
      <c r="AI309" s="59"/>
      <c r="AJ309" s="59"/>
      <c r="AK309" s="59"/>
      <c r="AL309" s="59"/>
      <c r="AM309" s="59"/>
      <c r="AN309" s="59"/>
      <c r="AO309" s="59"/>
      <c r="AV309" s="59"/>
      <c r="AW309" s="59"/>
      <c r="AX309" s="59"/>
      <c r="AY309" s="59"/>
      <c r="AZ309" s="59"/>
      <c r="BA309" s="59"/>
      <c r="BB309" s="5">
        <v>133.05449999999999</v>
      </c>
      <c r="BC309" s="5">
        <v>140.12993500580956</v>
      </c>
      <c r="BD309" s="5">
        <v>146.2599989119866</v>
      </c>
      <c r="BE309" s="5">
        <v>173.51561172235307</v>
      </c>
      <c r="BF309" s="5">
        <v>179.06613503268264</v>
      </c>
      <c r="BG309" s="5">
        <v>182.65247635241693</v>
      </c>
      <c r="BH309" s="1">
        <v>5106</v>
      </c>
      <c r="BI309" s="57">
        <v>152</v>
      </c>
      <c r="BJ309" s="57">
        <v>193.53782730168695</v>
      </c>
      <c r="BK309" s="57">
        <v>236.40136291474013</v>
      </c>
      <c r="BL309" s="57">
        <v>199.70527987710409</v>
      </c>
      <c r="BM309" s="57">
        <v>222.335077284818</v>
      </c>
      <c r="BN309" s="57">
        <v>226.22808511444887</v>
      </c>
      <c r="BO309" s="57">
        <v>109</v>
      </c>
      <c r="BP309" s="57">
        <v>208.55183027924241</v>
      </c>
      <c r="BQ309" s="57">
        <v>250.32137556637207</v>
      </c>
      <c r="BR309" s="57">
        <v>324.86510913760037</v>
      </c>
      <c r="BS309" s="57">
        <v>284.80175284161214</v>
      </c>
      <c r="BT309" s="57">
        <v>291.13244267745665</v>
      </c>
      <c r="CA309" s="57">
        <v>0</v>
      </c>
      <c r="CB309" s="30">
        <v>21.111775594275677</v>
      </c>
      <c r="CC309" s="30">
        <v>31.667663556789087</v>
      </c>
      <c r="CD309" s="30">
        <v>24.630404915113481</v>
      </c>
      <c r="CE309" s="30">
        <v>96.10576765617482</v>
      </c>
      <c r="CF309" s="30">
        <v>0</v>
      </c>
      <c r="CG309" s="124">
        <v>0</v>
      </c>
      <c r="CH309" s="124">
        <v>22.223464818031751</v>
      </c>
      <c r="CI309" s="124">
        <v>33.335197401131431</v>
      </c>
      <c r="CJ309" s="124">
        <v>25.927375679064976</v>
      </c>
      <c r="CK309" s="124">
        <v>101.16643845418876</v>
      </c>
      <c r="CL309" s="124">
        <v>0</v>
      </c>
      <c r="CM309" s="4">
        <f>IF(ISNUMBER(VLOOKUP(A309,Sheet1!$D$5:$D$567,1,0)),1,0)</f>
        <v>1</v>
      </c>
    </row>
    <row r="310" spans="1:91" s="57" customFormat="1">
      <c r="A310" s="1">
        <v>5107</v>
      </c>
      <c r="B310" s="1">
        <v>51</v>
      </c>
      <c r="C310" s="1">
        <v>5</v>
      </c>
      <c r="D310" s="3" t="s">
        <v>405</v>
      </c>
      <c r="E310" s="3"/>
      <c r="F310" s="4" t="s">
        <v>109</v>
      </c>
      <c r="G310" s="4" t="s">
        <v>91</v>
      </c>
      <c r="H310" s="4" t="s">
        <v>92</v>
      </c>
      <c r="I310" s="4" t="s">
        <v>91</v>
      </c>
      <c r="J310" s="4" t="s">
        <v>93</v>
      </c>
      <c r="K310" s="57">
        <v>465.20482169152694</v>
      </c>
      <c r="L310" s="57">
        <v>10</v>
      </c>
      <c r="M310" s="57">
        <v>10</v>
      </c>
      <c r="N310" s="57">
        <v>10</v>
      </c>
      <c r="O310" s="57">
        <v>10</v>
      </c>
      <c r="P310" s="57">
        <v>39.400000000000006</v>
      </c>
      <c r="Q310" s="57">
        <f t="shared" si="77"/>
        <v>79.400000000000006</v>
      </c>
      <c r="R310" s="58">
        <f t="shared" si="78"/>
        <v>475.20482169152694</v>
      </c>
      <c r="S310" s="58">
        <f t="shared" si="79"/>
        <v>485.20482169152694</v>
      </c>
      <c r="T310" s="58">
        <f t="shared" si="80"/>
        <v>495.20482169152694</v>
      </c>
      <c r="U310" s="58">
        <f t="shared" si="81"/>
        <v>505.20482169152694</v>
      </c>
      <c r="V310" s="61">
        <f t="shared" si="82"/>
        <v>544.60482169152692</v>
      </c>
      <c r="W310" s="57">
        <v>1900</v>
      </c>
      <c r="X310" s="57">
        <f t="shared" si="70"/>
        <v>2111.1478764489725</v>
      </c>
      <c r="Y310" s="57">
        <f t="shared" si="71"/>
        <v>2263.406130422848</v>
      </c>
      <c r="Z310" s="57">
        <f t="shared" si="72"/>
        <v>2408.2157905141398</v>
      </c>
      <c r="AA310" s="57">
        <f t="shared" si="73"/>
        <v>2374.0632478657762</v>
      </c>
      <c r="AB310" s="57">
        <f t="shared" si="74"/>
        <v>2441.3732455773024</v>
      </c>
      <c r="AC310" s="59">
        <v>4.0842225002987451</v>
      </c>
      <c r="AD310" s="59">
        <v>4.4426061775513652</v>
      </c>
      <c r="AE310" s="59">
        <v>4.6648467394287927</v>
      </c>
      <c r="AF310" s="59">
        <v>4.8630701580976652</v>
      </c>
      <c r="AG310" s="59">
        <v>4.699209401677793</v>
      </c>
      <c r="AH310" s="59">
        <v>4.4828344302837193</v>
      </c>
      <c r="AI310" s="59"/>
      <c r="AJ310" s="59"/>
      <c r="AK310" s="59"/>
      <c r="AL310" s="59"/>
      <c r="AM310" s="59"/>
      <c r="AN310" s="59"/>
      <c r="AO310" s="59"/>
      <c r="AV310" s="59"/>
      <c r="AW310" s="59"/>
      <c r="AX310" s="59"/>
      <c r="AY310" s="59"/>
      <c r="AZ310" s="59"/>
      <c r="BA310" s="59"/>
      <c r="BB310" s="5">
        <v>1484.3280750000001</v>
      </c>
      <c r="BC310" s="5">
        <v>1509.0178066094379</v>
      </c>
      <c r="BD310" s="5">
        <v>1539.6787081342188</v>
      </c>
      <c r="BE310" s="5">
        <v>1565.2811340996975</v>
      </c>
      <c r="BF310" s="5">
        <v>1585.2789298923035</v>
      </c>
      <c r="BG310" s="5">
        <v>2002.5734157575334</v>
      </c>
      <c r="BH310" s="1">
        <v>5107</v>
      </c>
      <c r="BI310" s="57">
        <v>886</v>
      </c>
      <c r="BJ310" s="57">
        <v>846.19647779711579</v>
      </c>
      <c r="BK310" s="57">
        <v>906.22400014865298</v>
      </c>
      <c r="BL310" s="57">
        <v>878.36511216127417</v>
      </c>
      <c r="BM310" s="57">
        <v>878.05135923090734</v>
      </c>
      <c r="BN310" s="57">
        <v>918.31334713185811</v>
      </c>
      <c r="BO310" s="57">
        <v>0</v>
      </c>
      <c r="BP310" s="57">
        <v>120.78352566500001</v>
      </c>
      <c r="BQ310" s="57">
        <v>164.67930989474999</v>
      </c>
      <c r="BR310" s="57">
        <v>219.99285329849999</v>
      </c>
      <c r="BS310" s="57">
        <v>210.66207175062502</v>
      </c>
      <c r="BT310" s="57">
        <v>208.329519076</v>
      </c>
      <c r="CA310" s="57">
        <v>0</v>
      </c>
      <c r="CB310" s="30">
        <v>618.8265187355604</v>
      </c>
      <c r="CC310" s="30">
        <v>306.68822804250522</v>
      </c>
      <c r="CD310" s="30">
        <v>323.86525086817227</v>
      </c>
      <c r="CE310" s="30">
        <v>315.90113645345969</v>
      </c>
      <c r="CF310" s="30">
        <v>0</v>
      </c>
      <c r="CG310" s="124">
        <v>0</v>
      </c>
      <c r="CH310" s="124">
        <v>791.70796120173713</v>
      </c>
      <c r="CI310" s="124">
        <v>392.36765781180554</v>
      </c>
      <c r="CJ310" s="124">
        <v>414.34342211584925</v>
      </c>
      <c r="CK310" s="124">
        <v>404.15437462814157</v>
      </c>
      <c r="CL310" s="124">
        <v>0</v>
      </c>
      <c r="CM310" s="4">
        <f>IF(ISNUMBER(VLOOKUP(A310,Sheet1!$D$5:$D$567,1,0)),1,0)</f>
        <v>1</v>
      </c>
    </row>
    <row r="311" spans="1:91" s="57" customFormat="1">
      <c r="A311" s="1">
        <v>5108</v>
      </c>
      <c r="B311" s="1">
        <v>51</v>
      </c>
      <c r="C311" s="1">
        <v>5</v>
      </c>
      <c r="D311" s="3" t="s">
        <v>406</v>
      </c>
      <c r="E311" s="3"/>
      <c r="F311" s="4" t="s">
        <v>90</v>
      </c>
      <c r="G311" s="4" t="s">
        <v>91</v>
      </c>
      <c r="H311" s="4" t="s">
        <v>92</v>
      </c>
      <c r="I311" s="4" t="s">
        <v>91</v>
      </c>
      <c r="J311" s="4" t="s">
        <v>93</v>
      </c>
      <c r="K311" s="57">
        <v>479.09166666666664</v>
      </c>
      <c r="L311" s="57">
        <v>8</v>
      </c>
      <c r="M311" s="57">
        <v>8</v>
      </c>
      <c r="N311" s="57">
        <v>8</v>
      </c>
      <c r="O311" s="57">
        <v>8</v>
      </c>
      <c r="P311" s="57">
        <v>8</v>
      </c>
      <c r="Q311" s="57">
        <f t="shared" si="77"/>
        <v>40</v>
      </c>
      <c r="R311" s="58">
        <f t="shared" si="78"/>
        <v>487.09166666666664</v>
      </c>
      <c r="S311" s="58">
        <f t="shared" si="79"/>
        <v>495.09166666666664</v>
      </c>
      <c r="T311" s="58">
        <f t="shared" si="80"/>
        <v>503.09166666666664</v>
      </c>
      <c r="U311" s="58">
        <f t="shared" si="81"/>
        <v>511.09166666666664</v>
      </c>
      <c r="V311" s="61">
        <f t="shared" si="82"/>
        <v>519.0916666666667</v>
      </c>
      <c r="W311" s="57">
        <v>1700.2814856741254</v>
      </c>
      <c r="X311" s="57">
        <f t="shared" si="70"/>
        <v>1857.7236900587454</v>
      </c>
      <c r="Y311" s="57">
        <f t="shared" si="71"/>
        <v>2015.4906122486157</v>
      </c>
      <c r="Z311" s="57">
        <f t="shared" si="72"/>
        <v>2165.0376343843404</v>
      </c>
      <c r="AA311" s="57">
        <f t="shared" si="73"/>
        <v>2299.9818652025242</v>
      </c>
      <c r="AB311" s="57">
        <f t="shared" si="74"/>
        <v>2418.120302417155</v>
      </c>
      <c r="AC311" s="59">
        <v>3.5795399698402641</v>
      </c>
      <c r="AD311" s="59">
        <v>3.8139098186010414</v>
      </c>
      <c r="AE311" s="59">
        <v>4.0709443279836037</v>
      </c>
      <c r="AF311" s="59">
        <v>4.3034655070500882</v>
      </c>
      <c r="AG311" s="59">
        <v>4.5001357196899274</v>
      </c>
      <c r="AH311" s="59">
        <v>4.658368565122708</v>
      </c>
      <c r="AI311" s="59"/>
      <c r="AJ311" s="59"/>
      <c r="AK311" s="59"/>
      <c r="AL311" s="59"/>
      <c r="AM311" s="59"/>
      <c r="AN311" s="59"/>
      <c r="AO311" s="59"/>
      <c r="AV311" s="59"/>
      <c r="AW311" s="59"/>
      <c r="AX311" s="59"/>
      <c r="AY311" s="59"/>
      <c r="AZ311" s="59"/>
      <c r="BA311" s="59"/>
      <c r="BB311" s="5">
        <v>219.89570000000001</v>
      </c>
      <c r="BC311" s="5">
        <v>227.58426709752806</v>
      </c>
      <c r="BD311" s="5">
        <v>235.34703937825449</v>
      </c>
      <c r="BE311" s="5">
        <v>243.08776873500383</v>
      </c>
      <c r="BF311" s="5">
        <v>250.03194676087006</v>
      </c>
      <c r="BG311" s="5">
        <v>256.14542999095528</v>
      </c>
      <c r="BH311" s="1">
        <v>5108</v>
      </c>
      <c r="BI311" s="57">
        <v>85</v>
      </c>
      <c r="BJ311" s="57">
        <v>85.687540960987889</v>
      </c>
      <c r="BK311" s="57">
        <v>86.363535306893809</v>
      </c>
      <c r="BL311" s="57">
        <v>87.028271487687405</v>
      </c>
      <c r="BM311" s="57">
        <v>87.682028424859141</v>
      </c>
      <c r="BN311" s="57">
        <v>88.325075901644837</v>
      </c>
      <c r="BO311" s="57">
        <v>0</v>
      </c>
      <c r="BP311" s="57">
        <v>0</v>
      </c>
      <c r="BQ311" s="57">
        <v>0</v>
      </c>
      <c r="BR311" s="57">
        <v>0</v>
      </c>
      <c r="BS311" s="57">
        <v>0</v>
      </c>
      <c r="BT311" s="57">
        <v>0</v>
      </c>
      <c r="CA311" s="57">
        <v>0</v>
      </c>
      <c r="CB311" s="30">
        <v>57.02058784174568</v>
      </c>
      <c r="CC311" s="30">
        <v>124.5449679905601</v>
      </c>
      <c r="CD311" s="30">
        <v>33.011919106370179</v>
      </c>
      <c r="CE311" s="30">
        <v>28.510293796327868</v>
      </c>
      <c r="CF311" s="30">
        <v>0</v>
      </c>
      <c r="CG311" s="124">
        <v>0</v>
      </c>
      <c r="CH311" s="124">
        <v>60.083496043698027</v>
      </c>
      <c r="CI311" s="124">
        <v>131.23500431619226</v>
      </c>
      <c r="CJ311" s="124">
        <v>34.785181740450959</v>
      </c>
      <c r="CK311" s="124">
        <v>30.041747890614005</v>
      </c>
      <c r="CL311" s="124">
        <v>0</v>
      </c>
      <c r="CM311" s="4">
        <f>IF(ISNUMBER(VLOOKUP(A311,Sheet1!$D$5:$D$567,1,0)),1,0)</f>
        <v>1</v>
      </c>
    </row>
    <row r="312" spans="1:91" s="57" customFormat="1">
      <c r="A312" s="1">
        <v>5109</v>
      </c>
      <c r="B312" s="1">
        <v>51</v>
      </c>
      <c r="C312" s="1">
        <v>5</v>
      </c>
      <c r="D312" s="3" t="s">
        <v>407</v>
      </c>
      <c r="E312" s="3"/>
      <c r="F312" s="4" t="s">
        <v>90</v>
      </c>
      <c r="G312" s="4" t="s">
        <v>91</v>
      </c>
      <c r="H312" s="4" t="s">
        <v>92</v>
      </c>
      <c r="I312" s="4" t="s">
        <v>91</v>
      </c>
      <c r="J312" s="4" t="s">
        <v>93</v>
      </c>
      <c r="K312" s="57">
        <v>0</v>
      </c>
      <c r="L312" s="57">
        <v>0</v>
      </c>
      <c r="M312" s="57">
        <v>0</v>
      </c>
      <c r="N312" s="57">
        <v>0</v>
      </c>
      <c r="O312" s="57">
        <v>0</v>
      </c>
      <c r="P312" s="57">
        <v>0</v>
      </c>
      <c r="Q312" s="57">
        <f t="shared" si="77"/>
        <v>0</v>
      </c>
      <c r="R312" s="58">
        <f t="shared" si="78"/>
        <v>0</v>
      </c>
      <c r="S312" s="58">
        <f t="shared" si="79"/>
        <v>0</v>
      </c>
      <c r="T312" s="58">
        <f t="shared" si="80"/>
        <v>0</v>
      </c>
      <c r="U312" s="58">
        <f t="shared" si="81"/>
        <v>0</v>
      </c>
      <c r="V312" s="61">
        <f t="shared" si="82"/>
        <v>0</v>
      </c>
      <c r="W312" s="57">
        <v>0</v>
      </c>
      <c r="X312" s="57">
        <f t="shared" si="70"/>
        <v>0</v>
      </c>
      <c r="Y312" s="57">
        <f t="shared" si="71"/>
        <v>0</v>
      </c>
      <c r="Z312" s="57">
        <f t="shared" si="72"/>
        <v>0</v>
      </c>
      <c r="AA312" s="57">
        <f t="shared" si="73"/>
        <v>0</v>
      </c>
      <c r="AB312" s="57">
        <f t="shared" si="74"/>
        <v>0</v>
      </c>
      <c r="AC312" s="59"/>
      <c r="AD312" s="59"/>
      <c r="AE312" s="59"/>
      <c r="AF312" s="59"/>
      <c r="AG312" s="59"/>
      <c r="AH312" s="59"/>
      <c r="AI312" s="59"/>
      <c r="AJ312" s="59"/>
      <c r="AK312" s="59"/>
      <c r="AL312" s="59"/>
      <c r="AM312" s="59"/>
      <c r="AN312" s="59"/>
      <c r="AO312" s="59"/>
      <c r="AV312" s="59"/>
      <c r="AW312" s="59"/>
      <c r="AX312" s="59"/>
      <c r="AY312" s="59"/>
      <c r="AZ312" s="59"/>
      <c r="BA312" s="59"/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1">
        <v>5109</v>
      </c>
      <c r="BJ312" s="57">
        <v>0</v>
      </c>
      <c r="BK312" s="57">
        <v>0</v>
      </c>
      <c r="BL312" s="57">
        <v>0</v>
      </c>
      <c r="BM312" s="57">
        <v>0</v>
      </c>
      <c r="BN312" s="57">
        <v>0</v>
      </c>
      <c r="BO312" s="57">
        <v>0</v>
      </c>
      <c r="BP312" s="57">
        <v>0</v>
      </c>
      <c r="BQ312" s="57">
        <v>0</v>
      </c>
      <c r="BR312" s="57">
        <v>0</v>
      </c>
      <c r="BS312" s="57">
        <v>0</v>
      </c>
      <c r="BT312" s="57">
        <v>0</v>
      </c>
      <c r="CA312" s="57">
        <v>0</v>
      </c>
      <c r="CB312" s="30">
        <v>0</v>
      </c>
      <c r="CC312" s="30">
        <v>0</v>
      </c>
      <c r="CD312" s="30">
        <v>0</v>
      </c>
      <c r="CE312" s="30">
        <v>0</v>
      </c>
      <c r="CF312" s="30">
        <v>0</v>
      </c>
      <c r="CG312" s="124">
        <v>0</v>
      </c>
      <c r="CH312" s="124">
        <v>0</v>
      </c>
      <c r="CI312" s="124">
        <v>0</v>
      </c>
      <c r="CJ312" s="124">
        <v>0</v>
      </c>
      <c r="CK312" s="124">
        <v>0</v>
      </c>
      <c r="CL312" s="124">
        <v>0</v>
      </c>
      <c r="CM312" s="4">
        <f>IF(ISNUMBER(VLOOKUP(A312,Sheet1!$D$5:$D$567,1,0)),1,0)</f>
        <v>1</v>
      </c>
    </row>
    <row r="313" spans="1:91" s="57" customFormat="1">
      <c r="A313" s="1">
        <v>5110</v>
      </c>
      <c r="B313" s="1">
        <v>51</v>
      </c>
      <c r="C313" s="1">
        <v>5</v>
      </c>
      <c r="D313" s="3" t="s">
        <v>408</v>
      </c>
      <c r="E313" s="3"/>
      <c r="F313" s="4" t="s">
        <v>90</v>
      </c>
      <c r="G313" s="4" t="s">
        <v>91</v>
      </c>
      <c r="H313" s="4" t="s">
        <v>92</v>
      </c>
      <c r="I313" s="4" t="s">
        <v>91</v>
      </c>
      <c r="J313" s="4" t="s">
        <v>93</v>
      </c>
      <c r="K313" s="57">
        <v>0</v>
      </c>
      <c r="L313" s="57">
        <v>0</v>
      </c>
      <c r="M313" s="57">
        <v>0</v>
      </c>
      <c r="N313" s="57">
        <v>0</v>
      </c>
      <c r="O313" s="57">
        <v>0</v>
      </c>
      <c r="P313" s="57">
        <v>0</v>
      </c>
      <c r="Q313" s="57">
        <f t="shared" si="77"/>
        <v>0</v>
      </c>
      <c r="R313" s="58">
        <f t="shared" si="78"/>
        <v>0</v>
      </c>
      <c r="S313" s="58">
        <f t="shared" si="79"/>
        <v>0</v>
      </c>
      <c r="T313" s="58">
        <f t="shared" si="80"/>
        <v>0</v>
      </c>
      <c r="U313" s="58">
        <f t="shared" si="81"/>
        <v>0</v>
      </c>
      <c r="V313" s="61">
        <f t="shared" si="82"/>
        <v>0</v>
      </c>
      <c r="W313" s="57">
        <v>5.5201298404385595</v>
      </c>
      <c r="X313" s="57">
        <f t="shared" si="70"/>
        <v>0</v>
      </c>
      <c r="Y313" s="57">
        <f t="shared" si="71"/>
        <v>0</v>
      </c>
      <c r="Z313" s="57">
        <f t="shared" si="72"/>
        <v>0</v>
      </c>
      <c r="AA313" s="57">
        <f t="shared" si="73"/>
        <v>0</v>
      </c>
      <c r="AB313" s="57">
        <f t="shared" si="74"/>
        <v>0</v>
      </c>
      <c r="AC313" s="59"/>
      <c r="AD313" s="59"/>
      <c r="AE313" s="59"/>
      <c r="AF313" s="59"/>
      <c r="AG313" s="59"/>
      <c r="AH313" s="59"/>
      <c r="AI313" s="59"/>
      <c r="AJ313" s="59"/>
      <c r="AK313" s="59"/>
      <c r="AL313" s="59"/>
      <c r="AM313" s="59"/>
      <c r="AN313" s="59"/>
      <c r="AO313" s="59"/>
      <c r="AV313" s="59"/>
      <c r="AW313" s="59"/>
      <c r="AX313" s="59"/>
      <c r="AY313" s="59"/>
      <c r="AZ313" s="59"/>
      <c r="BA313" s="59"/>
      <c r="BB313" s="5">
        <v>691.43400000000008</v>
      </c>
      <c r="BC313" s="5">
        <v>702.16941782850154</v>
      </c>
      <c r="BD313" s="5">
        <v>713.29519089183032</v>
      </c>
      <c r="BE313" s="5">
        <v>725.2874124679729</v>
      </c>
      <c r="BF313" s="5">
        <v>736.2702498527035</v>
      </c>
      <c r="BG313" s="5">
        <v>746.30005647241933</v>
      </c>
      <c r="BH313" s="1">
        <v>5110</v>
      </c>
      <c r="BI313" s="57">
        <v>1486</v>
      </c>
      <c r="BJ313" s="57">
        <v>1486</v>
      </c>
      <c r="BK313" s="57">
        <v>1486</v>
      </c>
      <c r="BL313" s="57">
        <v>1486</v>
      </c>
      <c r="BM313" s="57">
        <v>1486</v>
      </c>
      <c r="BN313" s="57">
        <v>1486</v>
      </c>
      <c r="BO313" s="57">
        <v>0</v>
      </c>
      <c r="BP313" s="57">
        <v>0</v>
      </c>
      <c r="BQ313" s="57">
        <v>0</v>
      </c>
      <c r="BR313" s="57">
        <v>0</v>
      </c>
      <c r="BS313" s="57">
        <v>0</v>
      </c>
      <c r="BT313" s="57">
        <v>0</v>
      </c>
      <c r="CA313" s="57">
        <v>0</v>
      </c>
      <c r="CB313" s="30">
        <v>21.758622374039184</v>
      </c>
      <c r="CC313" s="30">
        <v>304.62071323654862</v>
      </c>
      <c r="CD313" s="30">
        <v>36.264370623398648</v>
      </c>
      <c r="CE313" s="30">
        <v>362.64370623398645</v>
      </c>
      <c r="CF313" s="30">
        <v>0</v>
      </c>
      <c r="CG313" s="124">
        <v>0</v>
      </c>
      <c r="CH313" s="124">
        <v>22.389001694172578</v>
      </c>
      <c r="CI313" s="124">
        <v>313.44602371841609</v>
      </c>
      <c r="CJ313" s="124">
        <v>37.315002823620965</v>
      </c>
      <c r="CK313" s="124">
        <v>373.15002823620966</v>
      </c>
      <c r="CL313" s="124">
        <v>0</v>
      </c>
      <c r="CM313" s="4">
        <f>IF(ISNUMBER(VLOOKUP(A313,Sheet1!$D$5:$D$567,1,0)),1,0)</f>
        <v>1</v>
      </c>
    </row>
    <row r="314" spans="1:91" s="57" customFormat="1">
      <c r="A314" s="1">
        <v>5111</v>
      </c>
      <c r="B314" s="1">
        <v>51</v>
      </c>
      <c r="C314" s="1">
        <v>5</v>
      </c>
      <c r="D314" s="3" t="s">
        <v>409</v>
      </c>
      <c r="E314" s="3"/>
      <c r="F314" s="4" t="s">
        <v>109</v>
      </c>
      <c r="G314" s="4" t="s">
        <v>91</v>
      </c>
      <c r="H314" s="4" t="s">
        <v>92</v>
      </c>
      <c r="I314" s="4" t="s">
        <v>91</v>
      </c>
      <c r="J314" s="4" t="s">
        <v>93</v>
      </c>
      <c r="K314" s="57">
        <v>297.4278625954197</v>
      </c>
      <c r="L314" s="57">
        <v>15.350000000000001</v>
      </c>
      <c r="M314" s="57">
        <v>16.899999999999999</v>
      </c>
      <c r="N314" s="57">
        <v>10.4</v>
      </c>
      <c r="O314" s="57">
        <v>10.4</v>
      </c>
      <c r="P314" s="57">
        <v>10.4</v>
      </c>
      <c r="Q314" s="57">
        <f t="shared" si="77"/>
        <v>63.449999999999996</v>
      </c>
      <c r="R314" s="58">
        <f t="shared" si="78"/>
        <v>312.77786259541972</v>
      </c>
      <c r="S314" s="58">
        <f t="shared" si="79"/>
        <v>329.6778625954197</v>
      </c>
      <c r="T314" s="58">
        <f t="shared" si="80"/>
        <v>340.07786259541967</v>
      </c>
      <c r="U314" s="58">
        <f t="shared" si="81"/>
        <v>350.47786259541965</v>
      </c>
      <c r="V314" s="61">
        <f t="shared" si="82"/>
        <v>360.87786259541963</v>
      </c>
      <c r="W314" s="57">
        <v>1238.2189782081023</v>
      </c>
      <c r="X314" s="57">
        <f t="shared" si="70"/>
        <v>1333.3470429675401</v>
      </c>
      <c r="Y314" s="57">
        <f t="shared" si="71"/>
        <v>1434.4113203571203</v>
      </c>
      <c r="Z314" s="57">
        <f t="shared" si="72"/>
        <v>1493.779236400673</v>
      </c>
      <c r="AA314" s="57">
        <f t="shared" si="73"/>
        <v>1545.2355231058457</v>
      </c>
      <c r="AB314" s="57">
        <f t="shared" si="74"/>
        <v>1589.9204540797753</v>
      </c>
      <c r="AC314" s="59">
        <v>4.2277656878375032</v>
      </c>
      <c r="AD314" s="59">
        <v>4.2629201181422278</v>
      </c>
      <c r="AE314" s="59">
        <v>4.3509482531359049</v>
      </c>
      <c r="AF314" s="59">
        <v>4.3924624349270767</v>
      </c>
      <c r="AG314" s="59">
        <v>4.4089390173256557</v>
      </c>
      <c r="AH314" s="59">
        <v>4.4057023687879573</v>
      </c>
      <c r="AI314" s="59"/>
      <c r="AJ314" s="59"/>
      <c r="AK314" s="59"/>
      <c r="AL314" s="59"/>
      <c r="AM314" s="59"/>
      <c r="AN314" s="59"/>
      <c r="AO314" s="59"/>
      <c r="AV314" s="59"/>
      <c r="AW314" s="59"/>
      <c r="AX314" s="59"/>
      <c r="AY314" s="59"/>
      <c r="AZ314" s="59"/>
      <c r="BA314" s="59"/>
      <c r="BB314" s="5">
        <v>84.037800000000018</v>
      </c>
      <c r="BC314" s="5">
        <v>88.19579418751573</v>
      </c>
      <c r="BD314" s="5">
        <v>90.967519787575114</v>
      </c>
      <c r="BE314" s="5">
        <v>93.419680727943913</v>
      </c>
      <c r="BF314" s="5">
        <v>95.515402437503994</v>
      </c>
      <c r="BG314" s="5">
        <v>97.304109656533811</v>
      </c>
      <c r="BH314" s="1">
        <v>5111</v>
      </c>
      <c r="BI314" s="57">
        <v>22</v>
      </c>
      <c r="BJ314" s="57">
        <v>0</v>
      </c>
      <c r="BK314" s="57">
        <v>0</v>
      </c>
      <c r="BL314" s="57">
        <v>0</v>
      </c>
      <c r="BM314" s="57">
        <v>0</v>
      </c>
      <c r="BN314" s="57">
        <v>0</v>
      </c>
      <c r="BO314" s="57">
        <v>137</v>
      </c>
      <c r="BP314" s="57">
        <v>230.16933022489403</v>
      </c>
      <c r="BQ314" s="57">
        <v>237.18128981517714</v>
      </c>
      <c r="BR314" s="57">
        <v>238.32512221668395</v>
      </c>
      <c r="BS314" s="57">
        <v>241.30162245451405</v>
      </c>
      <c r="BT314" s="57">
        <v>243.42647958154546</v>
      </c>
      <c r="CA314" s="57">
        <v>0</v>
      </c>
      <c r="CB314" s="30">
        <v>9.3419680727943923</v>
      </c>
      <c r="CC314" s="30">
        <v>9.3419680727943923</v>
      </c>
      <c r="CD314" s="30">
        <v>14.012952109191586</v>
      </c>
      <c r="CE314" s="30">
        <v>60.722792473163544</v>
      </c>
      <c r="CF314" s="30">
        <v>0</v>
      </c>
      <c r="CG314" s="124">
        <v>0</v>
      </c>
      <c r="CH314" s="124">
        <v>9.7304109656533821</v>
      </c>
      <c r="CI314" s="124">
        <v>9.7304109656533821</v>
      </c>
      <c r="CJ314" s="124">
        <v>14.595616448480071</v>
      </c>
      <c r="CK314" s="124">
        <v>63.247671276746978</v>
      </c>
      <c r="CL314" s="124">
        <v>0</v>
      </c>
      <c r="CM314" s="4">
        <f>IF(ISNUMBER(VLOOKUP(A314,Sheet1!$D$5:$D$567,1,0)),1,0)</f>
        <v>1</v>
      </c>
    </row>
    <row r="315" spans="1:91" s="57" customFormat="1">
      <c r="A315" s="1">
        <v>5112</v>
      </c>
      <c r="B315" s="1">
        <v>51</v>
      </c>
      <c r="C315" s="1">
        <v>5</v>
      </c>
      <c r="D315" s="3" t="s">
        <v>410</v>
      </c>
      <c r="E315" s="3"/>
      <c r="F315" s="4" t="s">
        <v>90</v>
      </c>
      <c r="G315" s="4" t="s">
        <v>91</v>
      </c>
      <c r="H315" s="4" t="s">
        <v>92</v>
      </c>
      <c r="I315" s="4" t="s">
        <v>91</v>
      </c>
      <c r="J315" s="4" t="s">
        <v>93</v>
      </c>
      <c r="K315" s="57">
        <v>0</v>
      </c>
      <c r="L315" s="57">
        <v>0</v>
      </c>
      <c r="M315" s="57">
        <v>0</v>
      </c>
      <c r="N315" s="57">
        <v>0</v>
      </c>
      <c r="O315" s="57">
        <v>0</v>
      </c>
      <c r="P315" s="57">
        <v>0</v>
      </c>
      <c r="Q315" s="57">
        <f t="shared" si="77"/>
        <v>0</v>
      </c>
      <c r="R315" s="58">
        <f t="shared" si="78"/>
        <v>0</v>
      </c>
      <c r="S315" s="58">
        <f t="shared" si="79"/>
        <v>0</v>
      </c>
      <c r="T315" s="58">
        <f t="shared" si="80"/>
        <v>0</v>
      </c>
      <c r="U315" s="58">
        <f t="shared" si="81"/>
        <v>0</v>
      </c>
      <c r="V315" s="61">
        <f t="shared" si="82"/>
        <v>0</v>
      </c>
      <c r="W315" s="57">
        <v>0</v>
      </c>
      <c r="X315" s="57">
        <f t="shared" si="70"/>
        <v>0</v>
      </c>
      <c r="Y315" s="57">
        <f t="shared" si="71"/>
        <v>0</v>
      </c>
      <c r="Z315" s="57">
        <f t="shared" si="72"/>
        <v>0</v>
      </c>
      <c r="AA315" s="57">
        <f t="shared" si="73"/>
        <v>0</v>
      </c>
      <c r="AB315" s="57">
        <f t="shared" si="74"/>
        <v>0</v>
      </c>
      <c r="AC315" s="59"/>
      <c r="AD315" s="59"/>
      <c r="AE315" s="59"/>
      <c r="AF315" s="59"/>
      <c r="AG315" s="59"/>
      <c r="AH315" s="59"/>
      <c r="AI315" s="59"/>
      <c r="AJ315" s="59"/>
      <c r="AK315" s="59"/>
      <c r="AL315" s="59"/>
      <c r="AM315" s="59"/>
      <c r="AN315" s="59"/>
      <c r="AO315" s="59"/>
      <c r="AV315" s="59"/>
      <c r="AW315" s="59"/>
      <c r="AX315" s="59"/>
      <c r="AY315" s="59"/>
      <c r="AZ315" s="59"/>
      <c r="BA315" s="59"/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1">
        <v>5112</v>
      </c>
      <c r="BJ315" s="57">
        <v>0</v>
      </c>
      <c r="BK315" s="57">
        <v>0</v>
      </c>
      <c r="BL315" s="57">
        <v>0</v>
      </c>
      <c r="BM315" s="57">
        <v>0</v>
      </c>
      <c r="BN315" s="57">
        <v>0</v>
      </c>
      <c r="BO315" s="57">
        <v>0</v>
      </c>
      <c r="BP315" s="57">
        <v>0</v>
      </c>
      <c r="BQ315" s="57">
        <v>0</v>
      </c>
      <c r="BR315" s="57">
        <v>0</v>
      </c>
      <c r="BS315" s="57">
        <v>0</v>
      </c>
      <c r="BT315" s="57">
        <v>0</v>
      </c>
      <c r="CA315" s="57">
        <v>0</v>
      </c>
      <c r="CB315" s="30">
        <v>0</v>
      </c>
      <c r="CC315" s="30">
        <v>0</v>
      </c>
      <c r="CD315" s="30">
        <v>0</v>
      </c>
      <c r="CE315" s="30">
        <v>0</v>
      </c>
      <c r="CF315" s="30">
        <v>0</v>
      </c>
      <c r="CG315" s="124">
        <v>0</v>
      </c>
      <c r="CH315" s="124">
        <v>0</v>
      </c>
      <c r="CI315" s="124">
        <v>0</v>
      </c>
      <c r="CJ315" s="124">
        <v>0</v>
      </c>
      <c r="CK315" s="124">
        <v>0</v>
      </c>
      <c r="CL315" s="124">
        <v>0</v>
      </c>
      <c r="CM315" s="4">
        <f>IF(ISNUMBER(VLOOKUP(A315,Sheet1!$D$5:$D$567,1,0)),1,0)</f>
        <v>1</v>
      </c>
    </row>
    <row r="316" spans="1:91" s="57" customFormat="1">
      <c r="A316" s="1">
        <v>5201</v>
      </c>
      <c r="B316" s="1">
        <v>52</v>
      </c>
      <c r="C316" s="1">
        <v>5</v>
      </c>
      <c r="D316" s="3" t="s">
        <v>411</v>
      </c>
      <c r="E316" s="3"/>
      <c r="F316" s="4" t="s">
        <v>109</v>
      </c>
      <c r="G316" s="4" t="s">
        <v>91</v>
      </c>
      <c r="H316" s="4" t="s">
        <v>92</v>
      </c>
      <c r="I316" s="4" t="s">
        <v>91</v>
      </c>
      <c r="J316" s="4" t="s">
        <v>93</v>
      </c>
      <c r="K316" s="57">
        <v>682.61542057958559</v>
      </c>
      <c r="L316" s="57">
        <v>6.291666666666667</v>
      </c>
      <c r="M316" s="57">
        <v>60.291666666666664</v>
      </c>
      <c r="N316" s="57">
        <v>37.791666666666664</v>
      </c>
      <c r="O316" s="57">
        <v>37.791666666666664</v>
      </c>
      <c r="P316" s="57">
        <v>37.791666666666664</v>
      </c>
      <c r="Q316" s="57">
        <f t="shared" ref="Q316:Q347" si="83">SUM(L316:P316)</f>
        <v>179.95833333333331</v>
      </c>
      <c r="R316" s="58">
        <f t="shared" ref="R316:R347" si="84">K316+L316</f>
        <v>688.90708724625222</v>
      </c>
      <c r="S316" s="58">
        <f t="shared" si="79"/>
        <v>749.19875391291885</v>
      </c>
      <c r="T316" s="58">
        <f t="shared" si="80"/>
        <v>786.99042057958548</v>
      </c>
      <c r="U316" s="58">
        <f t="shared" si="81"/>
        <v>824.7820872462521</v>
      </c>
      <c r="V316" s="61">
        <f t="shared" si="82"/>
        <v>862.57375391291873</v>
      </c>
      <c r="W316" s="57">
        <v>3999.8961918039736</v>
      </c>
      <c r="X316" s="57">
        <f t="shared" si="70"/>
        <v>4124.7761631251105</v>
      </c>
      <c r="Y316" s="57">
        <f t="shared" si="71"/>
        <v>4572.1623636477834</v>
      </c>
      <c r="Z316" s="57">
        <f t="shared" si="72"/>
        <v>4894.931120389434</v>
      </c>
      <c r="AA316" s="57">
        <f t="shared" si="73"/>
        <v>5199.3404262363874</v>
      </c>
      <c r="AB316" s="57">
        <f t="shared" si="74"/>
        <v>5411.6329529645236</v>
      </c>
      <c r="AC316" s="59">
        <v>5.9141737498680049</v>
      </c>
      <c r="AD316" s="59">
        <v>5.9874201318104525</v>
      </c>
      <c r="AE316" s="59">
        <v>6.1027362095415558</v>
      </c>
      <c r="AF316" s="59">
        <v>6.2198102955109951</v>
      </c>
      <c r="AG316" s="59">
        <v>6.3038959097617253</v>
      </c>
      <c r="AH316" s="59">
        <v>6.2738205613323768</v>
      </c>
      <c r="AI316" s="59"/>
      <c r="AJ316" s="59"/>
      <c r="AK316" s="59"/>
      <c r="AL316" s="59"/>
      <c r="AM316" s="59"/>
      <c r="AN316" s="59"/>
      <c r="AO316" s="59"/>
      <c r="AV316" s="59"/>
      <c r="AW316" s="59"/>
      <c r="AX316" s="59"/>
      <c r="AY316" s="59"/>
      <c r="AZ316" s="59"/>
      <c r="BA316" s="59"/>
      <c r="BB316" s="5">
        <v>604.25040000000001</v>
      </c>
      <c r="BC316" s="5">
        <v>652.8617356586542</v>
      </c>
      <c r="BD316" s="5">
        <v>727.37492843757343</v>
      </c>
      <c r="BE316" s="5">
        <v>769.91711937032221</v>
      </c>
      <c r="BF316" s="5">
        <v>811.05284675402118</v>
      </c>
      <c r="BG316" s="5">
        <v>849.09659367571942</v>
      </c>
      <c r="BH316" s="1">
        <v>5201</v>
      </c>
      <c r="BI316" s="57">
        <v>545</v>
      </c>
      <c r="BJ316" s="57">
        <v>663.29210681343909</v>
      </c>
      <c r="BK316" s="57">
        <v>842.29425848570156</v>
      </c>
      <c r="BL316" s="57">
        <v>1003.9745695880671</v>
      </c>
      <c r="BM316" s="57">
        <v>1179.975013629949</v>
      </c>
      <c r="BN316" s="57">
        <v>1365.3438216950713</v>
      </c>
      <c r="BO316" s="57">
        <v>330</v>
      </c>
      <c r="BP316" s="57">
        <v>661.79237387409466</v>
      </c>
      <c r="BQ316" s="57">
        <v>625.99185851434027</v>
      </c>
      <c r="BR316" s="57">
        <v>612.68483761218977</v>
      </c>
      <c r="BS316" s="57">
        <v>663.97689784107024</v>
      </c>
      <c r="BT316" s="57">
        <v>679.63145314453629</v>
      </c>
      <c r="CA316" s="57">
        <v>0</v>
      </c>
      <c r="CB316" s="30">
        <v>72.275343443342692</v>
      </c>
      <c r="CC316" s="30">
        <v>144.55068688668538</v>
      </c>
      <c r="CD316" s="30">
        <v>72.275343443342692</v>
      </c>
      <c r="CE316" s="30">
        <v>480.81574559695144</v>
      </c>
      <c r="CF316" s="30">
        <v>0</v>
      </c>
      <c r="CG316" s="124">
        <v>0</v>
      </c>
      <c r="CH316" s="124">
        <v>79.708252200802519</v>
      </c>
      <c r="CI316" s="124">
        <v>159.41650440160504</v>
      </c>
      <c r="CJ316" s="124">
        <v>79.708252200802519</v>
      </c>
      <c r="CK316" s="124">
        <v>530.26358487250934</v>
      </c>
      <c r="CL316" s="124">
        <v>0</v>
      </c>
      <c r="CM316" s="4">
        <f>IF(ISNUMBER(VLOOKUP(A316,Sheet1!$D$5:$D$567,1,0)),1,0)</f>
        <v>1</v>
      </c>
    </row>
    <row r="317" spans="1:91" s="57" customFormat="1">
      <c r="A317" s="1">
        <v>5202</v>
      </c>
      <c r="B317" s="1">
        <v>52</v>
      </c>
      <c r="C317" s="1">
        <v>5</v>
      </c>
      <c r="D317" s="3" t="s">
        <v>412</v>
      </c>
      <c r="E317" s="3"/>
      <c r="F317" s="4" t="s">
        <v>109</v>
      </c>
      <c r="G317" s="4" t="s">
        <v>91</v>
      </c>
      <c r="H317" s="4" t="s">
        <v>92</v>
      </c>
      <c r="I317" s="4" t="s">
        <v>91</v>
      </c>
      <c r="J317" s="4" t="s">
        <v>93</v>
      </c>
      <c r="K317" s="57">
        <v>648.15051220365444</v>
      </c>
      <c r="L317" s="57">
        <v>22.2</v>
      </c>
      <c r="M317" s="57">
        <v>16.5</v>
      </c>
      <c r="N317" s="57">
        <v>41.95</v>
      </c>
      <c r="O317" s="57">
        <v>13.45</v>
      </c>
      <c r="P317" s="57">
        <v>6.25</v>
      </c>
      <c r="Q317" s="57">
        <f t="shared" si="83"/>
        <v>100.35000000000001</v>
      </c>
      <c r="R317" s="58">
        <f t="shared" si="84"/>
        <v>670.35051220365449</v>
      </c>
      <c r="S317" s="58">
        <f t="shared" si="79"/>
        <v>686.85051220365449</v>
      </c>
      <c r="T317" s="58">
        <f t="shared" si="80"/>
        <v>728.80051220365453</v>
      </c>
      <c r="U317" s="58">
        <f t="shared" si="81"/>
        <v>742.25051220365458</v>
      </c>
      <c r="V317" s="61">
        <f t="shared" si="82"/>
        <v>748.50051220365458</v>
      </c>
      <c r="W317" s="57">
        <v>3761.702918937805</v>
      </c>
      <c r="X317" s="57">
        <f t="shared" si="70"/>
        <v>2976.0235519612897</v>
      </c>
      <c r="Y317" s="57">
        <f t="shared" si="71"/>
        <v>3320.8614237381607</v>
      </c>
      <c r="Z317" s="57">
        <f t="shared" si="72"/>
        <v>3740.0391377088699</v>
      </c>
      <c r="AA317" s="57">
        <f t="shared" si="73"/>
        <v>4032.5640625581218</v>
      </c>
      <c r="AB317" s="57">
        <f t="shared" si="74"/>
        <v>4089.130794545013</v>
      </c>
      <c r="AC317" s="59">
        <v>5.8037490491959156</v>
      </c>
      <c r="AD317" s="59">
        <v>4.4395036593291435</v>
      </c>
      <c r="AE317" s="59">
        <v>4.8349114759828691</v>
      </c>
      <c r="AF317" s="59">
        <v>5.1317734758448701</v>
      </c>
      <c r="AG317" s="59">
        <v>5.4328882180032627</v>
      </c>
      <c r="AH317" s="59">
        <v>5.4630968554800781</v>
      </c>
      <c r="AI317" s="59"/>
      <c r="AJ317" s="59"/>
      <c r="AK317" s="59"/>
      <c r="AL317" s="59"/>
      <c r="AM317" s="59"/>
      <c r="AN317" s="59"/>
      <c r="AO317" s="59"/>
      <c r="AV317" s="59"/>
      <c r="AW317" s="59"/>
      <c r="AX317" s="59"/>
      <c r="AY317" s="59"/>
      <c r="AZ317" s="59"/>
      <c r="BA317" s="59"/>
      <c r="BB317" s="5">
        <v>641.3152</v>
      </c>
      <c r="BC317" s="5">
        <v>827.92387101941199</v>
      </c>
      <c r="BD317" s="5">
        <v>845.82926805301884</v>
      </c>
      <c r="BE317" s="5">
        <v>870.59053294669366</v>
      </c>
      <c r="BF317" s="5">
        <v>892.35522160187384</v>
      </c>
      <c r="BG317" s="5">
        <v>901.56765758695019</v>
      </c>
      <c r="BH317" s="1">
        <v>5202</v>
      </c>
      <c r="BI317" s="57">
        <v>1617</v>
      </c>
      <c r="BJ317" s="57">
        <v>1642.7308279466179</v>
      </c>
      <c r="BK317" s="57">
        <v>1679.4483401920847</v>
      </c>
      <c r="BL317" s="57">
        <v>1726.1870128183866</v>
      </c>
      <c r="BM317" s="57">
        <v>1805.3333791249231</v>
      </c>
      <c r="BN317" s="57">
        <v>1808.9176266852201</v>
      </c>
      <c r="BO317" s="57">
        <v>350</v>
      </c>
      <c r="BP317" s="57">
        <v>550.85171358745902</v>
      </c>
      <c r="BQ317" s="57">
        <v>571.03055138032596</v>
      </c>
      <c r="BR317" s="57">
        <v>610.2061817295006</v>
      </c>
      <c r="BS317" s="57">
        <v>639.4563339139479</v>
      </c>
      <c r="BT317" s="57">
        <v>630.63534748542656</v>
      </c>
      <c r="CA317" s="57">
        <v>0</v>
      </c>
      <c r="CB317" s="30">
        <v>265.50188958100108</v>
      </c>
      <c r="CC317" s="30">
        <v>187.78049446194001</v>
      </c>
      <c r="CD317" s="30">
        <v>68.584674310367575</v>
      </c>
      <c r="CE317" s="30">
        <v>348.72347459338499</v>
      </c>
      <c r="CF317" s="30">
        <v>0</v>
      </c>
      <c r="CG317" s="124">
        <v>0</v>
      </c>
      <c r="CH317" s="124">
        <v>274.94890837402289</v>
      </c>
      <c r="CI317" s="124">
        <v>194.46205090187513</v>
      </c>
      <c r="CJ317" s="124">
        <v>71.025036253349725</v>
      </c>
      <c r="CK317" s="124">
        <v>361.1316620577025</v>
      </c>
      <c r="CL317" s="124">
        <v>0</v>
      </c>
      <c r="CM317" s="4">
        <f>IF(ISNUMBER(VLOOKUP(A317,Sheet1!$D$5:$D$567,1,0)),1,0)</f>
        <v>1</v>
      </c>
    </row>
    <row r="318" spans="1:91" s="57" customFormat="1">
      <c r="A318" s="1">
        <v>5203</v>
      </c>
      <c r="B318" s="1">
        <v>52</v>
      </c>
      <c r="C318" s="1">
        <v>5</v>
      </c>
      <c r="D318" s="3" t="s">
        <v>413</v>
      </c>
      <c r="E318" s="3"/>
      <c r="F318" s="4" t="s">
        <v>109</v>
      </c>
      <c r="G318" s="4" t="s">
        <v>91</v>
      </c>
      <c r="H318" s="4" t="s">
        <v>92</v>
      </c>
      <c r="I318" s="4" t="s">
        <v>91</v>
      </c>
      <c r="J318" s="4" t="s">
        <v>93</v>
      </c>
      <c r="K318" s="57">
        <v>674.8858672589887</v>
      </c>
      <c r="L318" s="57">
        <v>350</v>
      </c>
      <c r="M318" s="57">
        <v>27.7</v>
      </c>
      <c r="N318" s="57">
        <v>40</v>
      </c>
      <c r="O318" s="57">
        <v>40</v>
      </c>
      <c r="P318" s="57">
        <v>30</v>
      </c>
      <c r="Q318" s="57">
        <f t="shared" si="83"/>
        <v>487.7</v>
      </c>
      <c r="R318" s="58">
        <f t="shared" si="84"/>
        <v>1024.8858672589886</v>
      </c>
      <c r="S318" s="58">
        <f t="shared" si="79"/>
        <v>1052.5858672589886</v>
      </c>
      <c r="T318" s="58">
        <f t="shared" si="80"/>
        <v>1092.5858672589886</v>
      </c>
      <c r="U318" s="58">
        <f t="shared" si="81"/>
        <v>1132.5858672589886</v>
      </c>
      <c r="V318" s="61">
        <f t="shared" si="82"/>
        <v>1162.5858672589886</v>
      </c>
      <c r="W318" s="57">
        <v>4236.0490998602054</v>
      </c>
      <c r="X318" s="57">
        <f t="shared" si="70"/>
        <v>4891</v>
      </c>
      <c r="Y318" s="57">
        <f t="shared" si="71"/>
        <v>5200</v>
      </c>
      <c r="Z318" s="57">
        <f t="shared" si="72"/>
        <v>5400</v>
      </c>
      <c r="AA318" s="57">
        <f t="shared" si="73"/>
        <v>5458.6703035760029</v>
      </c>
      <c r="AB318" s="57">
        <f t="shared" si="74"/>
        <v>5612.3599250741381</v>
      </c>
      <c r="AC318" s="59">
        <v>6.2766895935525842</v>
      </c>
      <c r="AD318" s="59">
        <v>4.7722387011548522</v>
      </c>
      <c r="AE318" s="59">
        <v>4.9402145342699537</v>
      </c>
      <c r="AF318" s="59">
        <v>4.9424033037761905</v>
      </c>
      <c r="AG318" s="59">
        <v>4.8196524973304893</v>
      </c>
      <c r="AH318" s="59">
        <v>4.8274799162201374</v>
      </c>
      <c r="AI318" s="59"/>
      <c r="AJ318" s="59"/>
      <c r="AK318" s="59"/>
      <c r="AL318" s="59"/>
      <c r="AM318" s="59"/>
      <c r="AN318" s="59"/>
      <c r="AO318" s="59"/>
      <c r="AV318" s="59"/>
      <c r="AW318" s="59"/>
      <c r="AX318" s="59"/>
      <c r="AY318" s="59"/>
      <c r="AZ318" s="59"/>
      <c r="BA318" s="59"/>
      <c r="BB318" s="5">
        <v>801.64400000000012</v>
      </c>
      <c r="BC318" s="5">
        <v>1020.9268384421944</v>
      </c>
      <c r="BD318" s="5">
        <v>1048.2385595492644</v>
      </c>
      <c r="BE318" s="5">
        <v>1066.7535949159846</v>
      </c>
      <c r="BF318" s="5">
        <v>1079.9718402685637</v>
      </c>
      <c r="BG318" s="5">
        <v>1096.0872091482238</v>
      </c>
      <c r="BH318" s="1">
        <v>5203</v>
      </c>
      <c r="BI318" s="57">
        <v>325</v>
      </c>
      <c r="BJ318" s="57">
        <v>458.00231200287607</v>
      </c>
      <c r="BK318" s="57">
        <v>535.20065616160002</v>
      </c>
      <c r="BL318" s="57">
        <v>514.39480578720008</v>
      </c>
      <c r="BM318" s="57">
        <v>495.27549128192038</v>
      </c>
      <c r="BN318" s="57">
        <v>493.41991360331059</v>
      </c>
      <c r="BO318" s="57">
        <v>1063</v>
      </c>
      <c r="BP318" s="57">
        <v>1434.26095818504</v>
      </c>
      <c r="BQ318" s="57">
        <v>1401.8753542459999</v>
      </c>
      <c r="BR318" s="57">
        <v>1431.5986384345001</v>
      </c>
      <c r="BS318" s="57">
        <v>1468.7006940282615</v>
      </c>
      <c r="BT318" s="57">
        <v>1489.9522869422906</v>
      </c>
      <c r="CA318" s="57">
        <v>90.450458521260572</v>
      </c>
      <c r="CB318" s="30">
        <v>359.85369049907632</v>
      </c>
      <c r="CC318" s="30">
        <v>271.35137556378169</v>
      </c>
      <c r="CD318" s="30">
        <v>106.30324282730803</v>
      </c>
      <c r="CE318" s="30">
        <v>238.79482750455799</v>
      </c>
      <c r="CF318" s="30">
        <v>0</v>
      </c>
      <c r="CG318" s="124">
        <v>92.937667254408339</v>
      </c>
      <c r="CH318" s="124">
        <v>369.74895533573135</v>
      </c>
      <c r="CI318" s="124">
        <v>278.81300176322497</v>
      </c>
      <c r="CJ318" s="124">
        <v>109.22637177816748</v>
      </c>
      <c r="CK318" s="124">
        <v>245.36121301669164</v>
      </c>
      <c r="CL318" s="124">
        <v>0</v>
      </c>
      <c r="CM318" s="4">
        <f>IF(ISNUMBER(VLOOKUP(A318,Sheet1!$D$5:$D$567,1,0)),1,0)</f>
        <v>1</v>
      </c>
    </row>
    <row r="319" spans="1:91" s="57" customFormat="1">
      <c r="A319" s="1">
        <v>5204</v>
      </c>
      <c r="B319" s="1">
        <v>52</v>
      </c>
      <c r="C319" s="1">
        <v>5</v>
      </c>
      <c r="D319" s="3" t="s">
        <v>414</v>
      </c>
      <c r="E319" s="3"/>
      <c r="F319" s="4" t="s">
        <v>109</v>
      </c>
      <c r="G319" s="4" t="s">
        <v>91</v>
      </c>
      <c r="H319" s="4" t="s">
        <v>92</v>
      </c>
      <c r="I319" s="4" t="s">
        <v>91</v>
      </c>
      <c r="J319" s="4" t="s">
        <v>93</v>
      </c>
      <c r="K319" s="57">
        <v>16.561276723878354</v>
      </c>
      <c r="L319" s="57">
        <v>284</v>
      </c>
      <c r="M319" s="57">
        <v>0</v>
      </c>
      <c r="N319" s="57">
        <v>0</v>
      </c>
      <c r="O319" s="57">
        <v>0</v>
      </c>
      <c r="P319" s="57">
        <v>39.299999999999997</v>
      </c>
      <c r="Q319" s="57">
        <f t="shared" si="83"/>
        <v>323.3</v>
      </c>
      <c r="R319" s="58">
        <f t="shared" si="84"/>
        <v>300.56127672387834</v>
      </c>
      <c r="S319" s="58">
        <f t="shared" si="79"/>
        <v>300.56127672387834</v>
      </c>
      <c r="T319" s="58">
        <f t="shared" si="80"/>
        <v>300.56127672387834</v>
      </c>
      <c r="U319" s="58">
        <f t="shared" si="81"/>
        <v>300.56127672387834</v>
      </c>
      <c r="V319" s="61">
        <f t="shared" si="82"/>
        <v>339.86127672387835</v>
      </c>
      <c r="W319" s="57">
        <v>72.530404573735481</v>
      </c>
      <c r="X319" s="57">
        <f t="shared" si="70"/>
        <v>1165.108561798753</v>
      </c>
      <c r="Y319" s="57">
        <f t="shared" si="71"/>
        <v>1339.9714341072468</v>
      </c>
      <c r="Z319" s="57">
        <f t="shared" si="72"/>
        <v>1624.2323713950923</v>
      </c>
      <c r="AA319" s="57">
        <f t="shared" si="73"/>
        <v>1886.4394120584868</v>
      </c>
      <c r="AB319" s="57">
        <f t="shared" si="74"/>
        <v>2060.0619396063839</v>
      </c>
      <c r="AC319" s="59">
        <v>4.3795177016250086</v>
      </c>
      <c r="AD319" s="59">
        <v>3.8764426824987268</v>
      </c>
      <c r="AE319" s="59">
        <v>4.4582304437649194</v>
      </c>
      <c r="AF319" s="59">
        <v>5.4039974447115924</v>
      </c>
      <c r="AG319" s="59">
        <v>6.2763887371676752</v>
      </c>
      <c r="AH319" s="59">
        <v>6.0614788465003313</v>
      </c>
      <c r="AI319" s="59"/>
      <c r="AJ319" s="59"/>
      <c r="AK319" s="59"/>
      <c r="AL319" s="59"/>
      <c r="AM319" s="59"/>
      <c r="AN319" s="59"/>
      <c r="AO319" s="59"/>
      <c r="AV319" s="59"/>
      <c r="AW319" s="59"/>
      <c r="AX319" s="59"/>
      <c r="AY319" s="59"/>
      <c r="AZ319" s="59"/>
      <c r="BA319" s="59"/>
      <c r="BB319" s="5">
        <v>360.7398</v>
      </c>
      <c r="BC319" s="5">
        <v>643.50533529211521</v>
      </c>
      <c r="BD319" s="5">
        <v>654.55404563478987</v>
      </c>
      <c r="BE319" s="5">
        <v>669.33781517968123</v>
      </c>
      <c r="BF319" s="5">
        <v>682.93376714512601</v>
      </c>
      <c r="BG319" s="5">
        <v>693.37521640754358</v>
      </c>
      <c r="BH319" s="1">
        <v>5204</v>
      </c>
      <c r="BJ319" s="57">
        <v>0</v>
      </c>
      <c r="BK319" s="57">
        <v>0</v>
      </c>
      <c r="BL319" s="57">
        <v>0</v>
      </c>
      <c r="BM319" s="57">
        <v>0</v>
      </c>
      <c r="BN319" s="57">
        <v>0</v>
      </c>
      <c r="BO319" s="57">
        <v>278</v>
      </c>
      <c r="BP319" s="57">
        <v>391.23889297334142</v>
      </c>
      <c r="BQ319" s="57">
        <v>357.99091934089427</v>
      </c>
      <c r="BR319" s="57">
        <v>381.19676008070286</v>
      </c>
      <c r="BS319" s="57">
        <v>411.44485445323801</v>
      </c>
      <c r="BT319" s="57">
        <v>436.73061579566246</v>
      </c>
      <c r="CA319" s="57">
        <v>60.30592177268246</v>
      </c>
      <c r="CB319" s="30">
        <v>362.23577601491951</v>
      </c>
      <c r="CC319" s="30">
        <v>140.71381746959239</v>
      </c>
      <c r="CD319" s="30">
        <v>65.878352074031937</v>
      </c>
      <c r="CE319" s="30">
        <v>40.203947848454973</v>
      </c>
      <c r="CF319" s="30">
        <v>0</v>
      </c>
      <c r="CG319" s="124">
        <v>62.471640794066168</v>
      </c>
      <c r="CH319" s="124">
        <v>375.24446383994444</v>
      </c>
      <c r="CI319" s="124">
        <v>145.76716185282103</v>
      </c>
      <c r="CJ319" s="124">
        <v>68.244189391334544</v>
      </c>
      <c r="CK319" s="124">
        <v>41.647760529377443</v>
      </c>
      <c r="CL319" s="124">
        <v>0</v>
      </c>
      <c r="CM319" s="4">
        <f>IF(ISNUMBER(VLOOKUP(A319,Sheet1!$D$5:$D$567,1,0)),1,0)</f>
        <v>1</v>
      </c>
    </row>
    <row r="320" spans="1:91" s="57" customFormat="1">
      <c r="A320" s="1">
        <v>5205</v>
      </c>
      <c r="B320" s="1">
        <v>52</v>
      </c>
      <c r="C320" s="1">
        <v>5</v>
      </c>
      <c r="D320" s="3" t="s">
        <v>415</v>
      </c>
      <c r="E320" s="3"/>
      <c r="F320" s="4" t="s">
        <v>109</v>
      </c>
      <c r="G320" s="4" t="s">
        <v>91</v>
      </c>
      <c r="H320" s="4" t="s">
        <v>92</v>
      </c>
      <c r="I320" s="4" t="s">
        <v>91</v>
      </c>
      <c r="J320" s="4" t="s">
        <v>93</v>
      </c>
      <c r="K320" s="57">
        <v>24.013851249623595</v>
      </c>
      <c r="L320" s="57">
        <v>86</v>
      </c>
      <c r="M320" s="57">
        <v>127.3</v>
      </c>
      <c r="N320" s="57">
        <v>115.8</v>
      </c>
      <c r="O320" s="57">
        <v>274.7</v>
      </c>
      <c r="P320" s="57">
        <v>0</v>
      </c>
      <c r="Q320" s="57">
        <f t="shared" si="83"/>
        <v>603.79999999999995</v>
      </c>
      <c r="R320" s="58">
        <f t="shared" si="84"/>
        <v>110.0138512496236</v>
      </c>
      <c r="S320" s="58">
        <f t="shared" si="79"/>
        <v>237.31385124962361</v>
      </c>
      <c r="T320" s="58">
        <f t="shared" si="80"/>
        <v>353.11385124962362</v>
      </c>
      <c r="U320" s="58">
        <f t="shared" si="81"/>
        <v>627.81385124962367</v>
      </c>
      <c r="V320" s="61">
        <f t="shared" si="82"/>
        <v>627.81385124962367</v>
      </c>
      <c r="W320" s="57">
        <v>103.38791063659062</v>
      </c>
      <c r="X320" s="57">
        <f t="shared" si="70"/>
        <v>387.72887355775293</v>
      </c>
      <c r="Y320" s="57">
        <f t="shared" si="71"/>
        <v>838.70319718031601</v>
      </c>
      <c r="Z320" s="57">
        <f t="shared" si="72"/>
        <v>1524.0000000000002</v>
      </c>
      <c r="AA320" s="57">
        <f t="shared" si="73"/>
        <v>2700</v>
      </c>
      <c r="AB320" s="57">
        <f t="shared" si="74"/>
        <v>2800</v>
      </c>
      <c r="AC320" s="59">
        <v>4.3053448429356438</v>
      </c>
      <c r="AD320" s="59">
        <v>3.5243641519101852</v>
      </c>
      <c r="AE320" s="59">
        <v>3.5341518953232454</v>
      </c>
      <c r="AF320" s="59">
        <v>4.3158884722498536</v>
      </c>
      <c r="AG320" s="59">
        <v>4.3006378317805849</v>
      </c>
      <c r="AH320" s="59">
        <v>4.4599207144391251</v>
      </c>
      <c r="AI320" s="59"/>
      <c r="AJ320" s="59"/>
      <c r="AK320" s="59"/>
      <c r="AL320" s="59"/>
      <c r="AM320" s="59"/>
      <c r="AN320" s="59"/>
      <c r="AO320" s="59"/>
      <c r="AV320" s="59"/>
      <c r="AW320" s="59"/>
      <c r="AX320" s="59"/>
      <c r="AY320" s="59"/>
      <c r="AZ320" s="59"/>
      <c r="BA320" s="59"/>
      <c r="BB320" s="5">
        <v>740.71905600000014</v>
      </c>
      <c r="BC320" s="5">
        <v>929.99423620238372</v>
      </c>
      <c r="BD320" s="5">
        <v>955.43859821381602</v>
      </c>
      <c r="BE320" s="5">
        <v>988.83517726052696</v>
      </c>
      <c r="BF320" s="5">
        <v>1070.5760291205006</v>
      </c>
      <c r="BG320" s="5">
        <v>1091.1532074989138</v>
      </c>
      <c r="BH320" s="1">
        <v>5205</v>
      </c>
      <c r="BI320" s="57">
        <v>720</v>
      </c>
      <c r="BJ320" s="57">
        <v>720</v>
      </c>
      <c r="BK320" s="57">
        <v>720</v>
      </c>
      <c r="BL320" s="57">
        <v>719.88212850311993</v>
      </c>
      <c r="BM320" s="57">
        <v>1240.31889144</v>
      </c>
      <c r="BN320" s="57">
        <v>1342.8071452879999</v>
      </c>
      <c r="BO320" s="57">
        <v>25</v>
      </c>
      <c r="BP320" s="57">
        <v>60.29412869737812</v>
      </c>
      <c r="BQ320" s="57">
        <v>91.658379790737953</v>
      </c>
      <c r="BR320" s="57">
        <v>133.89627821157998</v>
      </c>
      <c r="BS320" s="57">
        <v>232.86329569375002</v>
      </c>
      <c r="BT320" s="57">
        <v>206.042265418</v>
      </c>
      <c r="CA320" s="57">
        <v>153.95840608546661</v>
      </c>
      <c r="CB320" s="30">
        <v>546.26649706400883</v>
      </c>
      <c r="CC320" s="30">
        <v>153.95840608546661</v>
      </c>
      <c r="CD320" s="30">
        <v>53.01212538549602</v>
      </c>
      <c r="CE320" s="30">
        <v>81.639742640088855</v>
      </c>
      <c r="CF320" s="30">
        <v>0</v>
      </c>
      <c r="CG320" s="124">
        <v>169.88898906993123</v>
      </c>
      <c r="CH320" s="124">
        <v>602.79048938359722</v>
      </c>
      <c r="CI320" s="124">
        <v>169.88898906993123</v>
      </c>
      <c r="CJ320" s="124">
        <v>58.497464472259978</v>
      </c>
      <c r="CK320" s="124">
        <v>90.087275503194022</v>
      </c>
      <c r="CL320" s="124">
        <v>0</v>
      </c>
      <c r="CM320" s="4">
        <f>IF(ISNUMBER(VLOOKUP(A320,Sheet1!$D$5:$D$567,1,0)),1,0)</f>
        <v>1</v>
      </c>
    </row>
    <row r="321" spans="1:91" s="57" customFormat="1">
      <c r="A321" s="1">
        <v>5206</v>
      </c>
      <c r="B321" s="1">
        <v>52</v>
      </c>
      <c r="C321" s="1">
        <v>5</v>
      </c>
      <c r="D321" s="3" t="s">
        <v>416</v>
      </c>
      <c r="E321" s="3"/>
      <c r="F321" s="4" t="s">
        <v>109</v>
      </c>
      <c r="G321" s="4" t="s">
        <v>91</v>
      </c>
      <c r="H321" s="4" t="s">
        <v>92</v>
      </c>
      <c r="I321" s="4" t="s">
        <v>91</v>
      </c>
      <c r="J321" s="4" t="s">
        <v>93</v>
      </c>
      <c r="K321" s="57">
        <v>89.430894308943209</v>
      </c>
      <c r="L321" s="57">
        <v>0</v>
      </c>
      <c r="M321" s="57">
        <v>0</v>
      </c>
      <c r="N321" s="57">
        <v>22.2</v>
      </c>
      <c r="O321" s="57">
        <v>0</v>
      </c>
      <c r="P321" s="57">
        <v>0</v>
      </c>
      <c r="Q321" s="57">
        <f t="shared" si="83"/>
        <v>22.2</v>
      </c>
      <c r="R321" s="58">
        <f t="shared" si="84"/>
        <v>89.430894308943209</v>
      </c>
      <c r="S321" s="58">
        <f t="shared" ref="S321:S352" si="85">R321+M321</f>
        <v>89.430894308943209</v>
      </c>
      <c r="T321" s="58">
        <f t="shared" ref="T321:T352" si="86">S321+N321</f>
        <v>111.63089430894321</v>
      </c>
      <c r="U321" s="58">
        <v>120</v>
      </c>
      <c r="V321" s="61">
        <v>130</v>
      </c>
      <c r="W321" s="57">
        <v>400.59194883323454</v>
      </c>
      <c r="X321" s="57">
        <f t="shared" si="70"/>
        <v>420</v>
      </c>
      <c r="Y321" s="57">
        <f t="shared" si="71"/>
        <v>430</v>
      </c>
      <c r="Z321" s="57">
        <f t="shared" si="72"/>
        <v>450</v>
      </c>
      <c r="AA321" s="57">
        <f t="shared" si="73"/>
        <v>480</v>
      </c>
      <c r="AB321" s="57">
        <f t="shared" si="74"/>
        <v>520</v>
      </c>
      <c r="AC321" s="59">
        <v>4.4793463369534345</v>
      </c>
      <c r="AD321" s="59">
        <v>4.6963636363636301</v>
      </c>
      <c r="AE321" s="59">
        <v>4.8081818181818115</v>
      </c>
      <c r="AF321" s="59">
        <v>4.031142120519128</v>
      </c>
      <c r="AG321" s="59">
        <v>4</v>
      </c>
      <c r="AH321" s="59">
        <v>4</v>
      </c>
      <c r="AI321" s="59"/>
      <c r="AJ321" s="59"/>
      <c r="AK321" s="59"/>
      <c r="AL321" s="59"/>
      <c r="AM321" s="59"/>
      <c r="AN321" s="59"/>
      <c r="AO321" s="59"/>
      <c r="AV321" s="59"/>
      <c r="AW321" s="59"/>
      <c r="AX321" s="59"/>
      <c r="AY321" s="59"/>
      <c r="AZ321" s="59"/>
      <c r="BA321" s="59"/>
      <c r="BB321" s="5">
        <v>1728.585</v>
      </c>
      <c r="BC321" s="5">
        <v>1747.764097012531</v>
      </c>
      <c r="BD321" s="5">
        <v>1767.3407331080366</v>
      </c>
      <c r="BE321" s="5">
        <v>1788.7225977147782</v>
      </c>
      <c r="BF321" s="5">
        <v>1808.656455018149</v>
      </c>
      <c r="BG321" s="5">
        <v>1827.2394165350031</v>
      </c>
      <c r="BH321" s="1">
        <v>5206</v>
      </c>
      <c r="BJ321" s="57">
        <v>0</v>
      </c>
      <c r="BK321" s="57">
        <v>0</v>
      </c>
      <c r="BL321" s="57">
        <v>0</v>
      </c>
      <c r="BM321" s="57">
        <v>0</v>
      </c>
      <c r="BN321" s="57">
        <v>0</v>
      </c>
      <c r="BO321" s="57">
        <v>73</v>
      </c>
      <c r="BP321" s="57">
        <v>104.79990702489999</v>
      </c>
      <c r="BQ321" s="57">
        <v>104.95040623975</v>
      </c>
      <c r="BR321" s="57">
        <v>107.692378525</v>
      </c>
      <c r="BS321" s="57">
        <v>107.85667156720001</v>
      </c>
      <c r="BT321" s="57">
        <v>108.60334242920001</v>
      </c>
      <c r="CA321" s="57">
        <v>89.436129885738922</v>
      </c>
      <c r="CB321" s="30">
        <v>53.66167793144335</v>
      </c>
      <c r="CC321" s="30">
        <v>1252.1058184003446</v>
      </c>
      <c r="CD321" s="30">
        <v>393.51897149725124</v>
      </c>
      <c r="CE321" s="30">
        <v>0</v>
      </c>
      <c r="CF321" s="30">
        <v>0</v>
      </c>
      <c r="CG321" s="124">
        <v>91.361970826750166</v>
      </c>
      <c r="CH321" s="124">
        <v>54.817182496050094</v>
      </c>
      <c r="CI321" s="124">
        <v>1279.0675915745021</v>
      </c>
      <c r="CJ321" s="124">
        <v>401.99267163770071</v>
      </c>
      <c r="CK321" s="124">
        <v>0</v>
      </c>
      <c r="CL321" s="124">
        <v>0</v>
      </c>
      <c r="CM321" s="4">
        <f>IF(ISNUMBER(VLOOKUP(A321,Sheet1!$D$5:$D$567,1,0)),1,0)</f>
        <v>1</v>
      </c>
    </row>
    <row r="322" spans="1:91" s="57" customFormat="1">
      <c r="A322" s="1">
        <v>5207</v>
      </c>
      <c r="B322" s="1">
        <v>52</v>
      </c>
      <c r="C322" s="1">
        <v>5</v>
      </c>
      <c r="D322" s="3" t="s">
        <v>417</v>
      </c>
      <c r="E322" s="3"/>
      <c r="F322" s="4" t="s">
        <v>109</v>
      </c>
      <c r="G322" s="4" t="s">
        <v>91</v>
      </c>
      <c r="H322" s="4" t="s">
        <v>92</v>
      </c>
      <c r="I322" s="4" t="s">
        <v>91</v>
      </c>
      <c r="J322" s="4" t="s">
        <v>93</v>
      </c>
      <c r="K322" s="57">
        <v>101.99848572412424</v>
      </c>
      <c r="L322" s="57">
        <v>316</v>
      </c>
      <c r="M322" s="57">
        <v>59.5</v>
      </c>
      <c r="N322" s="57">
        <v>299.60000000000002</v>
      </c>
      <c r="O322" s="57">
        <v>121.4</v>
      </c>
      <c r="P322" s="57">
        <v>0</v>
      </c>
      <c r="Q322" s="57">
        <f t="shared" si="83"/>
        <v>796.5</v>
      </c>
      <c r="R322" s="58">
        <f t="shared" si="84"/>
        <v>417.99848572412424</v>
      </c>
      <c r="S322" s="58">
        <f t="shared" si="85"/>
        <v>477.49848572412424</v>
      </c>
      <c r="T322" s="58">
        <f t="shared" si="86"/>
        <v>777.0984857241242</v>
      </c>
      <c r="U322" s="58">
        <f t="shared" ref="U322:U353" si="87">T322+O322</f>
        <v>898.49848572412418</v>
      </c>
      <c r="V322" s="61">
        <f t="shared" ref="V322:V353" si="88">U322+P322</f>
        <v>898.49848572412418</v>
      </c>
      <c r="W322" s="57">
        <v>437.57392259255909</v>
      </c>
      <c r="X322" s="57">
        <f t="shared" ref="X322:X385" si="89">R322*AD322</f>
        <v>1602.7136050757886</v>
      </c>
      <c r="Y322" s="57">
        <f t="shared" ref="Y322:Y385" si="90">S322*AE322</f>
        <v>1976.3174918822099</v>
      </c>
      <c r="Z322" s="57">
        <f t="shared" ref="Z322:Z385" si="91">T322*AF322</f>
        <v>3363.3495412773773</v>
      </c>
      <c r="AA322" s="57">
        <f t="shared" ref="AA322:AA385" si="92">U322*AG322</f>
        <v>4040.616791085763</v>
      </c>
      <c r="AB322" s="57">
        <f t="shared" ref="AB322:AB385" si="93">V322*AH322</f>
        <v>4140.0107686435085</v>
      </c>
      <c r="AC322" s="59">
        <v>4.2900041062969034</v>
      </c>
      <c r="AD322" s="59">
        <v>3.8342569645899798</v>
      </c>
      <c r="AE322" s="59">
        <v>4.1388979252680427</v>
      </c>
      <c r="AF322" s="59">
        <v>4.3280865978567764</v>
      </c>
      <c r="AG322" s="59">
        <v>4.4970769069569672</v>
      </c>
      <c r="AH322" s="59">
        <v>4.6076992164399275</v>
      </c>
      <c r="AI322" s="59"/>
      <c r="AJ322" s="59"/>
      <c r="AK322" s="59"/>
      <c r="AL322" s="59"/>
      <c r="AM322" s="59"/>
      <c r="AN322" s="59"/>
      <c r="AO322" s="59"/>
      <c r="AV322" s="59"/>
      <c r="AW322" s="59"/>
      <c r="AX322" s="59"/>
      <c r="AY322" s="59"/>
      <c r="AZ322" s="59"/>
      <c r="BA322" s="59"/>
      <c r="BB322" s="5">
        <v>1094.7705000000001</v>
      </c>
      <c r="BC322" s="5">
        <v>1660.3686763218111</v>
      </c>
      <c r="BD322" s="5">
        <v>1705.0310792917512</v>
      </c>
      <c r="BE322" s="5">
        <v>1792.0023902985495</v>
      </c>
      <c r="BF322" s="5">
        <v>1842.3420533438748</v>
      </c>
      <c r="BG322" s="5">
        <v>1856.8451139667286</v>
      </c>
      <c r="BH322" s="1">
        <v>5207</v>
      </c>
      <c r="BI322" s="57">
        <v>358</v>
      </c>
      <c r="BJ322" s="57">
        <v>685.59912215747318</v>
      </c>
      <c r="BK322" s="57">
        <v>1050.7103080559782</v>
      </c>
      <c r="BL322" s="57">
        <v>1599.5629495476692</v>
      </c>
      <c r="BM322" s="57">
        <v>1892.070440760458</v>
      </c>
      <c r="BN322" s="57">
        <v>1913.4599811547805</v>
      </c>
      <c r="BO322" s="57">
        <v>111</v>
      </c>
      <c r="BP322" s="57">
        <v>239.59026793474237</v>
      </c>
      <c r="BQ322" s="57">
        <v>222.78512270717104</v>
      </c>
      <c r="BR322" s="57">
        <v>292.10036839747011</v>
      </c>
      <c r="BS322" s="57">
        <v>337.43420798005718</v>
      </c>
      <c r="BT322" s="57">
        <v>342.22167811014879</v>
      </c>
      <c r="CA322" s="57">
        <v>172.51641795866777</v>
      </c>
      <c r="CB322" s="30">
        <v>239.33129944704837</v>
      </c>
      <c r="CC322" s="30">
        <v>887.09172658516923</v>
      </c>
      <c r="CD322" s="30">
        <v>239.39433235411281</v>
      </c>
      <c r="CE322" s="30">
        <v>253.6686139535515</v>
      </c>
      <c r="CF322" s="30">
        <v>0</v>
      </c>
      <c r="CG322" s="124">
        <v>178.75883955278982</v>
      </c>
      <c r="CH322" s="124">
        <v>247.99138461167013</v>
      </c>
      <c r="CI322" s="124">
        <v>919.19070368849043</v>
      </c>
      <c r="CJ322" s="124">
        <v>248.05669833342372</v>
      </c>
      <c r="CK322" s="124">
        <v>262.8474877803547</v>
      </c>
      <c r="CL322" s="124">
        <v>0</v>
      </c>
      <c r="CM322" s="4">
        <f>IF(ISNUMBER(VLOOKUP(A322,Sheet1!$D$5:$D$567,1,0)),1,0)</f>
        <v>1</v>
      </c>
    </row>
    <row r="323" spans="1:91" s="57" customFormat="1">
      <c r="A323" s="1">
        <v>5208</v>
      </c>
      <c r="B323" s="1">
        <v>52</v>
      </c>
      <c r="C323" s="1">
        <v>5</v>
      </c>
      <c r="D323" s="3" t="s">
        <v>418</v>
      </c>
      <c r="E323" s="3"/>
      <c r="F323" s="4" t="s">
        <v>109</v>
      </c>
      <c r="G323" s="4" t="s">
        <v>91</v>
      </c>
      <c r="H323" s="4" t="s">
        <v>92</v>
      </c>
      <c r="I323" s="4" t="s">
        <v>91</v>
      </c>
      <c r="J323" s="4" t="s">
        <v>93</v>
      </c>
      <c r="K323" s="57">
        <v>820.49387332772449</v>
      </c>
      <c r="L323" s="57">
        <v>257.7</v>
      </c>
      <c r="M323" s="57">
        <v>56.400000000000006</v>
      </c>
      <c r="N323" s="57">
        <v>124.19999999999999</v>
      </c>
      <c r="O323" s="57">
        <v>10</v>
      </c>
      <c r="P323" s="57">
        <v>10</v>
      </c>
      <c r="Q323" s="57">
        <f t="shared" si="83"/>
        <v>458.3</v>
      </c>
      <c r="R323" s="58">
        <f t="shared" si="84"/>
        <v>1078.1938733277245</v>
      </c>
      <c r="S323" s="58">
        <f t="shared" si="85"/>
        <v>1134.5938733277246</v>
      </c>
      <c r="T323" s="58">
        <f t="shared" si="86"/>
        <v>1258.7938733277247</v>
      </c>
      <c r="U323" s="58">
        <f t="shared" si="87"/>
        <v>1268.7938733277247</v>
      </c>
      <c r="V323" s="61">
        <f t="shared" si="88"/>
        <v>1278.7938733277247</v>
      </c>
      <c r="W323" s="57">
        <v>4589.1088248899905</v>
      </c>
      <c r="X323" s="57">
        <f t="shared" si="89"/>
        <v>5840.3666668566766</v>
      </c>
      <c r="Y323" s="57">
        <f t="shared" si="90"/>
        <v>6389.9109728975927</v>
      </c>
      <c r="Z323" s="57">
        <f t="shared" si="91"/>
        <v>7173.6031322590989</v>
      </c>
      <c r="AA323" s="57">
        <f t="shared" si="92"/>
        <v>7650.1625564627375</v>
      </c>
      <c r="AB323" s="57">
        <f t="shared" si="93"/>
        <v>7860.6137518497098</v>
      </c>
      <c r="AC323" s="59">
        <v>5.5931055356668002</v>
      </c>
      <c r="AD323" s="59">
        <v>5.4168056518732008</v>
      </c>
      <c r="AE323" s="59">
        <v>5.631892717837621</v>
      </c>
      <c r="AF323" s="59">
        <v>5.6987909492243487</v>
      </c>
      <c r="AG323" s="59">
        <v>6.0294762745017838</v>
      </c>
      <c r="AH323" s="59">
        <v>6.1468966311157951</v>
      </c>
      <c r="AI323" s="59"/>
      <c r="AJ323" s="59"/>
      <c r="AK323" s="59"/>
      <c r="AL323" s="59"/>
      <c r="AM323" s="59"/>
      <c r="AN323" s="59"/>
      <c r="AO323" s="59"/>
      <c r="AV323" s="59"/>
      <c r="AW323" s="59"/>
      <c r="AX323" s="59"/>
      <c r="AY323" s="59"/>
      <c r="AZ323" s="59"/>
      <c r="BA323" s="59"/>
      <c r="BB323" s="5">
        <v>864.29250000000002</v>
      </c>
      <c r="BC323" s="5">
        <v>946.64290671256686</v>
      </c>
      <c r="BD323" s="5">
        <v>1001.5096779541987</v>
      </c>
      <c r="BE323" s="5">
        <v>1044.5448426908592</v>
      </c>
      <c r="BF323" s="5">
        <v>1078.942897049119</v>
      </c>
      <c r="BG323" s="5">
        <v>1093.1976900182322</v>
      </c>
      <c r="BH323" s="1">
        <v>5208</v>
      </c>
      <c r="BI323" s="57">
        <v>2690</v>
      </c>
      <c r="BJ323" s="57">
        <v>2736.8459539133146</v>
      </c>
      <c r="BK323" s="57">
        <v>3253.7860942568109</v>
      </c>
      <c r="BL323" s="57">
        <v>3367.1864827073464</v>
      </c>
      <c r="BM323" s="57">
        <v>3531.4358018353219</v>
      </c>
      <c r="BN323" s="57">
        <v>3519.0275117490123</v>
      </c>
      <c r="BO323" s="57">
        <v>247</v>
      </c>
      <c r="BP323" s="57">
        <v>680.07070392643345</v>
      </c>
      <c r="BQ323" s="57">
        <v>690.18596831742911</v>
      </c>
      <c r="BR323" s="57">
        <v>726.99851854177746</v>
      </c>
      <c r="BS323" s="57">
        <v>761.06239086306778</v>
      </c>
      <c r="BT323" s="57">
        <v>789.96880777999684</v>
      </c>
      <c r="CA323" s="57">
        <v>48.021782391921185</v>
      </c>
      <c r="CB323" s="30">
        <v>144.06534717576355</v>
      </c>
      <c r="CC323" s="30">
        <v>336.15247674344823</v>
      </c>
      <c r="CD323" s="30">
        <v>181.68079180744857</v>
      </c>
      <c r="CE323" s="30">
        <v>334.6244445722777</v>
      </c>
      <c r="CF323" s="30">
        <v>0</v>
      </c>
      <c r="CG323" s="124">
        <v>50.258542702836756</v>
      </c>
      <c r="CH323" s="124">
        <v>150.77562810851029</v>
      </c>
      <c r="CI323" s="124">
        <v>351.80979891985726</v>
      </c>
      <c r="CJ323" s="124">
        <v>190.14312627587893</v>
      </c>
      <c r="CK323" s="124">
        <v>350.21059401114894</v>
      </c>
      <c r="CL323" s="124">
        <v>0</v>
      </c>
      <c r="CM323" s="4">
        <f>IF(ISNUMBER(VLOOKUP(A323,Sheet1!$D$5:$D$567,1,0)),1,0)</f>
        <v>1</v>
      </c>
    </row>
    <row r="324" spans="1:91" s="57" customFormat="1">
      <c r="A324" s="1">
        <v>5209</v>
      </c>
      <c r="B324" s="1">
        <v>52</v>
      </c>
      <c r="C324" s="1">
        <v>5</v>
      </c>
      <c r="D324" s="3" t="s">
        <v>419</v>
      </c>
      <c r="E324" s="3"/>
      <c r="F324" s="4" t="s">
        <v>109</v>
      </c>
      <c r="G324" s="4" t="s">
        <v>91</v>
      </c>
      <c r="H324" s="4" t="s">
        <v>92</v>
      </c>
      <c r="I324" s="4" t="s">
        <v>91</v>
      </c>
      <c r="J324" s="4" t="s">
        <v>93</v>
      </c>
      <c r="K324" s="57">
        <v>753.95477068001719</v>
      </c>
      <c r="L324" s="57">
        <v>14.7</v>
      </c>
      <c r="M324" s="57">
        <v>23.099999999999998</v>
      </c>
      <c r="N324" s="57">
        <v>8.75</v>
      </c>
      <c r="O324" s="57">
        <v>108.75</v>
      </c>
      <c r="P324" s="57">
        <v>8.75</v>
      </c>
      <c r="Q324" s="57">
        <f t="shared" si="83"/>
        <v>164.05</v>
      </c>
      <c r="R324" s="58">
        <f t="shared" si="84"/>
        <v>768.65477068001724</v>
      </c>
      <c r="S324" s="58">
        <f t="shared" si="85"/>
        <v>791.75477068001726</v>
      </c>
      <c r="T324" s="58">
        <f t="shared" si="86"/>
        <v>800.50477068001726</v>
      </c>
      <c r="U324" s="58">
        <f t="shared" si="87"/>
        <v>909.25477068001726</v>
      </c>
      <c r="V324" s="61">
        <f t="shared" si="88"/>
        <v>918.00477068001726</v>
      </c>
      <c r="W324" s="57">
        <v>3962.0444335813854</v>
      </c>
      <c r="X324" s="57">
        <f t="shared" si="89"/>
        <v>4130.0376906151359</v>
      </c>
      <c r="Y324" s="57">
        <f t="shared" si="90"/>
        <v>4338.6051436906537</v>
      </c>
      <c r="Z324" s="57">
        <f t="shared" si="91"/>
        <v>4459.9321502741395</v>
      </c>
      <c r="AA324" s="57">
        <f t="shared" si="92"/>
        <v>4915.9194904993856</v>
      </c>
      <c r="AB324" s="57">
        <f t="shared" si="93"/>
        <v>5006.0917433324967</v>
      </c>
      <c r="AC324" s="59">
        <v>5.2550160668230594</v>
      </c>
      <c r="AD324" s="59">
        <v>5.3730723442480608</v>
      </c>
      <c r="AE324" s="59">
        <v>5.4797335038023709</v>
      </c>
      <c r="AF324" s="59">
        <v>5.5713998387361157</v>
      </c>
      <c r="AG324" s="59">
        <v>5.4065369234442917</v>
      </c>
      <c r="AH324" s="59">
        <v>5.4532306402113857</v>
      </c>
      <c r="AI324" s="59"/>
      <c r="AJ324" s="59"/>
      <c r="AK324" s="59"/>
      <c r="AL324" s="59"/>
      <c r="AM324" s="59"/>
      <c r="AN324" s="59"/>
      <c r="AO324" s="59"/>
      <c r="AV324" s="59"/>
      <c r="AW324" s="59"/>
      <c r="AX324" s="59"/>
      <c r="AY324" s="59"/>
      <c r="AZ324" s="59"/>
      <c r="BA324" s="59"/>
      <c r="BB324" s="5">
        <v>230.47800000000001</v>
      </c>
      <c r="BC324" s="5">
        <v>236.72497758839847</v>
      </c>
      <c r="BD324" s="5">
        <v>247.25234537543574</v>
      </c>
      <c r="BE324" s="5">
        <v>249.26320413495347</v>
      </c>
      <c r="BF324" s="5">
        <v>275.42374475418535</v>
      </c>
      <c r="BG324" s="5">
        <v>281.76337047922271</v>
      </c>
      <c r="BH324" s="1">
        <v>5209</v>
      </c>
      <c r="BI324" s="57">
        <v>1833</v>
      </c>
      <c r="BJ324" s="57">
        <v>1868.7383506913782</v>
      </c>
      <c r="BK324" s="57">
        <v>1994.323993300821</v>
      </c>
      <c r="BL324" s="57">
        <v>1951.7127375672374</v>
      </c>
      <c r="BM324" s="57">
        <v>2117.1173945110199</v>
      </c>
      <c r="BN324" s="57">
        <v>2166.5186264700747</v>
      </c>
      <c r="BO324" s="57">
        <v>1084</v>
      </c>
      <c r="BP324" s="57">
        <v>1369.6777018783939</v>
      </c>
      <c r="BQ324" s="57">
        <v>1375.5223356592251</v>
      </c>
      <c r="BR324" s="57">
        <v>1371.5074545192674</v>
      </c>
      <c r="BS324" s="57">
        <v>1424.9910424964223</v>
      </c>
      <c r="BT324" s="57">
        <v>1416.5792229419694</v>
      </c>
      <c r="CA324" s="57">
        <v>0</v>
      </c>
      <c r="CB324" s="30">
        <v>23.677386234463064</v>
      </c>
      <c r="CC324" s="30">
        <v>23.677386234463064</v>
      </c>
      <c r="CD324" s="30">
        <v>71.032158703389186</v>
      </c>
      <c r="CE324" s="30">
        <v>130.87627296263815</v>
      </c>
      <c r="CF324" s="30">
        <v>0</v>
      </c>
      <c r="CG324" s="124">
        <v>0</v>
      </c>
      <c r="CH324" s="124">
        <v>26.764560668764787</v>
      </c>
      <c r="CI324" s="124">
        <v>26.764560668764787</v>
      </c>
      <c r="CJ324" s="124">
        <v>80.293682006294361</v>
      </c>
      <c r="CK324" s="124">
        <v>147.94056713539879</v>
      </c>
      <c r="CL324" s="124">
        <v>0</v>
      </c>
      <c r="CM324" s="4">
        <f>IF(ISNUMBER(VLOOKUP(A324,Sheet1!$D$5:$D$567,1,0)),1,0)</f>
        <v>1</v>
      </c>
    </row>
    <row r="325" spans="1:91" s="57" customFormat="1">
      <c r="A325" s="1">
        <v>5210</v>
      </c>
      <c r="B325" s="1">
        <v>52</v>
      </c>
      <c r="C325" s="1">
        <v>5</v>
      </c>
      <c r="D325" s="3" t="s">
        <v>420</v>
      </c>
      <c r="E325" s="3"/>
      <c r="F325" s="4" t="s">
        <v>109</v>
      </c>
      <c r="G325" s="4" t="s">
        <v>91</v>
      </c>
      <c r="H325" s="4" t="s">
        <v>92</v>
      </c>
      <c r="I325" s="4" t="s">
        <v>91</v>
      </c>
      <c r="J325" s="4" t="s">
        <v>93</v>
      </c>
      <c r="K325" s="57">
        <v>754.84852647860566</v>
      </c>
      <c r="L325" s="57">
        <v>0</v>
      </c>
      <c r="M325" s="57">
        <v>0</v>
      </c>
      <c r="N325" s="57">
        <v>0</v>
      </c>
      <c r="O325" s="57">
        <v>70</v>
      </c>
      <c r="P325" s="57">
        <v>0</v>
      </c>
      <c r="Q325" s="57">
        <f t="shared" si="83"/>
        <v>70</v>
      </c>
      <c r="R325" s="58">
        <f t="shared" si="84"/>
        <v>754.84852647860566</v>
      </c>
      <c r="S325" s="58">
        <f t="shared" si="85"/>
        <v>754.84852647860566</v>
      </c>
      <c r="T325" s="58">
        <f t="shared" si="86"/>
        <v>754.84852647860566</v>
      </c>
      <c r="U325" s="58">
        <f t="shared" si="87"/>
        <v>824.84852647860566</v>
      </c>
      <c r="V325" s="61">
        <f t="shared" si="88"/>
        <v>824.84852647860566</v>
      </c>
      <c r="W325" s="57">
        <v>3852.5085315407518</v>
      </c>
      <c r="X325" s="57">
        <f t="shared" si="89"/>
        <v>3807.2317348535275</v>
      </c>
      <c r="Y325" s="57">
        <f t="shared" si="90"/>
        <v>3848.0284836077853</v>
      </c>
      <c r="Z325" s="57">
        <f t="shared" si="91"/>
        <v>3964.9636314322247</v>
      </c>
      <c r="AA325" s="57">
        <f t="shared" si="92"/>
        <v>4261.2887242302386</v>
      </c>
      <c r="AB325" s="57">
        <f t="shared" si="93"/>
        <v>4247.0678630540451</v>
      </c>
      <c r="AC325" s="59">
        <v>5.1036842444574102</v>
      </c>
      <c r="AD325" s="59">
        <v>5.0437029434426988</v>
      </c>
      <c r="AE325" s="59">
        <v>5.0977492154074548</v>
      </c>
      <c r="AF325" s="59">
        <v>5.2526612854752681</v>
      </c>
      <c r="AG325" s="59">
        <v>5.1661469802489428</v>
      </c>
      <c r="AH325" s="59">
        <v>5.1489064073198687</v>
      </c>
      <c r="AI325" s="59"/>
      <c r="AJ325" s="59"/>
      <c r="AK325" s="59"/>
      <c r="AL325" s="59"/>
      <c r="AM325" s="59"/>
      <c r="AN325" s="59"/>
      <c r="AO325" s="59"/>
      <c r="AV325" s="59"/>
      <c r="AW325" s="59"/>
      <c r="AX325" s="59"/>
      <c r="AY325" s="59"/>
      <c r="AZ325" s="59"/>
      <c r="BA325" s="59"/>
      <c r="BB325" s="5">
        <v>756.75750000000005</v>
      </c>
      <c r="BC325" s="5">
        <v>796.34971371525239</v>
      </c>
      <c r="BD325" s="5">
        <v>823.77779623900756</v>
      </c>
      <c r="BE325" s="5">
        <v>843.37831701054074</v>
      </c>
      <c r="BF325" s="5">
        <v>865.57810655441824</v>
      </c>
      <c r="BG325" s="5">
        <v>875.46156559470569</v>
      </c>
      <c r="BH325" s="1">
        <v>5210</v>
      </c>
      <c r="BI325" s="57">
        <v>1077</v>
      </c>
      <c r="BJ325" s="57">
        <v>1217.4886659025399</v>
      </c>
      <c r="BK325" s="57">
        <v>1357.9773318050795</v>
      </c>
      <c r="BL325" s="57">
        <v>1498.4659977076194</v>
      </c>
      <c r="BM325" s="57">
        <v>1638.9546636101591</v>
      </c>
      <c r="BN325" s="57">
        <v>1779.4433295126989</v>
      </c>
      <c r="BO325" s="57">
        <v>844</v>
      </c>
      <c r="BP325" s="57">
        <v>1128.7738420174551</v>
      </c>
      <c r="BQ325" s="57">
        <v>1082.1394161354601</v>
      </c>
      <c r="BR325" s="57">
        <v>1088.2482021574692</v>
      </c>
      <c r="BS325" s="57">
        <v>1171.2179859154587</v>
      </c>
      <c r="BT325" s="57">
        <v>1168.2799021478368</v>
      </c>
      <c r="CA325" s="57">
        <v>0</v>
      </c>
      <c r="CB325" s="30">
        <v>79.422990020186788</v>
      </c>
      <c r="CC325" s="30">
        <v>79.422990020186788</v>
      </c>
      <c r="CD325" s="30">
        <v>158.84598004037358</v>
      </c>
      <c r="CE325" s="30">
        <v>525.68635692979353</v>
      </c>
      <c r="CF325" s="30">
        <v>0</v>
      </c>
      <c r="CG325" s="124">
        <v>0</v>
      </c>
      <c r="CH325" s="124">
        <v>82.444347672761424</v>
      </c>
      <c r="CI325" s="124">
        <v>82.444347672761424</v>
      </c>
      <c r="CJ325" s="124">
        <v>164.88869534552285</v>
      </c>
      <c r="CK325" s="124">
        <v>545.68417490366005</v>
      </c>
      <c r="CL325" s="124">
        <v>0</v>
      </c>
      <c r="CM325" s="4">
        <f>IF(ISNUMBER(VLOOKUP(A325,Sheet1!$D$5:$D$567,1,0)),1,0)</f>
        <v>1</v>
      </c>
    </row>
    <row r="326" spans="1:91" s="57" customFormat="1">
      <c r="A326" s="1">
        <v>5211</v>
      </c>
      <c r="B326" s="1">
        <v>52</v>
      </c>
      <c r="C326" s="1">
        <v>5</v>
      </c>
      <c r="D326" s="3" t="s">
        <v>421</v>
      </c>
      <c r="E326" s="3"/>
      <c r="F326" s="4" t="s">
        <v>109</v>
      </c>
      <c r="G326" s="4" t="s">
        <v>91</v>
      </c>
      <c r="H326" s="4" t="s">
        <v>92</v>
      </c>
      <c r="I326" s="4" t="s">
        <v>91</v>
      </c>
      <c r="J326" s="4" t="s">
        <v>93</v>
      </c>
      <c r="K326" s="57">
        <v>400.14285714285398</v>
      </c>
      <c r="L326" s="57">
        <v>66.599999999999994</v>
      </c>
      <c r="M326" s="57">
        <v>7.5900000000000007</v>
      </c>
      <c r="N326" s="57">
        <v>15.989999999999998</v>
      </c>
      <c r="O326" s="57">
        <v>45.99</v>
      </c>
      <c r="P326" s="57">
        <v>7.5900000000000007</v>
      </c>
      <c r="Q326" s="57">
        <f t="shared" si="83"/>
        <v>143.76</v>
      </c>
      <c r="R326" s="58">
        <f t="shared" si="84"/>
        <v>466.74285714285395</v>
      </c>
      <c r="S326" s="58">
        <f t="shared" si="85"/>
        <v>474.33285714285392</v>
      </c>
      <c r="T326" s="58">
        <f t="shared" si="86"/>
        <v>490.32285714285393</v>
      </c>
      <c r="U326" s="58">
        <f t="shared" si="87"/>
        <v>536.31285714285389</v>
      </c>
      <c r="V326" s="61">
        <f t="shared" si="88"/>
        <v>543.90285714285392</v>
      </c>
      <c r="W326" s="57">
        <v>2900</v>
      </c>
      <c r="X326" s="57">
        <f t="shared" si="89"/>
        <v>3100</v>
      </c>
      <c r="Y326" s="57">
        <f t="shared" si="90"/>
        <v>2969.6958184746336</v>
      </c>
      <c r="Z326" s="57">
        <f t="shared" si="91"/>
        <v>2885.6601215014089</v>
      </c>
      <c r="AA326" s="57">
        <f t="shared" si="92"/>
        <v>2991.4242891834451</v>
      </c>
      <c r="AB326" s="57">
        <f t="shared" si="93"/>
        <v>2929.9956024626194</v>
      </c>
      <c r="AC326" s="59">
        <v>7.2474116387005214</v>
      </c>
      <c r="AD326" s="59">
        <v>6.6417727717924055</v>
      </c>
      <c r="AE326" s="59">
        <v>6.2607845392845221</v>
      </c>
      <c r="AF326" s="59">
        <v>5.8852245606422571</v>
      </c>
      <c r="AG326" s="59">
        <v>5.5777597895376214</v>
      </c>
      <c r="AH326" s="59">
        <v>5.386983289357989</v>
      </c>
      <c r="AI326" s="59"/>
      <c r="AJ326" s="59"/>
      <c r="AK326" s="59"/>
      <c r="AL326" s="59"/>
      <c r="AM326" s="59"/>
      <c r="AN326" s="59"/>
      <c r="AO326" s="59"/>
      <c r="AV326" s="59"/>
      <c r="AW326" s="59"/>
      <c r="AX326" s="59"/>
      <c r="AY326" s="59"/>
      <c r="AZ326" s="59"/>
      <c r="BA326" s="59"/>
      <c r="BB326" s="5">
        <v>465.56770000000006</v>
      </c>
      <c r="BC326" s="5">
        <v>478.79267686790928</v>
      </c>
      <c r="BD326" s="5">
        <v>486.58175210696925</v>
      </c>
      <c r="BE326" s="5">
        <v>494.3556165964344</v>
      </c>
      <c r="BF326" s="5">
        <v>503.25037098865482</v>
      </c>
      <c r="BG326" s="5">
        <v>510.00374362236636</v>
      </c>
      <c r="BH326" s="1">
        <v>5211</v>
      </c>
      <c r="BI326" s="57">
        <v>1793</v>
      </c>
      <c r="BJ326" s="57">
        <v>1793</v>
      </c>
      <c r="BK326" s="57">
        <v>1712.1108046704239</v>
      </c>
      <c r="BL326" s="57">
        <v>1669.0285799522665</v>
      </c>
      <c r="BM326" s="57">
        <v>1702.7376985733069</v>
      </c>
      <c r="BN326" s="57">
        <v>1667.7721000684053</v>
      </c>
      <c r="BO326" s="57">
        <v>982</v>
      </c>
      <c r="BP326" s="57">
        <v>1216.051539863</v>
      </c>
      <c r="BQ326" s="57">
        <v>1185.40455924305</v>
      </c>
      <c r="BR326" s="57">
        <v>1179.8532578049999</v>
      </c>
      <c r="BS326" s="57">
        <v>1218.7248601060001</v>
      </c>
      <c r="BT326" s="57">
        <v>1226.3726630799999</v>
      </c>
      <c r="CA326" s="57">
        <v>0</v>
      </c>
      <c r="CB326" s="30">
        <v>148.30668497893032</v>
      </c>
      <c r="CC326" s="30">
        <v>49.43556165964344</v>
      </c>
      <c r="CD326" s="30">
        <v>98.87112331928688</v>
      </c>
      <c r="CE326" s="30">
        <v>197.74224663857376</v>
      </c>
      <c r="CF326" s="30">
        <v>0</v>
      </c>
      <c r="CG326" s="124">
        <v>0</v>
      </c>
      <c r="CH326" s="124">
        <v>153.0011230867099</v>
      </c>
      <c r="CI326" s="124">
        <v>51.000374362236641</v>
      </c>
      <c r="CJ326" s="124">
        <v>102.00074872447328</v>
      </c>
      <c r="CK326" s="124">
        <v>204.00149744894657</v>
      </c>
      <c r="CL326" s="124">
        <v>0</v>
      </c>
      <c r="CM326" s="4">
        <f>IF(ISNUMBER(VLOOKUP(A326,Sheet1!$D$5:$D$567,1,0)),1,0)</f>
        <v>1</v>
      </c>
    </row>
    <row r="327" spans="1:91" s="57" customFormat="1">
      <c r="A327" s="1">
        <v>5212</v>
      </c>
      <c r="B327" s="1">
        <v>52</v>
      </c>
      <c r="C327" s="1">
        <v>5</v>
      </c>
      <c r="D327" s="3" t="s">
        <v>422</v>
      </c>
      <c r="E327" s="3"/>
      <c r="F327" s="4" t="s">
        <v>109</v>
      </c>
      <c r="G327" s="4" t="s">
        <v>91</v>
      </c>
      <c r="H327" s="4" t="s">
        <v>92</v>
      </c>
      <c r="I327" s="4" t="s">
        <v>91</v>
      </c>
      <c r="J327" s="4" t="s">
        <v>93</v>
      </c>
      <c r="K327" s="57">
        <v>638.05458071011697</v>
      </c>
      <c r="L327" s="57">
        <v>0</v>
      </c>
      <c r="M327" s="57">
        <v>25.290000000000003</v>
      </c>
      <c r="N327" s="57">
        <v>36.590000000000003</v>
      </c>
      <c r="O327" s="57">
        <v>7.5900000000000007</v>
      </c>
      <c r="P327" s="57">
        <v>7.5900000000000007</v>
      </c>
      <c r="Q327" s="57">
        <f t="shared" si="83"/>
        <v>77.060000000000016</v>
      </c>
      <c r="R327" s="58">
        <f t="shared" si="84"/>
        <v>638.05458071011697</v>
      </c>
      <c r="S327" s="58">
        <f t="shared" si="85"/>
        <v>663.34458071011693</v>
      </c>
      <c r="T327" s="58">
        <f t="shared" si="86"/>
        <v>699.93458071011696</v>
      </c>
      <c r="U327" s="58">
        <f t="shared" si="87"/>
        <v>707.52458071011699</v>
      </c>
      <c r="V327" s="61">
        <f t="shared" si="88"/>
        <v>715.11458071011702</v>
      </c>
      <c r="W327" s="57">
        <v>4200</v>
      </c>
      <c r="X327" s="57">
        <f t="shared" si="89"/>
        <v>4400</v>
      </c>
      <c r="Y327" s="57">
        <f t="shared" si="90"/>
        <v>4501.5063119550368</v>
      </c>
      <c r="Z327" s="57">
        <f t="shared" si="91"/>
        <v>4701.975221440046</v>
      </c>
      <c r="AA327" s="57">
        <f t="shared" si="92"/>
        <v>4685.2329237670947</v>
      </c>
      <c r="AB327" s="57">
        <f t="shared" si="93"/>
        <v>4671.6959342956543</v>
      </c>
      <c r="AC327" s="59">
        <v>6.5825089686303144</v>
      </c>
      <c r="AD327" s="59">
        <v>6.8959617766603296</v>
      </c>
      <c r="AE327" s="59">
        <v>6.7860753563949068</v>
      </c>
      <c r="AF327" s="59">
        <v>6.7177352727302999</v>
      </c>
      <c r="AG327" s="59">
        <v>6.6220072793297087</v>
      </c>
      <c r="AH327" s="59">
        <v>6.5327935694677155</v>
      </c>
      <c r="AI327" s="59"/>
      <c r="AJ327" s="59"/>
      <c r="AK327" s="59"/>
      <c r="AL327" s="59"/>
      <c r="AM327" s="59"/>
      <c r="AN327" s="59"/>
      <c r="AO327" s="59"/>
      <c r="AV327" s="59"/>
      <c r="AW327" s="59"/>
      <c r="AX327" s="59"/>
      <c r="AY327" s="59"/>
      <c r="AZ327" s="59"/>
      <c r="BA327" s="59"/>
      <c r="BB327" s="5">
        <v>1117.8183000000001</v>
      </c>
      <c r="BC327" s="5">
        <v>1135.8442665421351</v>
      </c>
      <c r="BD327" s="5">
        <v>1149.8098245505619</v>
      </c>
      <c r="BE327" s="5">
        <v>1167.7487636629214</v>
      </c>
      <c r="BF327" s="5">
        <v>1183.0573247191012</v>
      </c>
      <c r="BG327" s="5">
        <v>1197.2983065000001</v>
      </c>
      <c r="BH327" s="1">
        <v>5212</v>
      </c>
      <c r="BI327" s="57">
        <v>4143</v>
      </c>
      <c r="BJ327" s="57">
        <v>4143</v>
      </c>
      <c r="BK327" s="57">
        <v>4190.9529551527457</v>
      </c>
      <c r="BL327" s="57">
        <v>4234.8442048752413</v>
      </c>
      <c r="BM327" s="57">
        <v>4129.9829793972494</v>
      </c>
      <c r="BN327" s="57">
        <v>4032.2575532889368</v>
      </c>
      <c r="BO327" s="57">
        <v>1730</v>
      </c>
      <c r="BP327" s="57">
        <v>2045.770671282</v>
      </c>
      <c r="BQ327" s="57">
        <v>2038.026958462375</v>
      </c>
      <c r="BR327" s="57">
        <v>2048.7406823394999</v>
      </c>
      <c r="BS327" s="57">
        <v>2077.6867639809998</v>
      </c>
      <c r="BT327" s="57">
        <v>2087.0561408240001</v>
      </c>
      <c r="CA327" s="57">
        <v>58.387438183146074</v>
      </c>
      <c r="CB327" s="30">
        <v>291.93719091573035</v>
      </c>
      <c r="CC327" s="30">
        <v>233.5497527325843</v>
      </c>
      <c r="CD327" s="30">
        <v>58.387438183146074</v>
      </c>
      <c r="CE327" s="30">
        <v>525.48694364831465</v>
      </c>
      <c r="CF327" s="30">
        <v>0</v>
      </c>
      <c r="CG327" s="124">
        <v>59.864915325000005</v>
      </c>
      <c r="CH327" s="124">
        <v>299.32457662500002</v>
      </c>
      <c r="CI327" s="124">
        <v>239.45966130000002</v>
      </c>
      <c r="CJ327" s="124">
        <v>59.864915325000005</v>
      </c>
      <c r="CK327" s="124">
        <v>538.78423792500007</v>
      </c>
      <c r="CL327" s="124">
        <v>0</v>
      </c>
      <c r="CM327" s="4">
        <f>IF(ISNUMBER(VLOOKUP(A327,Sheet1!$D$5:$D$567,1,0)),1,0)</f>
        <v>1</v>
      </c>
    </row>
    <row r="328" spans="1:91" s="57" customFormat="1">
      <c r="A328" s="1">
        <v>5213</v>
      </c>
      <c r="B328" s="1">
        <v>52</v>
      </c>
      <c r="C328" s="1">
        <v>5</v>
      </c>
      <c r="D328" s="3" t="s">
        <v>423</v>
      </c>
      <c r="E328" s="3"/>
      <c r="F328" s="4" t="s">
        <v>109</v>
      </c>
      <c r="G328" s="4" t="s">
        <v>91</v>
      </c>
      <c r="H328" s="4" t="s">
        <v>92</v>
      </c>
      <c r="I328" s="4" t="s">
        <v>91</v>
      </c>
      <c r="J328" s="4" t="s">
        <v>93</v>
      </c>
      <c r="K328" s="57">
        <v>793.7350455173231</v>
      </c>
      <c r="L328" s="57">
        <v>0</v>
      </c>
      <c r="M328" s="57">
        <v>37.290000000000006</v>
      </c>
      <c r="N328" s="57">
        <v>7.5900000000000007</v>
      </c>
      <c r="O328" s="57">
        <v>7.5900000000000007</v>
      </c>
      <c r="P328" s="57">
        <v>53.49</v>
      </c>
      <c r="Q328" s="57">
        <f t="shared" si="83"/>
        <v>105.96000000000001</v>
      </c>
      <c r="R328" s="58">
        <f t="shared" si="84"/>
        <v>793.7350455173231</v>
      </c>
      <c r="S328" s="58">
        <f t="shared" si="85"/>
        <v>831.02504551732306</v>
      </c>
      <c r="T328" s="58">
        <f t="shared" si="86"/>
        <v>838.6150455173231</v>
      </c>
      <c r="U328" s="58">
        <f t="shared" si="87"/>
        <v>846.20504551732313</v>
      </c>
      <c r="V328" s="61">
        <f t="shared" si="88"/>
        <v>899.69504551732314</v>
      </c>
      <c r="W328" s="57">
        <v>4264.984374541963</v>
      </c>
      <c r="X328" s="57">
        <f t="shared" si="89"/>
        <v>4434.9793442751461</v>
      </c>
      <c r="Y328" s="57">
        <f t="shared" si="90"/>
        <v>4720.0030255298789</v>
      </c>
      <c r="Z328" s="57">
        <f t="shared" si="91"/>
        <v>4865.5991914937058</v>
      </c>
      <c r="AA328" s="57">
        <f t="shared" si="92"/>
        <v>4968.353710565887</v>
      </c>
      <c r="AB328" s="57">
        <f t="shared" si="93"/>
        <v>5201.5027412723439</v>
      </c>
      <c r="AC328" s="59">
        <v>5.3733098955738132</v>
      </c>
      <c r="AD328" s="59">
        <v>5.587480821619276</v>
      </c>
      <c r="AE328" s="59">
        <v>5.6797361896495193</v>
      </c>
      <c r="AF328" s="59">
        <v>5.8019459792689805</v>
      </c>
      <c r="AG328" s="59">
        <v>5.8713354840947671</v>
      </c>
      <c r="AH328" s="59">
        <v>5.7814064523179507</v>
      </c>
      <c r="AI328" s="59"/>
      <c r="AJ328" s="59"/>
      <c r="AK328" s="59"/>
      <c r="AL328" s="59"/>
      <c r="AM328" s="59"/>
      <c r="AN328" s="59"/>
      <c r="AO328" s="59"/>
      <c r="AV328" s="59"/>
      <c r="AW328" s="59"/>
      <c r="AX328" s="59"/>
      <c r="AY328" s="59"/>
      <c r="AZ328" s="59"/>
      <c r="BA328" s="59"/>
      <c r="BB328" s="5">
        <v>427.53990000000005</v>
      </c>
      <c r="BC328" s="5">
        <v>473.18480844396498</v>
      </c>
      <c r="BD328" s="5">
        <v>501.63571998697927</v>
      </c>
      <c r="BE328" s="5">
        <v>510.57049926839591</v>
      </c>
      <c r="BF328" s="5">
        <v>514.07284938280884</v>
      </c>
      <c r="BG328" s="5">
        <v>534.50470635184195</v>
      </c>
      <c r="BH328" s="1">
        <v>5213</v>
      </c>
      <c r="BI328" s="57">
        <v>1447</v>
      </c>
      <c r="BJ328" s="57">
        <v>1595.8195336849753</v>
      </c>
      <c r="BK328" s="57">
        <v>1778.2122433514473</v>
      </c>
      <c r="BL328" s="57">
        <v>1947.5219170805369</v>
      </c>
      <c r="BM328" s="57">
        <v>2119.6023297025004</v>
      </c>
      <c r="BN328" s="57">
        <v>2333.654471881378</v>
      </c>
      <c r="BO328" s="57">
        <v>513</v>
      </c>
      <c r="BP328" s="57">
        <v>847.05575356624774</v>
      </c>
      <c r="BQ328" s="57">
        <v>849.49090932654212</v>
      </c>
      <c r="BR328" s="57">
        <v>824.09753660754131</v>
      </c>
      <c r="BS328" s="57">
        <v>863.67907405916571</v>
      </c>
      <c r="BT328" s="57">
        <v>893.08456358598698</v>
      </c>
      <c r="CA328" s="57">
        <v>0</v>
      </c>
      <c r="CB328" s="30">
        <v>50.26447921041062</v>
      </c>
      <c r="CC328" s="30">
        <v>90.57223814128605</v>
      </c>
      <c r="CD328" s="30">
        <v>55.27461611702779</v>
      </c>
      <c r="CE328" s="30">
        <v>314.45916579967144</v>
      </c>
      <c r="CF328" s="30">
        <v>0</v>
      </c>
      <c r="CG328" s="124">
        <v>0</v>
      </c>
      <c r="CH328" s="124">
        <v>52.620746280457539</v>
      </c>
      <c r="CI328" s="124">
        <v>94.818027325719868</v>
      </c>
      <c r="CJ328" s="124">
        <v>57.865745276465333</v>
      </c>
      <c r="CK328" s="124">
        <v>329.20018746919919</v>
      </c>
      <c r="CL328" s="124">
        <v>0</v>
      </c>
      <c r="CM328" s="4">
        <f>IF(ISNUMBER(VLOOKUP(A328,Sheet1!$D$5:$D$567,1,0)),1,0)</f>
        <v>1</v>
      </c>
    </row>
    <row r="329" spans="1:91" s="57" customFormat="1">
      <c r="A329" s="1">
        <v>5214</v>
      </c>
      <c r="B329" s="1">
        <v>52</v>
      </c>
      <c r="C329" s="1">
        <v>5</v>
      </c>
      <c r="D329" s="3" t="s">
        <v>424</v>
      </c>
      <c r="E329" s="3"/>
      <c r="F329" s="4" t="s">
        <v>109</v>
      </c>
      <c r="G329" s="4" t="s">
        <v>91</v>
      </c>
      <c r="H329" s="4" t="s">
        <v>92</v>
      </c>
      <c r="I329" s="4" t="s">
        <v>91</v>
      </c>
      <c r="J329" s="4" t="s">
        <v>93</v>
      </c>
      <c r="K329" s="57">
        <v>265.909090909089</v>
      </c>
      <c r="L329" s="57">
        <v>0</v>
      </c>
      <c r="M329" s="57">
        <v>31.5</v>
      </c>
      <c r="N329" s="57">
        <v>31.5</v>
      </c>
      <c r="O329" s="57">
        <v>31.5</v>
      </c>
      <c r="P329" s="57">
        <v>31.5</v>
      </c>
      <c r="Q329" s="57">
        <f t="shared" si="83"/>
        <v>126</v>
      </c>
      <c r="R329" s="58">
        <f t="shared" si="84"/>
        <v>265.909090909089</v>
      </c>
      <c r="S329" s="58">
        <f t="shared" si="85"/>
        <v>297.409090909089</v>
      </c>
      <c r="T329" s="58">
        <f t="shared" si="86"/>
        <v>328.909090909089</v>
      </c>
      <c r="U329" s="58">
        <f t="shared" si="87"/>
        <v>360.409090909089</v>
      </c>
      <c r="V329" s="61">
        <f t="shared" si="88"/>
        <v>391.909090909089</v>
      </c>
      <c r="W329" s="57">
        <v>1520.2397952806134</v>
      </c>
      <c r="X329" s="57">
        <f t="shared" si="89"/>
        <v>1578.2842107823424</v>
      </c>
      <c r="Y329" s="57">
        <f t="shared" si="90"/>
        <v>1828.7764147428882</v>
      </c>
      <c r="Z329" s="57">
        <f t="shared" si="91"/>
        <v>2113.8303453877697</v>
      </c>
      <c r="AA329" s="57">
        <f t="shared" si="92"/>
        <v>2398.3110960683712</v>
      </c>
      <c r="AB329" s="57">
        <f t="shared" si="93"/>
        <v>2608.865784871371</v>
      </c>
      <c r="AC329" s="59">
        <v>5.7171411104570486</v>
      </c>
      <c r="AD329" s="59">
        <v>5.935427801232783</v>
      </c>
      <c r="AE329" s="59">
        <v>6.1490266123099184</v>
      </c>
      <c r="AF329" s="59">
        <v>6.4267920948771708</v>
      </c>
      <c r="AG329" s="59">
        <v>6.6544134334095659</v>
      </c>
      <c r="AH329" s="59">
        <v>6.6568136473173789</v>
      </c>
      <c r="AI329" s="59"/>
      <c r="AJ329" s="59"/>
      <c r="AK329" s="59"/>
      <c r="AL329" s="59"/>
      <c r="AM329" s="59"/>
      <c r="AN329" s="59"/>
      <c r="AO329" s="59"/>
      <c r="AV329" s="59"/>
      <c r="AW329" s="59"/>
      <c r="AX329" s="59"/>
      <c r="AY329" s="59"/>
      <c r="AZ329" s="59"/>
      <c r="BA329" s="59"/>
      <c r="BB329" s="5">
        <v>906.36490000000015</v>
      </c>
      <c r="BC329" s="5">
        <v>922.17178176407958</v>
      </c>
      <c r="BD329" s="5">
        <v>938.45541243847697</v>
      </c>
      <c r="BE329" s="5">
        <v>956.3893829771223</v>
      </c>
      <c r="BF329" s="5">
        <v>972.60125181836088</v>
      </c>
      <c r="BG329" s="5">
        <v>985.76783148335915</v>
      </c>
      <c r="BH329" s="1">
        <v>5214</v>
      </c>
      <c r="BI329" s="57">
        <v>2927</v>
      </c>
      <c r="BJ329" s="57">
        <v>2927</v>
      </c>
      <c r="BK329" s="57">
        <v>3273.7369230769255</v>
      </c>
      <c r="BL329" s="57">
        <v>3620.4738461538509</v>
      </c>
      <c r="BM329" s="57">
        <v>3967.2107692307764</v>
      </c>
      <c r="BN329" s="57">
        <v>4313.9476923077018</v>
      </c>
      <c r="BO329" s="57">
        <v>1942</v>
      </c>
      <c r="BP329" s="57">
        <v>2066.806694855632</v>
      </c>
      <c r="BQ329" s="57">
        <v>2054.9226040453145</v>
      </c>
      <c r="BR329" s="57">
        <v>2052.8296167734602</v>
      </c>
      <c r="BS329" s="57">
        <v>2074.4848921895223</v>
      </c>
      <c r="BT329" s="57">
        <v>2078.5308034119685</v>
      </c>
      <c r="CA329" s="57">
        <v>0</v>
      </c>
      <c r="CB329" s="30">
        <v>573.83362978627338</v>
      </c>
      <c r="CC329" s="30">
        <v>47.819469148856108</v>
      </c>
      <c r="CD329" s="30">
        <v>143.45840744656834</v>
      </c>
      <c r="CE329" s="30">
        <v>191.27787659542443</v>
      </c>
      <c r="CF329" s="30">
        <v>0</v>
      </c>
      <c r="CG329" s="124">
        <v>0</v>
      </c>
      <c r="CH329" s="124">
        <v>591.46069889001546</v>
      </c>
      <c r="CI329" s="124">
        <v>49.288391574167953</v>
      </c>
      <c r="CJ329" s="124">
        <v>147.86517472250387</v>
      </c>
      <c r="CK329" s="124">
        <v>197.15356629667181</v>
      </c>
      <c r="CL329" s="124">
        <v>0</v>
      </c>
      <c r="CM329" s="4">
        <f>IF(ISNUMBER(VLOOKUP(A329,Sheet1!$D$5:$D$567,1,0)),1,0)</f>
        <v>1</v>
      </c>
    </row>
    <row r="330" spans="1:91" s="57" customFormat="1">
      <c r="A330" s="1">
        <v>5301</v>
      </c>
      <c r="B330" s="1">
        <v>53</v>
      </c>
      <c r="C330" s="1">
        <v>5</v>
      </c>
      <c r="D330" s="3" t="s">
        <v>425</v>
      </c>
      <c r="E330" s="3"/>
      <c r="F330" s="4" t="s">
        <v>109</v>
      </c>
      <c r="G330" s="4" t="s">
        <v>91</v>
      </c>
      <c r="H330" s="4" t="s">
        <v>92</v>
      </c>
      <c r="I330" s="4" t="s">
        <v>91</v>
      </c>
      <c r="J330" s="4" t="s">
        <v>93</v>
      </c>
      <c r="K330" s="57">
        <v>313.79310344827462</v>
      </c>
      <c r="L330" s="57">
        <v>11.5</v>
      </c>
      <c r="M330" s="57">
        <v>15</v>
      </c>
      <c r="N330" s="57">
        <v>13.7</v>
      </c>
      <c r="O330" s="57">
        <v>13.7</v>
      </c>
      <c r="P330" s="57">
        <v>73.7</v>
      </c>
      <c r="Q330" s="57">
        <f t="shared" si="83"/>
        <v>127.60000000000001</v>
      </c>
      <c r="R330" s="58">
        <f t="shared" si="84"/>
        <v>325.29310344827462</v>
      </c>
      <c r="S330" s="58">
        <f t="shared" si="85"/>
        <v>340.29310344827462</v>
      </c>
      <c r="T330" s="58">
        <f t="shared" si="86"/>
        <v>353.99310344827461</v>
      </c>
      <c r="U330" s="58">
        <f t="shared" si="87"/>
        <v>367.6931034482746</v>
      </c>
      <c r="V330" s="61">
        <f t="shared" si="88"/>
        <v>441.39310344827459</v>
      </c>
      <c r="W330" s="57">
        <v>1242.6221092144378</v>
      </c>
      <c r="X330" s="57">
        <f t="shared" si="89"/>
        <v>1298.5964848345393</v>
      </c>
      <c r="Y330" s="57">
        <f t="shared" si="90"/>
        <v>1360.1295222006593</v>
      </c>
      <c r="Z330" s="57">
        <f t="shared" si="91"/>
        <v>1410.456906741045</v>
      </c>
      <c r="AA330" s="57">
        <f t="shared" si="92"/>
        <v>1454.971397864394</v>
      </c>
      <c r="AB330" s="57">
        <f t="shared" si="93"/>
        <v>1697.5706144889907</v>
      </c>
      <c r="AC330" s="59">
        <v>3.960004523870202</v>
      </c>
      <c r="AD330" s="59">
        <v>3.9920812063605009</v>
      </c>
      <c r="AE330" s="59">
        <v>3.9969353137578421</v>
      </c>
      <c r="AF330" s="59">
        <v>3.9844191680619585</v>
      </c>
      <c r="AG330" s="59">
        <v>3.9570266187194689</v>
      </c>
      <c r="AH330" s="59">
        <v>3.8459382378816969</v>
      </c>
      <c r="AI330" s="59"/>
      <c r="AJ330" s="59"/>
      <c r="AK330" s="59"/>
      <c r="AL330" s="59"/>
      <c r="AM330" s="59"/>
      <c r="AN330" s="59"/>
      <c r="AO330" s="59"/>
      <c r="AV330" s="59"/>
      <c r="AW330" s="59"/>
      <c r="AX330" s="59"/>
      <c r="AY330" s="59"/>
      <c r="AZ330" s="59"/>
      <c r="BA330" s="59"/>
      <c r="BB330" s="5">
        <v>345.11994000000004</v>
      </c>
      <c r="BC330" s="5">
        <v>357.32128650427831</v>
      </c>
      <c r="BD330" s="5">
        <v>366.2539703681756</v>
      </c>
      <c r="BE330" s="5">
        <v>370.82750739210576</v>
      </c>
      <c r="BF330" s="5">
        <v>376.79854768685971</v>
      </c>
      <c r="BG330" s="5">
        <v>394.00977141455405</v>
      </c>
      <c r="BH330" s="1">
        <v>5301</v>
      </c>
      <c r="BI330" s="57">
        <v>460</v>
      </c>
      <c r="BJ330" s="57">
        <v>556.78935422176096</v>
      </c>
      <c r="BK330" s="57">
        <v>612.70953100064958</v>
      </c>
      <c r="BL330" s="57">
        <v>593.74127005949322</v>
      </c>
      <c r="BM330" s="57">
        <v>606.57839602434115</v>
      </c>
      <c r="BN330" s="57">
        <v>702.86329948171863</v>
      </c>
      <c r="BO330" s="57">
        <v>18</v>
      </c>
      <c r="BP330" s="57">
        <v>107.05877814143611</v>
      </c>
      <c r="BQ330" s="57">
        <v>111.53801300913153</v>
      </c>
      <c r="BR330" s="57">
        <v>114.48059925063981</v>
      </c>
      <c r="BS330" s="57">
        <v>115.89311497796754</v>
      </c>
      <c r="BT330" s="57">
        <v>136.35226164969563</v>
      </c>
      <c r="CA330" s="57">
        <v>0</v>
      </c>
      <c r="CB330" s="30">
        <v>35.816698559602123</v>
      </c>
      <c r="CC330" s="30">
        <v>89.541746399005305</v>
      </c>
      <c r="CD330" s="30">
        <v>71.633397119204247</v>
      </c>
      <c r="CE330" s="30">
        <v>173.83566531429409</v>
      </c>
      <c r="CF330" s="30">
        <v>0</v>
      </c>
      <c r="CG330" s="124">
        <v>0</v>
      </c>
      <c r="CH330" s="124">
        <v>38.055777769934771</v>
      </c>
      <c r="CI330" s="124">
        <v>95.139444424836924</v>
      </c>
      <c r="CJ330" s="124">
        <v>76.111555539869542</v>
      </c>
      <c r="CK330" s="124">
        <v>184.70299367991282</v>
      </c>
      <c r="CL330" s="124">
        <v>0</v>
      </c>
      <c r="CM330" s="4">
        <f>IF(ISNUMBER(VLOOKUP(A330,Sheet1!$D$5:$D$567,1,0)),1,0)</f>
        <v>1</v>
      </c>
    </row>
    <row r="331" spans="1:91" s="57" customFormat="1">
      <c r="A331" s="1">
        <v>5302</v>
      </c>
      <c r="B331" s="1">
        <v>53</v>
      </c>
      <c r="C331" s="1">
        <v>5</v>
      </c>
      <c r="D331" s="3" t="s">
        <v>426</v>
      </c>
      <c r="E331" s="3"/>
      <c r="F331" s="4" t="s">
        <v>109</v>
      </c>
      <c r="G331" s="4" t="s">
        <v>91</v>
      </c>
      <c r="H331" s="4" t="s">
        <v>92</v>
      </c>
      <c r="I331" s="4" t="s">
        <v>91</v>
      </c>
      <c r="J331" s="4" t="s">
        <v>93</v>
      </c>
      <c r="K331" s="57">
        <v>750.00000000000011</v>
      </c>
      <c r="L331" s="57">
        <v>42.4</v>
      </c>
      <c r="M331" s="57">
        <v>37.799999999999997</v>
      </c>
      <c r="N331" s="57">
        <v>17.399999999999999</v>
      </c>
      <c r="O331" s="57">
        <v>14.399999999999999</v>
      </c>
      <c r="P331" s="57">
        <v>14.399999999999999</v>
      </c>
      <c r="Q331" s="57">
        <f t="shared" si="83"/>
        <v>126.4</v>
      </c>
      <c r="R331" s="58">
        <f t="shared" si="84"/>
        <v>792.40000000000009</v>
      </c>
      <c r="S331" s="58">
        <f t="shared" si="85"/>
        <v>830.2</v>
      </c>
      <c r="T331" s="58">
        <f t="shared" si="86"/>
        <v>847.6</v>
      </c>
      <c r="U331" s="58">
        <f t="shared" si="87"/>
        <v>862</v>
      </c>
      <c r="V331" s="61">
        <f t="shared" si="88"/>
        <v>876.4</v>
      </c>
      <c r="W331" s="57">
        <v>3426</v>
      </c>
      <c r="X331" s="57">
        <f t="shared" si="89"/>
        <v>3612.4333333333334</v>
      </c>
      <c r="Y331" s="57">
        <f t="shared" si="90"/>
        <v>3835.6447364072055</v>
      </c>
      <c r="Z331" s="57">
        <f t="shared" si="91"/>
        <v>3955.8437434279699</v>
      </c>
      <c r="AA331" s="57">
        <f t="shared" si="92"/>
        <v>4048.6383655298509</v>
      </c>
      <c r="AB331" s="57">
        <f t="shared" si="93"/>
        <v>4118.2923016803434</v>
      </c>
      <c r="AC331" s="59">
        <v>4.5679999999999996</v>
      </c>
      <c r="AD331" s="59">
        <v>4.5588507487800767</v>
      </c>
      <c r="AE331" s="59">
        <v>4.6201454305073542</v>
      </c>
      <c r="AF331" s="59">
        <v>4.6671115425058636</v>
      </c>
      <c r="AG331" s="59">
        <v>4.6967962477144445</v>
      </c>
      <c r="AH331" s="59">
        <v>4.6991012114107074</v>
      </c>
      <c r="AI331" s="59"/>
      <c r="AJ331" s="59"/>
      <c r="AK331" s="59"/>
      <c r="AL331" s="59"/>
      <c r="AM331" s="59"/>
      <c r="AN331" s="59"/>
      <c r="AO331" s="59"/>
      <c r="AV331" s="59"/>
      <c r="AW331" s="59"/>
      <c r="AX331" s="59"/>
      <c r="AY331" s="59"/>
      <c r="AZ331" s="59"/>
      <c r="BA331" s="59"/>
      <c r="BB331" s="5">
        <v>772.73260000000005</v>
      </c>
      <c r="BC331" s="5">
        <v>818.27523690530836</v>
      </c>
      <c r="BD331" s="5">
        <v>835.98073951380206</v>
      </c>
      <c r="BE331" s="5">
        <v>847.12671492027584</v>
      </c>
      <c r="BF331" s="5">
        <v>864.15308037723048</v>
      </c>
      <c r="BG331" s="5">
        <v>930.24467273602318</v>
      </c>
      <c r="BH331" s="1">
        <v>5302</v>
      </c>
      <c r="BI331" s="57">
        <v>1092</v>
      </c>
      <c r="BJ331" s="57">
        <v>1175.5108497964</v>
      </c>
      <c r="BK331" s="57">
        <v>1295.5376983167357</v>
      </c>
      <c r="BL331" s="57">
        <v>1380.6486154601864</v>
      </c>
      <c r="BM331" s="57">
        <v>1465.8352135678354</v>
      </c>
      <c r="BN331" s="57">
        <v>1550.9652330689614</v>
      </c>
      <c r="BO331" s="57">
        <v>1014</v>
      </c>
      <c r="BP331" s="57">
        <v>1243.3319600463303</v>
      </c>
      <c r="BQ331" s="57">
        <v>1289.6797530912186</v>
      </c>
      <c r="BR331" s="57">
        <v>1321.2356614060109</v>
      </c>
      <c r="BS331" s="57">
        <v>1319.8686867501688</v>
      </c>
      <c r="BT331" s="57">
        <v>1302.5789922247916</v>
      </c>
      <c r="CA331" s="57">
        <v>0</v>
      </c>
      <c r="CB331" s="30">
        <v>76.879135490162724</v>
      </c>
      <c r="CC331" s="30">
        <v>115.3187032352441</v>
      </c>
      <c r="CD331" s="30">
        <v>165.95909289201904</v>
      </c>
      <c r="CE331" s="30">
        <v>488.96978330284992</v>
      </c>
      <c r="CF331" s="30">
        <v>0</v>
      </c>
      <c r="CG331" s="124">
        <v>0</v>
      </c>
      <c r="CH331" s="124">
        <v>84.422324281208986</v>
      </c>
      <c r="CI331" s="124">
        <v>126.6334864218135</v>
      </c>
      <c r="CJ331" s="124">
        <v>182.24258465208794</v>
      </c>
      <c r="CK331" s="124">
        <v>536.94627738091276</v>
      </c>
      <c r="CL331" s="124">
        <v>0</v>
      </c>
      <c r="CM331" s="4">
        <f>IF(ISNUMBER(VLOOKUP(A331,Sheet1!$D$5:$D$567,1,0)),1,0)</f>
        <v>1</v>
      </c>
    </row>
    <row r="332" spans="1:91" s="57" customFormat="1">
      <c r="A332" s="1">
        <v>5303</v>
      </c>
      <c r="B332" s="1">
        <v>53</v>
      </c>
      <c r="C332" s="1">
        <v>5</v>
      </c>
      <c r="D332" s="3" t="s">
        <v>427</v>
      </c>
      <c r="E332" s="3"/>
      <c r="F332" s="4" t="s">
        <v>90</v>
      </c>
      <c r="G332" s="4" t="s">
        <v>91</v>
      </c>
      <c r="H332" s="4" t="s">
        <v>92</v>
      </c>
      <c r="I332" s="4" t="s">
        <v>91</v>
      </c>
      <c r="J332" s="4" t="s">
        <v>93</v>
      </c>
      <c r="K332" s="57">
        <v>1566.7857142857602</v>
      </c>
      <c r="L332" s="57">
        <v>46</v>
      </c>
      <c r="M332" s="57">
        <v>244</v>
      </c>
      <c r="N332" s="57">
        <v>30</v>
      </c>
      <c r="O332" s="57">
        <v>98.6</v>
      </c>
      <c r="P332" s="57">
        <v>30</v>
      </c>
      <c r="Q332" s="57">
        <f t="shared" si="83"/>
        <v>448.6</v>
      </c>
      <c r="R332" s="58">
        <f t="shared" si="84"/>
        <v>1612.7857142857602</v>
      </c>
      <c r="S332" s="58">
        <f t="shared" si="85"/>
        <v>1856.7857142857602</v>
      </c>
      <c r="T332" s="58">
        <f t="shared" si="86"/>
        <v>1886.7857142857602</v>
      </c>
      <c r="U332" s="58">
        <f t="shared" si="87"/>
        <v>1985.3857142857601</v>
      </c>
      <c r="V332" s="61">
        <f t="shared" si="88"/>
        <v>2015.3857142857601</v>
      </c>
      <c r="W332" s="57">
        <v>4806</v>
      </c>
      <c r="X332" s="57">
        <f t="shared" si="89"/>
        <v>5130.327604285385</v>
      </c>
      <c r="Y332" s="57">
        <f t="shared" si="90"/>
        <v>5977.4143401775882</v>
      </c>
      <c r="Z332" s="57">
        <f t="shared" si="91"/>
        <v>6211.2206974272003</v>
      </c>
      <c r="AA332" s="57">
        <f t="shared" si="92"/>
        <v>6666.8794328508347</v>
      </c>
      <c r="AB332" s="57">
        <f t="shared" si="93"/>
        <v>6831.8896952452305</v>
      </c>
      <c r="AC332" s="59">
        <v>3.0674264873488957</v>
      </c>
      <c r="AD332" s="59">
        <v>3.1810348757692255</v>
      </c>
      <c r="AE332" s="59">
        <v>3.2192268037116434</v>
      </c>
      <c r="AF332" s="59">
        <v>3.2919587266317882</v>
      </c>
      <c r="AG332" s="59">
        <v>3.3579769335900735</v>
      </c>
      <c r="AH332" s="59">
        <v>3.3898670844089063</v>
      </c>
      <c r="AI332" s="59"/>
      <c r="AJ332" s="59"/>
      <c r="AK332" s="59"/>
      <c r="AL332" s="59"/>
      <c r="AM332" s="59"/>
      <c r="AN332" s="59"/>
      <c r="AO332" s="59"/>
      <c r="AV332" s="59"/>
      <c r="AW332" s="59"/>
      <c r="AX332" s="59"/>
      <c r="AY332" s="59"/>
      <c r="AZ332" s="59"/>
      <c r="BA332" s="59"/>
      <c r="BB332" s="5">
        <v>532.40418</v>
      </c>
      <c r="BC332" s="5">
        <v>588.79987739573312</v>
      </c>
      <c r="BD332" s="5">
        <v>684.68313678900302</v>
      </c>
      <c r="BE332" s="5">
        <v>680.46978181581585</v>
      </c>
      <c r="BF332" s="5">
        <v>691.47061323765479</v>
      </c>
      <c r="BG332" s="5">
        <v>697.11270342460966</v>
      </c>
      <c r="BH332" s="1">
        <v>5303</v>
      </c>
      <c r="BI332" s="57">
        <v>1023</v>
      </c>
      <c r="BJ332" s="57">
        <v>1254.4162643968659</v>
      </c>
      <c r="BK332" s="57">
        <v>1469.188412653875</v>
      </c>
      <c r="BL332" s="57">
        <v>1699.4435207497172</v>
      </c>
      <c r="BM332" s="57">
        <v>2005.5630870539865</v>
      </c>
      <c r="BN332" s="57">
        <v>2256.4613450985912</v>
      </c>
      <c r="BO332" s="57">
        <v>369</v>
      </c>
      <c r="BP332" s="57">
        <v>369</v>
      </c>
      <c r="BQ332" s="57">
        <v>369</v>
      </c>
      <c r="BR332" s="57">
        <v>369</v>
      </c>
      <c r="BS332" s="57">
        <v>369</v>
      </c>
      <c r="BT332" s="57">
        <v>369</v>
      </c>
      <c r="CA332" s="57">
        <v>0</v>
      </c>
      <c r="CB332" s="30">
        <v>117.38028701678797</v>
      </c>
      <c r="CC332" s="30">
        <v>117.38028701678797</v>
      </c>
      <c r="CD332" s="30">
        <v>104.76882002537528</v>
      </c>
      <c r="CE332" s="30">
        <v>340.94038775686465</v>
      </c>
      <c r="CF332" s="30">
        <v>0</v>
      </c>
      <c r="CG332" s="124">
        <v>0</v>
      </c>
      <c r="CH332" s="124">
        <v>120.25117264234085</v>
      </c>
      <c r="CI332" s="124">
        <v>120.25117264234085</v>
      </c>
      <c r="CJ332" s="124">
        <v>107.33125454535535</v>
      </c>
      <c r="CK332" s="124">
        <v>349.27910359457269</v>
      </c>
      <c r="CL332" s="124">
        <v>0</v>
      </c>
      <c r="CM332" s="4">
        <f>IF(ISNUMBER(VLOOKUP(A332,Sheet1!$D$5:$D$567,1,0)),1,0)</f>
        <v>1</v>
      </c>
    </row>
    <row r="333" spans="1:91" s="57" customFormat="1">
      <c r="A333" s="1">
        <v>5304</v>
      </c>
      <c r="B333" s="1">
        <v>53</v>
      </c>
      <c r="C333" s="1">
        <v>5</v>
      </c>
      <c r="D333" s="3" t="s">
        <v>428</v>
      </c>
      <c r="E333" s="3"/>
      <c r="F333" s="4" t="s">
        <v>109</v>
      </c>
      <c r="G333" s="4" t="s">
        <v>91</v>
      </c>
      <c r="H333" s="4" t="s">
        <v>92</v>
      </c>
      <c r="I333" s="4" t="s">
        <v>91</v>
      </c>
      <c r="J333" s="4" t="s">
        <v>93</v>
      </c>
      <c r="K333" s="57">
        <v>434.48275862068948</v>
      </c>
      <c r="L333" s="57">
        <v>10.35</v>
      </c>
      <c r="M333" s="57">
        <v>15.6</v>
      </c>
      <c r="N333" s="57">
        <v>13.649999999999999</v>
      </c>
      <c r="O333" s="57">
        <v>13.649999999999999</v>
      </c>
      <c r="P333" s="57">
        <v>13.649999999999999</v>
      </c>
      <c r="Q333" s="57">
        <f t="shared" si="83"/>
        <v>66.899999999999991</v>
      </c>
      <c r="R333" s="58">
        <f t="shared" si="84"/>
        <v>444.8327586206895</v>
      </c>
      <c r="S333" s="58">
        <f t="shared" si="85"/>
        <v>460.43275862068953</v>
      </c>
      <c r="T333" s="58">
        <f t="shared" si="86"/>
        <v>474.0827586206895</v>
      </c>
      <c r="U333" s="58">
        <f t="shared" si="87"/>
        <v>487.73275862068948</v>
      </c>
      <c r="V333" s="61">
        <f t="shared" si="88"/>
        <v>501.38275862068946</v>
      </c>
      <c r="W333" s="57">
        <v>1914</v>
      </c>
      <c r="X333" s="57">
        <f t="shared" si="89"/>
        <v>2017.787758738885</v>
      </c>
      <c r="Y333" s="57">
        <f t="shared" si="90"/>
        <v>2150.2950138765832</v>
      </c>
      <c r="Z333" s="57">
        <f t="shared" si="91"/>
        <v>2282.6579926504364</v>
      </c>
      <c r="AA333" s="57">
        <f t="shared" si="92"/>
        <v>2420.2316537701886</v>
      </c>
      <c r="AB333" s="57">
        <f t="shared" si="93"/>
        <v>2565.6423900392056</v>
      </c>
      <c r="AC333" s="59">
        <v>4.4052380952380972</v>
      </c>
      <c r="AD333" s="59">
        <v>4.536059270894345</v>
      </c>
      <c r="AE333" s="59">
        <v>4.6701607859488208</v>
      </c>
      <c r="AF333" s="59">
        <v>4.8148934993790311</v>
      </c>
      <c r="AG333" s="59">
        <v>4.962208527093023</v>
      </c>
      <c r="AH333" s="59">
        <v>5.1171332598219399</v>
      </c>
      <c r="AI333" s="59"/>
      <c r="AJ333" s="59"/>
      <c r="AK333" s="59"/>
      <c r="AL333" s="59"/>
      <c r="AM333" s="59"/>
      <c r="AN333" s="59"/>
      <c r="AO333" s="59"/>
      <c r="AV333" s="59"/>
      <c r="AW333" s="59"/>
      <c r="AX333" s="59"/>
      <c r="AY333" s="59"/>
      <c r="AZ333" s="59"/>
      <c r="BA333" s="59"/>
      <c r="BB333" s="5">
        <v>348.60600000000005</v>
      </c>
      <c r="BC333" s="5">
        <v>357.02746194721004</v>
      </c>
      <c r="BD333" s="5">
        <v>365.76667446168102</v>
      </c>
      <c r="BE333" s="5">
        <v>375.16876323222971</v>
      </c>
      <c r="BF333" s="5">
        <v>384.18235054410752</v>
      </c>
      <c r="BG333" s="5">
        <v>392.91068647835152</v>
      </c>
      <c r="BH333" s="1">
        <v>5304</v>
      </c>
      <c r="BI333" s="57">
        <v>2776</v>
      </c>
      <c r="BJ333" s="57">
        <v>2780.6883153186736</v>
      </c>
      <c r="BK333" s="57">
        <v>2817.3019883254287</v>
      </c>
      <c r="BL333" s="57">
        <v>2840.7138263665593</v>
      </c>
      <c r="BM333" s="57">
        <v>2863.1750962548122</v>
      </c>
      <c r="BN333" s="57">
        <v>2884.7425385934812</v>
      </c>
      <c r="BO333" s="57">
        <v>316</v>
      </c>
      <c r="BP333" s="57">
        <v>455.77357013364724</v>
      </c>
      <c r="BQ333" s="57">
        <v>467.23606411122097</v>
      </c>
      <c r="BR333" s="57">
        <v>478.59127832057305</v>
      </c>
      <c r="BS333" s="57">
        <v>488.59014206262117</v>
      </c>
      <c r="BT333" s="57">
        <v>495.34996647724017</v>
      </c>
      <c r="CA333" s="57">
        <v>0</v>
      </c>
      <c r="CB333" s="30">
        <v>18.758438161611487</v>
      </c>
      <c r="CC333" s="30">
        <v>37.516876323222974</v>
      </c>
      <c r="CD333" s="30">
        <v>93.792190808057427</v>
      </c>
      <c r="CE333" s="30">
        <v>225.10125793933781</v>
      </c>
      <c r="CF333" s="30">
        <v>0</v>
      </c>
      <c r="CG333" s="124">
        <v>0</v>
      </c>
      <c r="CH333" s="124">
        <v>19.645534323917577</v>
      </c>
      <c r="CI333" s="124">
        <v>39.291068647835154</v>
      </c>
      <c r="CJ333" s="124">
        <v>98.227671619587881</v>
      </c>
      <c r="CK333" s="124">
        <v>235.74641188701091</v>
      </c>
      <c r="CL333" s="124">
        <v>0</v>
      </c>
      <c r="CM333" s="4">
        <f>IF(ISNUMBER(VLOOKUP(A333,Sheet1!$D$5:$D$567,1,0)),1,0)</f>
        <v>1</v>
      </c>
    </row>
    <row r="334" spans="1:91" s="57" customFormat="1">
      <c r="A334" s="1">
        <v>5305</v>
      </c>
      <c r="B334" s="1">
        <v>53</v>
      </c>
      <c r="C334" s="1">
        <v>5</v>
      </c>
      <c r="D334" s="3" t="s">
        <v>429</v>
      </c>
      <c r="E334" s="3"/>
      <c r="F334" s="4" t="s">
        <v>109</v>
      </c>
      <c r="G334" s="4" t="s">
        <v>91</v>
      </c>
      <c r="H334" s="4" t="s">
        <v>92</v>
      </c>
      <c r="I334" s="4" t="s">
        <v>91</v>
      </c>
      <c r="J334" s="4" t="s">
        <v>93</v>
      </c>
      <c r="K334" s="57">
        <v>960.05298987637582</v>
      </c>
      <c r="L334" s="57">
        <v>153.1</v>
      </c>
      <c r="M334" s="57">
        <v>341</v>
      </c>
      <c r="N334" s="57">
        <v>130.5</v>
      </c>
      <c r="O334" s="57">
        <v>187.79999999999998</v>
      </c>
      <c r="P334" s="57">
        <v>51.400000000000006</v>
      </c>
      <c r="Q334" s="57">
        <f t="shared" si="83"/>
        <v>863.8</v>
      </c>
      <c r="R334" s="58">
        <f t="shared" si="84"/>
        <v>1113.1529898763758</v>
      </c>
      <c r="S334" s="58">
        <f t="shared" si="85"/>
        <v>1454.1529898763758</v>
      </c>
      <c r="T334" s="58">
        <f t="shared" si="86"/>
        <v>1584.6529898763758</v>
      </c>
      <c r="U334" s="58">
        <f t="shared" si="87"/>
        <v>1772.4529898763758</v>
      </c>
      <c r="V334" s="61">
        <f t="shared" si="88"/>
        <v>1823.8529898763759</v>
      </c>
      <c r="W334" s="57">
        <v>4607</v>
      </c>
      <c r="X334" s="57">
        <f t="shared" si="89"/>
        <v>5353.1125029174982</v>
      </c>
      <c r="Y334" s="57">
        <f t="shared" si="90"/>
        <v>7004.7892362828834</v>
      </c>
      <c r="Z334" s="57">
        <f t="shared" si="91"/>
        <v>7757.4841511426048</v>
      </c>
      <c r="AA334" s="57">
        <f t="shared" si="92"/>
        <v>8782.7257762509835</v>
      </c>
      <c r="AB334" s="57">
        <f t="shared" si="93"/>
        <v>9338.2123503560433</v>
      </c>
      <c r="AC334" s="59">
        <v>4.7986934560697891</v>
      </c>
      <c r="AD334" s="59">
        <v>4.8089638635494323</v>
      </c>
      <c r="AE334" s="59">
        <v>4.8170923451997938</v>
      </c>
      <c r="AF334" s="59">
        <v>4.8953835323579531</v>
      </c>
      <c r="AG334" s="59">
        <v>4.9551248052359105</v>
      </c>
      <c r="AH334" s="59">
        <v>5.1200466277652152</v>
      </c>
      <c r="AI334" s="59"/>
      <c r="AJ334" s="59"/>
      <c r="AK334" s="59"/>
      <c r="AL334" s="59"/>
      <c r="AM334" s="59"/>
      <c r="AN334" s="59"/>
      <c r="AO334" s="59"/>
      <c r="AV334" s="59"/>
      <c r="AW334" s="59"/>
      <c r="AX334" s="59"/>
      <c r="AY334" s="59"/>
      <c r="AZ334" s="59"/>
      <c r="BA334" s="59"/>
      <c r="BB334" s="5">
        <v>797.44960000000003</v>
      </c>
      <c r="BC334" s="5">
        <v>831.78623135620444</v>
      </c>
      <c r="BD334" s="5">
        <v>975.97492212840666</v>
      </c>
      <c r="BE334" s="5">
        <v>1033.6578854807867</v>
      </c>
      <c r="BF334" s="5">
        <v>1107.7537386824547</v>
      </c>
      <c r="BG334" s="5">
        <v>1152.0399716111308</v>
      </c>
      <c r="BH334" s="1">
        <v>5305</v>
      </c>
      <c r="BI334" s="57">
        <v>2229</v>
      </c>
      <c r="BJ334" s="57">
        <v>2227.599186774034</v>
      </c>
      <c r="BK334" s="57">
        <v>2591.5286837112571</v>
      </c>
      <c r="BL334" s="57">
        <v>2720.2902811633376</v>
      </c>
      <c r="BM334" s="57">
        <v>3023.7278763872905</v>
      </c>
      <c r="BN334" s="57">
        <v>3179.1173218551403</v>
      </c>
      <c r="BO334" s="57">
        <v>430</v>
      </c>
      <c r="BP334" s="57">
        <v>844.45294302480568</v>
      </c>
      <c r="BQ334" s="57">
        <v>893.57459930545542</v>
      </c>
      <c r="BR334" s="57">
        <v>910.09358163296974</v>
      </c>
      <c r="BS334" s="57">
        <v>991.34733156900347</v>
      </c>
      <c r="BT334" s="57">
        <v>1017.7400225001874</v>
      </c>
      <c r="CA334" s="57">
        <v>98.93572336871523</v>
      </c>
      <c r="CB334" s="30">
        <v>296.80717010614563</v>
      </c>
      <c r="CC334" s="30">
        <v>296.80717010614563</v>
      </c>
      <c r="CD334" s="30">
        <v>98.93572336871523</v>
      </c>
      <c r="CE334" s="30">
        <v>242.17209853106513</v>
      </c>
      <c r="CF334" s="30">
        <v>0</v>
      </c>
      <c r="CG334" s="124">
        <v>110.26656840914698</v>
      </c>
      <c r="CH334" s="124">
        <v>330.79970522744088</v>
      </c>
      <c r="CI334" s="124">
        <v>330.79970522744088</v>
      </c>
      <c r="CJ334" s="124">
        <v>110.26656840914698</v>
      </c>
      <c r="CK334" s="124">
        <v>269.90742433795526</v>
      </c>
      <c r="CL334" s="124">
        <v>0</v>
      </c>
      <c r="CM334" s="4">
        <f>IF(ISNUMBER(VLOOKUP(A334,Sheet1!$D$5:$D$567,1,0)),1,0)</f>
        <v>1</v>
      </c>
    </row>
    <row r="335" spans="1:91" s="57" customFormat="1">
      <c r="A335" s="1">
        <v>5306</v>
      </c>
      <c r="B335" s="1">
        <v>53</v>
      </c>
      <c r="C335" s="1">
        <v>5</v>
      </c>
      <c r="D335" s="3" t="s">
        <v>430</v>
      </c>
      <c r="E335" s="3"/>
      <c r="F335" s="4" t="s">
        <v>109</v>
      </c>
      <c r="G335" s="4" t="s">
        <v>91</v>
      </c>
      <c r="H335" s="4" t="s">
        <v>92</v>
      </c>
      <c r="I335" s="4" t="s">
        <v>91</v>
      </c>
      <c r="J335" s="4" t="s">
        <v>93</v>
      </c>
      <c r="K335" s="57">
        <v>740</v>
      </c>
      <c r="L335" s="57">
        <v>6.75</v>
      </c>
      <c r="M335" s="57">
        <v>34.200000000000003</v>
      </c>
      <c r="N335" s="57">
        <v>10.050000000000001</v>
      </c>
      <c r="O335" s="57">
        <v>43.65</v>
      </c>
      <c r="P335" s="57">
        <v>10.050000000000001</v>
      </c>
      <c r="Q335" s="57">
        <f t="shared" si="83"/>
        <v>104.7</v>
      </c>
      <c r="R335" s="58">
        <f t="shared" si="84"/>
        <v>746.75</v>
      </c>
      <c r="S335" s="58">
        <f t="shared" si="85"/>
        <v>780.95</v>
      </c>
      <c r="T335" s="58">
        <f t="shared" si="86"/>
        <v>791</v>
      </c>
      <c r="U335" s="58">
        <f t="shared" si="87"/>
        <v>834.65</v>
      </c>
      <c r="V335" s="61">
        <f t="shared" si="88"/>
        <v>844.69999999999993</v>
      </c>
      <c r="W335" s="57">
        <v>3308</v>
      </c>
      <c r="X335" s="57">
        <f t="shared" si="89"/>
        <v>3498.2837792551263</v>
      </c>
      <c r="Y335" s="57">
        <f t="shared" si="90"/>
        <v>3806.6930026286946</v>
      </c>
      <c r="Z335" s="57">
        <f t="shared" si="91"/>
        <v>4049.3490148056285</v>
      </c>
      <c r="AA335" s="57">
        <f t="shared" si="92"/>
        <v>4420.4935238818962</v>
      </c>
      <c r="AB335" s="57">
        <f t="shared" si="93"/>
        <v>4674.7106155865231</v>
      </c>
      <c r="AC335" s="59">
        <v>4.4702702702702704</v>
      </c>
      <c r="AD335" s="59">
        <v>4.6846786464748931</v>
      </c>
      <c r="AE335" s="59">
        <v>4.8744388278746325</v>
      </c>
      <c r="AF335" s="59">
        <v>5.1192781476683038</v>
      </c>
      <c r="AG335" s="59">
        <v>5.2962241944310744</v>
      </c>
      <c r="AH335" s="59">
        <v>5.534166704849679</v>
      </c>
      <c r="AI335" s="59"/>
      <c r="AJ335" s="59"/>
      <c r="AK335" s="59"/>
      <c r="AL335" s="59"/>
      <c r="AM335" s="59"/>
      <c r="AN335" s="59"/>
      <c r="AO335" s="59"/>
      <c r="AV335" s="59"/>
      <c r="AW335" s="59"/>
      <c r="AX335" s="59"/>
      <c r="AY335" s="59"/>
      <c r="AZ335" s="59"/>
      <c r="BA335" s="59"/>
      <c r="BB335" s="5">
        <v>385.64137500000004</v>
      </c>
      <c r="BC335" s="5">
        <v>406.15111720774985</v>
      </c>
      <c r="BD335" s="5">
        <v>423.51415345520104</v>
      </c>
      <c r="BE335" s="5">
        <v>436.54033262827153</v>
      </c>
      <c r="BF335" s="5">
        <v>454.85903186602155</v>
      </c>
      <c r="BG335" s="5">
        <v>468.22425945897299</v>
      </c>
      <c r="BH335" s="1">
        <v>5306</v>
      </c>
      <c r="BI335" s="57">
        <v>179</v>
      </c>
      <c r="BJ335" s="57">
        <v>313.14458217680948</v>
      </c>
      <c r="BK335" s="57">
        <v>357.75788626823157</v>
      </c>
      <c r="BL335" s="57">
        <v>355.47347072987441</v>
      </c>
      <c r="BM335" s="57">
        <v>383.8482469292511</v>
      </c>
      <c r="BN335" s="57">
        <v>399.81154737293781</v>
      </c>
      <c r="BO335" s="57">
        <v>0</v>
      </c>
      <c r="BP335" s="57">
        <v>237.77138917252472</v>
      </c>
      <c r="BQ335" s="57">
        <v>277.2838537259654</v>
      </c>
      <c r="BR335" s="57">
        <v>286.05398581601213</v>
      </c>
      <c r="BS335" s="57">
        <v>315.14988981782477</v>
      </c>
      <c r="BT335" s="57">
        <v>333.19180531231547</v>
      </c>
      <c r="CA335" s="57">
        <v>0</v>
      </c>
      <c r="CB335" s="30">
        <v>168.44665462815829</v>
      </c>
      <c r="CC335" s="30">
        <v>126.33499097111869</v>
      </c>
      <c r="CD335" s="30">
        <v>42.111663657039571</v>
      </c>
      <c r="CE335" s="30">
        <v>99.647023371954944</v>
      </c>
      <c r="CF335" s="30">
        <v>0</v>
      </c>
      <c r="CG335" s="124">
        <v>0</v>
      </c>
      <c r="CH335" s="124">
        <v>180.672447026268</v>
      </c>
      <c r="CI335" s="124">
        <v>135.50433526970099</v>
      </c>
      <c r="CJ335" s="124">
        <v>45.168111756567001</v>
      </c>
      <c r="CK335" s="124">
        <v>106.87936540643699</v>
      </c>
      <c r="CL335" s="124">
        <v>0</v>
      </c>
      <c r="CM335" s="4">
        <f>IF(ISNUMBER(VLOOKUP(A335,Sheet1!$D$5:$D$567,1,0)),1,0)</f>
        <v>1</v>
      </c>
    </row>
    <row r="336" spans="1:91" s="57" customFormat="1">
      <c r="A336" s="1">
        <v>5307</v>
      </c>
      <c r="B336" s="1">
        <v>53</v>
      </c>
      <c r="C336" s="1">
        <v>5</v>
      </c>
      <c r="D336" s="3" t="s">
        <v>431</v>
      </c>
      <c r="E336" s="3">
        <v>404</v>
      </c>
      <c r="F336" s="4" t="s">
        <v>90</v>
      </c>
      <c r="G336" s="4" t="s">
        <v>91</v>
      </c>
      <c r="H336" s="4" t="s">
        <v>92</v>
      </c>
      <c r="I336" s="4" t="s">
        <v>91</v>
      </c>
      <c r="J336" s="4" t="s">
        <v>93</v>
      </c>
      <c r="K336" s="57">
        <v>0</v>
      </c>
      <c r="L336" s="57">
        <v>0</v>
      </c>
      <c r="M336" s="57">
        <v>192</v>
      </c>
      <c r="N336" s="57">
        <v>0</v>
      </c>
      <c r="O336" s="57">
        <v>0</v>
      </c>
      <c r="P336" s="57">
        <v>0</v>
      </c>
      <c r="Q336" s="57">
        <f t="shared" si="83"/>
        <v>192</v>
      </c>
      <c r="R336" s="58">
        <f t="shared" si="84"/>
        <v>0</v>
      </c>
      <c r="S336" s="58">
        <f t="shared" si="85"/>
        <v>192</v>
      </c>
      <c r="T336" s="58">
        <f t="shared" si="86"/>
        <v>192</v>
      </c>
      <c r="U336" s="58">
        <f t="shared" si="87"/>
        <v>192</v>
      </c>
      <c r="V336" s="61">
        <f t="shared" si="88"/>
        <v>192</v>
      </c>
      <c r="W336" s="57">
        <v>0</v>
      </c>
      <c r="X336" s="57">
        <f t="shared" si="89"/>
        <v>0</v>
      </c>
      <c r="Y336" s="57">
        <f t="shared" si="90"/>
        <v>664.14550419072748</v>
      </c>
      <c r="Z336" s="57">
        <f t="shared" si="91"/>
        <v>692.79092545437481</v>
      </c>
      <c r="AA336" s="57">
        <f t="shared" si="92"/>
        <v>731.00917716252275</v>
      </c>
      <c r="AB336" s="57">
        <f t="shared" si="93"/>
        <v>750.49194980409186</v>
      </c>
      <c r="AC336" s="59"/>
      <c r="AD336" s="59"/>
      <c r="AE336" s="59">
        <v>3.4590911676600391</v>
      </c>
      <c r="AF336" s="59">
        <v>3.6082860700748687</v>
      </c>
      <c r="AG336" s="59">
        <v>3.8073394643881393</v>
      </c>
      <c r="AH336" s="59">
        <v>3.9088122385629784</v>
      </c>
      <c r="AI336" s="59"/>
      <c r="AJ336" s="59"/>
      <c r="AK336" s="59"/>
      <c r="AL336" s="59"/>
      <c r="AM336" s="59"/>
      <c r="AN336" s="59"/>
      <c r="AO336" s="59"/>
      <c r="AV336" s="59"/>
      <c r="AW336" s="59"/>
      <c r="AX336" s="59"/>
      <c r="AY336" s="59"/>
      <c r="AZ336" s="59"/>
      <c r="BA336" s="59"/>
      <c r="BB336" s="5">
        <v>14.519900000000002</v>
      </c>
      <c r="BC336" s="5">
        <v>14.745229080226906</v>
      </c>
      <c r="BD336" s="5">
        <v>94.903159858298821</v>
      </c>
      <c r="BE336" s="5">
        <v>96.014326272545347</v>
      </c>
      <c r="BF336" s="5">
        <v>97.391497843238739</v>
      </c>
      <c r="BG336" s="5">
        <v>98.186601938207048</v>
      </c>
      <c r="BH336" s="1">
        <v>5307</v>
      </c>
      <c r="BJ336" s="57">
        <v>0</v>
      </c>
      <c r="BK336" s="57">
        <v>0</v>
      </c>
      <c r="BL336" s="57">
        <v>0</v>
      </c>
      <c r="BM336" s="57">
        <v>0</v>
      </c>
      <c r="BN336" s="57">
        <v>0</v>
      </c>
      <c r="BO336" s="57">
        <v>0</v>
      </c>
      <c r="BP336" s="57">
        <v>0</v>
      </c>
      <c r="BQ336" s="57">
        <v>0</v>
      </c>
      <c r="BR336" s="57">
        <v>0</v>
      </c>
      <c r="BS336" s="57">
        <v>0</v>
      </c>
      <c r="BT336" s="57">
        <v>0</v>
      </c>
      <c r="CA336" s="57">
        <v>0</v>
      </c>
      <c r="CB336" s="30">
        <v>77.306324570386167</v>
      </c>
      <c r="CC336" s="30">
        <v>0</v>
      </c>
      <c r="CD336" s="30">
        <v>0</v>
      </c>
      <c r="CE336" s="30">
        <v>18.708001702159169</v>
      </c>
      <c r="CF336" s="30">
        <v>0</v>
      </c>
      <c r="CG336" s="124">
        <v>0</v>
      </c>
      <c r="CH336" s="124">
        <v>79.055341140989484</v>
      </c>
      <c r="CI336" s="124">
        <v>0</v>
      </c>
      <c r="CJ336" s="124">
        <v>0</v>
      </c>
      <c r="CK336" s="124">
        <v>19.131260797217557</v>
      </c>
      <c r="CL336" s="124">
        <v>0</v>
      </c>
      <c r="CM336" s="4">
        <f>IF(ISNUMBER(VLOOKUP(A336,Sheet1!$D$5:$D$567,1,0)),1,0)</f>
        <v>1</v>
      </c>
    </row>
    <row r="337" spans="1:95" s="57" customFormat="1">
      <c r="A337" s="1">
        <v>5401</v>
      </c>
      <c r="B337" s="1">
        <v>54</v>
      </c>
      <c r="C337" s="1">
        <v>5</v>
      </c>
      <c r="D337" s="3" t="s">
        <v>432</v>
      </c>
      <c r="E337" s="3"/>
      <c r="F337" s="4" t="s">
        <v>90</v>
      </c>
      <c r="G337" s="4" t="s">
        <v>91</v>
      </c>
      <c r="H337" s="4" t="s">
        <v>92</v>
      </c>
      <c r="I337" s="4" t="s">
        <v>91</v>
      </c>
      <c r="J337" s="4" t="s">
        <v>93</v>
      </c>
      <c r="K337" s="57">
        <v>0</v>
      </c>
      <c r="L337" s="57">
        <v>0</v>
      </c>
      <c r="M337" s="57">
        <v>0</v>
      </c>
      <c r="N337" s="57">
        <v>0</v>
      </c>
      <c r="O337" s="57">
        <v>13.799999999999999</v>
      </c>
      <c r="P337" s="57">
        <v>0</v>
      </c>
      <c r="Q337" s="57">
        <f t="shared" si="83"/>
        <v>13.799999999999999</v>
      </c>
      <c r="R337" s="58">
        <f t="shared" si="84"/>
        <v>0</v>
      </c>
      <c r="S337" s="58">
        <f t="shared" si="85"/>
        <v>0</v>
      </c>
      <c r="T337" s="58">
        <f t="shared" si="86"/>
        <v>0</v>
      </c>
      <c r="U337" s="58">
        <f t="shared" si="87"/>
        <v>13.799999999999999</v>
      </c>
      <c r="V337" s="61">
        <f t="shared" si="88"/>
        <v>13.799999999999999</v>
      </c>
      <c r="W337" s="57">
        <v>0</v>
      </c>
      <c r="X337" s="57">
        <f t="shared" si="89"/>
        <v>0</v>
      </c>
      <c r="Y337" s="57">
        <f t="shared" si="90"/>
        <v>0</v>
      </c>
      <c r="Z337" s="57">
        <f t="shared" si="91"/>
        <v>0</v>
      </c>
      <c r="AA337" s="57">
        <f t="shared" si="92"/>
        <v>47.440318697354634</v>
      </c>
      <c r="AB337" s="57">
        <f t="shared" si="93"/>
        <v>48.211572819893647</v>
      </c>
      <c r="AC337" s="59"/>
      <c r="AD337" s="59"/>
      <c r="AE337" s="59"/>
      <c r="AF337" s="59"/>
      <c r="AG337" s="59">
        <v>3.4377042534314954</v>
      </c>
      <c r="AH337" s="59">
        <v>3.4935922333256269</v>
      </c>
      <c r="AI337" s="59"/>
      <c r="AJ337" s="59"/>
      <c r="AK337" s="59"/>
      <c r="AL337" s="59"/>
      <c r="AM337" s="59"/>
      <c r="AN337" s="59"/>
      <c r="AO337" s="59"/>
      <c r="AV337" s="59"/>
      <c r="AW337" s="59"/>
      <c r="AX337" s="59"/>
      <c r="AY337" s="59"/>
      <c r="AZ337" s="59"/>
      <c r="BA337" s="59"/>
      <c r="BB337" s="5">
        <v>3517.09</v>
      </c>
      <c r="BC337" s="5">
        <v>3554.9283558988764</v>
      </c>
      <c r="BD337" s="5">
        <v>3594.1498370786517</v>
      </c>
      <c r="BE337" s="5">
        <v>5423.2659528089889</v>
      </c>
      <c r="BF337" s="5">
        <v>7491.5396702350781</v>
      </c>
      <c r="BG337" s="5">
        <v>8385.0542971845971</v>
      </c>
      <c r="BH337" s="1">
        <v>5401</v>
      </c>
      <c r="BJ337" s="57">
        <v>0</v>
      </c>
      <c r="BK337" s="57">
        <v>0</v>
      </c>
      <c r="BL337" s="57">
        <v>0</v>
      </c>
      <c r="BM337" s="57">
        <v>0</v>
      </c>
      <c r="BN337" s="57">
        <v>0</v>
      </c>
      <c r="BO337" s="57">
        <v>0</v>
      </c>
      <c r="BP337" s="57">
        <v>0</v>
      </c>
      <c r="BQ337" s="57">
        <v>0</v>
      </c>
      <c r="BR337" s="57">
        <v>0</v>
      </c>
      <c r="BS337" s="57">
        <v>0</v>
      </c>
      <c r="BT337" s="57">
        <v>0</v>
      </c>
      <c r="CA337" s="57">
        <v>114.2083485117136</v>
      </c>
      <c r="CB337" s="30">
        <v>783.94020499878491</v>
      </c>
      <c r="CC337" s="30">
        <v>4062.796169882487</v>
      </c>
      <c r="CD337" s="30">
        <v>393.79622030897508</v>
      </c>
      <c r="CE337" s="30">
        <v>68.52500910702814</v>
      </c>
      <c r="CF337" s="30">
        <v>0</v>
      </c>
      <c r="CG337" s="124">
        <v>176.58053501257621</v>
      </c>
      <c r="CH337" s="124">
        <v>1212.0705939667484</v>
      </c>
      <c r="CI337" s="124">
        <v>6281.5961413829127</v>
      </c>
      <c r="CJ337" s="124">
        <v>608.85870581481367</v>
      </c>
      <c r="CK337" s="124">
        <v>105.9483210075457</v>
      </c>
      <c r="CL337" s="124">
        <v>0</v>
      </c>
      <c r="CM337" s="4">
        <f>IF(ISNUMBER(VLOOKUP(A337,Sheet1!$D$5:$D$567,1,0)),1,0)</f>
        <v>1</v>
      </c>
    </row>
    <row r="338" spans="1:95" s="57" customFormat="1">
      <c r="A338" s="1">
        <v>5402</v>
      </c>
      <c r="B338" s="1">
        <v>54</v>
      </c>
      <c r="C338" s="1">
        <v>5</v>
      </c>
      <c r="D338" s="3" t="s">
        <v>433</v>
      </c>
      <c r="E338" s="3"/>
      <c r="F338" s="4" t="s">
        <v>90</v>
      </c>
      <c r="G338" s="4" t="s">
        <v>91</v>
      </c>
      <c r="H338" s="4" t="s">
        <v>92</v>
      </c>
      <c r="I338" s="4" t="s">
        <v>91</v>
      </c>
      <c r="J338" s="4" t="s">
        <v>93</v>
      </c>
      <c r="K338" s="57">
        <v>0</v>
      </c>
      <c r="L338" s="57">
        <v>0</v>
      </c>
      <c r="M338" s="57">
        <v>0</v>
      </c>
      <c r="N338" s="57">
        <v>0</v>
      </c>
      <c r="O338" s="57">
        <v>0</v>
      </c>
      <c r="P338" s="57">
        <v>66</v>
      </c>
      <c r="Q338" s="57">
        <f t="shared" si="83"/>
        <v>66</v>
      </c>
      <c r="R338" s="58">
        <f t="shared" si="84"/>
        <v>0</v>
      </c>
      <c r="S338" s="58">
        <f t="shared" si="85"/>
        <v>0</v>
      </c>
      <c r="T338" s="58">
        <f t="shared" si="86"/>
        <v>0</v>
      </c>
      <c r="U338" s="58">
        <f t="shared" si="87"/>
        <v>0</v>
      </c>
      <c r="V338" s="61">
        <f t="shared" si="88"/>
        <v>66</v>
      </c>
      <c r="W338" s="57">
        <v>0</v>
      </c>
      <c r="X338" s="57">
        <f t="shared" si="89"/>
        <v>0</v>
      </c>
      <c r="Y338" s="57">
        <f t="shared" si="90"/>
        <v>0</v>
      </c>
      <c r="Z338" s="57">
        <f t="shared" si="91"/>
        <v>0</v>
      </c>
      <c r="AA338" s="57">
        <f t="shared" si="92"/>
        <v>0</v>
      </c>
      <c r="AB338" s="57">
        <f t="shared" si="93"/>
        <v>226.17542102829131</v>
      </c>
      <c r="AC338" s="59"/>
      <c r="AD338" s="59"/>
      <c r="AE338" s="59"/>
      <c r="AF338" s="59"/>
      <c r="AG338" s="59"/>
      <c r="AH338" s="59">
        <v>3.4269003186104743</v>
      </c>
      <c r="AI338" s="59"/>
      <c r="AJ338" s="59"/>
      <c r="AK338" s="59"/>
      <c r="AL338" s="59"/>
      <c r="AM338" s="59"/>
      <c r="AN338" s="59"/>
      <c r="AO338" s="59"/>
      <c r="AV338" s="59"/>
      <c r="AW338" s="59"/>
      <c r="AX338" s="59"/>
      <c r="AY338" s="59"/>
      <c r="AZ338" s="59"/>
      <c r="BA338" s="59"/>
      <c r="BB338" s="5">
        <v>1210.2128</v>
      </c>
      <c r="BC338" s="5">
        <v>1223.2327860224718</v>
      </c>
      <c r="BD338" s="5">
        <v>1236.7286984269663</v>
      </c>
      <c r="BE338" s="5">
        <v>1251.2784478202248</v>
      </c>
      <c r="BF338" s="5">
        <v>1648.604386516854</v>
      </c>
      <c r="BG338" s="5">
        <v>2051.5597666308486</v>
      </c>
      <c r="BH338" s="1">
        <v>5402</v>
      </c>
      <c r="BI338" s="57">
        <v>144</v>
      </c>
      <c r="BJ338" s="57">
        <v>144</v>
      </c>
      <c r="BK338" s="57">
        <v>144</v>
      </c>
      <c r="BL338" s="57">
        <v>144</v>
      </c>
      <c r="BM338" s="57">
        <v>144</v>
      </c>
      <c r="BN338" s="57">
        <v>144</v>
      </c>
      <c r="BO338" s="57">
        <v>0</v>
      </c>
      <c r="BP338" s="57">
        <v>0</v>
      </c>
      <c r="BQ338" s="57">
        <v>0</v>
      </c>
      <c r="BR338" s="57">
        <v>0</v>
      </c>
      <c r="BS338" s="57">
        <v>0</v>
      </c>
      <c r="BT338" s="57">
        <v>0</v>
      </c>
      <c r="CA338" s="57">
        <v>267.92345993851563</v>
      </c>
      <c r="CB338" s="30">
        <v>153.09911996486611</v>
      </c>
      <c r="CC338" s="30">
        <v>753.70630793441001</v>
      </c>
      <c r="CD338" s="30">
        <v>0</v>
      </c>
      <c r="CE338" s="30">
        <v>76.549559982433053</v>
      </c>
      <c r="CF338" s="30">
        <v>0</v>
      </c>
      <c r="CG338" s="124">
        <v>439.27951600534738</v>
      </c>
      <c r="CH338" s="124">
        <v>251.01686628876999</v>
      </c>
      <c r="CI338" s="124">
        <v>1235.7549511923464</v>
      </c>
      <c r="CJ338" s="124">
        <v>0</v>
      </c>
      <c r="CK338" s="124">
        <v>125.50843314438499</v>
      </c>
      <c r="CL338" s="124">
        <v>0</v>
      </c>
      <c r="CM338" s="4">
        <f>IF(ISNUMBER(VLOOKUP(A338,Sheet1!$D$5:$D$567,1,0)),1,0)</f>
        <v>1</v>
      </c>
    </row>
    <row r="339" spans="1:95" s="57" customFormat="1">
      <c r="A339" s="1">
        <v>5403</v>
      </c>
      <c r="B339" s="1">
        <v>54</v>
      </c>
      <c r="C339" s="1">
        <v>5</v>
      </c>
      <c r="D339" s="3" t="s">
        <v>434</v>
      </c>
      <c r="E339" s="3"/>
      <c r="F339" s="4" t="s">
        <v>90</v>
      </c>
      <c r="G339" s="4" t="s">
        <v>91</v>
      </c>
      <c r="H339" s="4" t="s">
        <v>92</v>
      </c>
      <c r="I339" s="4" t="s">
        <v>91</v>
      </c>
      <c r="J339" s="4" t="s">
        <v>93</v>
      </c>
      <c r="K339" s="57">
        <v>0</v>
      </c>
      <c r="L339" s="57">
        <v>0</v>
      </c>
      <c r="M339" s="57">
        <v>0</v>
      </c>
      <c r="N339" s="57">
        <v>0</v>
      </c>
      <c r="O339" s="57">
        <v>0</v>
      </c>
      <c r="P339" s="57">
        <v>0</v>
      </c>
      <c r="Q339" s="57">
        <f t="shared" si="83"/>
        <v>0</v>
      </c>
      <c r="R339" s="58">
        <f t="shared" si="84"/>
        <v>0</v>
      </c>
      <c r="S339" s="58">
        <f t="shared" si="85"/>
        <v>0</v>
      </c>
      <c r="T339" s="58">
        <f t="shared" si="86"/>
        <v>0</v>
      </c>
      <c r="U339" s="58">
        <f t="shared" si="87"/>
        <v>0</v>
      </c>
      <c r="V339" s="61">
        <f t="shared" si="88"/>
        <v>0</v>
      </c>
      <c r="W339" s="57">
        <v>0</v>
      </c>
      <c r="X339" s="57">
        <f t="shared" si="89"/>
        <v>0</v>
      </c>
      <c r="Y339" s="57">
        <f t="shared" si="90"/>
        <v>0</v>
      </c>
      <c r="Z339" s="57">
        <f t="shared" si="91"/>
        <v>0</v>
      </c>
      <c r="AA339" s="57">
        <f t="shared" si="92"/>
        <v>0</v>
      </c>
      <c r="AB339" s="57">
        <f t="shared" si="93"/>
        <v>0</v>
      </c>
      <c r="AC339" s="59"/>
      <c r="AD339" s="59"/>
      <c r="AE339" s="59"/>
      <c r="AF339" s="59"/>
      <c r="AG339" s="59"/>
      <c r="AH339" s="59"/>
      <c r="AI339" s="59"/>
      <c r="AJ339" s="59"/>
      <c r="AK339" s="59"/>
      <c r="AL339" s="59"/>
      <c r="AM339" s="59"/>
      <c r="AN339" s="59"/>
      <c r="AO339" s="59"/>
      <c r="AV339" s="59"/>
      <c r="AW339" s="59"/>
      <c r="AX339" s="59"/>
      <c r="AY339" s="59"/>
      <c r="AZ339" s="59"/>
      <c r="BA339" s="59"/>
      <c r="BB339" s="5">
        <v>4077.8663000000006</v>
      </c>
      <c r="BC339" s="5">
        <v>4121.7377267668544</v>
      </c>
      <c r="BD339" s="5">
        <v>4167.2128088202253</v>
      </c>
      <c r="BE339" s="5">
        <v>4269.5588418651696</v>
      </c>
      <c r="BF339" s="5">
        <v>6864.1411898876413</v>
      </c>
      <c r="BG339" s="5">
        <v>7391.1489465000004</v>
      </c>
      <c r="BH339" s="1">
        <v>5403</v>
      </c>
      <c r="BI339" s="57">
        <v>140</v>
      </c>
      <c r="BJ339" s="57">
        <v>140</v>
      </c>
      <c r="BK339" s="57">
        <v>140</v>
      </c>
      <c r="BL339" s="57">
        <v>140</v>
      </c>
      <c r="BM339" s="57">
        <v>140</v>
      </c>
      <c r="BN339" s="57">
        <v>140</v>
      </c>
      <c r="BO339" s="57">
        <v>0</v>
      </c>
      <c r="BP339" s="57">
        <v>0</v>
      </c>
      <c r="BQ339" s="57">
        <v>0</v>
      </c>
      <c r="BR339" s="57">
        <v>0</v>
      </c>
      <c r="BS339" s="57">
        <v>0</v>
      </c>
      <c r="BT339" s="57">
        <v>0</v>
      </c>
      <c r="CA339" s="57">
        <v>364.39964250014691</v>
      </c>
      <c r="CB339" s="30">
        <v>902.49994760511868</v>
      </c>
      <c r="CC339" s="30">
        <v>2628.7278364304188</v>
      </c>
      <c r="CD339" s="30">
        <v>373.93141532948556</v>
      </c>
      <c r="CE339" s="30">
        <v>0</v>
      </c>
      <c r="CF339" s="30">
        <v>0</v>
      </c>
      <c r="CG339" s="124">
        <v>630.82209041375984</v>
      </c>
      <c r="CH339" s="124">
        <v>1562.3421023151529</v>
      </c>
      <c r="CI339" s="124">
        <v>4550.6619532570157</v>
      </c>
      <c r="CJ339" s="124">
        <v>647.32280051407247</v>
      </c>
      <c r="CK339" s="124">
        <v>0</v>
      </c>
      <c r="CL339" s="124">
        <v>0</v>
      </c>
      <c r="CM339" s="4">
        <f>IF(ISNUMBER(VLOOKUP(A339,Sheet1!$D$5:$D$567,1,0)),1,0)</f>
        <v>1</v>
      </c>
    </row>
    <row r="340" spans="1:95" s="57" customFormat="1">
      <c r="A340" s="1">
        <v>5404</v>
      </c>
      <c r="B340" s="1">
        <v>54</v>
      </c>
      <c r="C340" s="1">
        <v>5</v>
      </c>
      <c r="D340" s="3" t="s">
        <v>435</v>
      </c>
      <c r="E340" s="3"/>
      <c r="F340" s="4" t="s">
        <v>90</v>
      </c>
      <c r="G340" s="4" t="s">
        <v>91</v>
      </c>
      <c r="H340" s="4" t="s">
        <v>92</v>
      </c>
      <c r="I340" s="4" t="s">
        <v>91</v>
      </c>
      <c r="J340" s="4" t="s">
        <v>93</v>
      </c>
      <c r="K340" s="57">
        <v>0</v>
      </c>
      <c r="L340" s="57">
        <v>0</v>
      </c>
      <c r="M340" s="57">
        <v>54</v>
      </c>
      <c r="N340" s="57">
        <v>0</v>
      </c>
      <c r="O340" s="57">
        <v>24</v>
      </c>
      <c r="P340" s="57">
        <v>0</v>
      </c>
      <c r="Q340" s="57">
        <f t="shared" si="83"/>
        <v>78</v>
      </c>
      <c r="R340" s="58">
        <f t="shared" si="84"/>
        <v>0</v>
      </c>
      <c r="S340" s="58">
        <f t="shared" si="85"/>
        <v>54</v>
      </c>
      <c r="T340" s="58">
        <f t="shared" si="86"/>
        <v>54</v>
      </c>
      <c r="U340" s="58">
        <f t="shared" si="87"/>
        <v>78</v>
      </c>
      <c r="V340" s="61">
        <f t="shared" si="88"/>
        <v>78</v>
      </c>
      <c r="W340" s="57">
        <v>0</v>
      </c>
      <c r="X340" s="57">
        <f t="shared" si="89"/>
        <v>0</v>
      </c>
      <c r="Y340" s="57">
        <f t="shared" si="90"/>
        <v>186.7909230536423</v>
      </c>
      <c r="Z340" s="57">
        <f t="shared" si="91"/>
        <v>194.84744778404294</v>
      </c>
      <c r="AA340" s="57">
        <f t="shared" si="92"/>
        <v>289.44727575622255</v>
      </c>
      <c r="AB340" s="57">
        <f t="shared" si="93"/>
        <v>296.70646153938861</v>
      </c>
      <c r="AC340" s="59"/>
      <c r="AD340" s="59"/>
      <c r="AE340" s="59">
        <v>3.4590911676600427</v>
      </c>
      <c r="AF340" s="59">
        <v>3.6082860700748691</v>
      </c>
      <c r="AG340" s="59">
        <v>3.7108625096951608</v>
      </c>
      <c r="AH340" s="59">
        <v>3.8039289940947256</v>
      </c>
      <c r="AI340" s="59"/>
      <c r="AJ340" s="59"/>
      <c r="AK340" s="59"/>
      <c r="AL340" s="59"/>
      <c r="AM340" s="59"/>
      <c r="AN340" s="59"/>
      <c r="AO340" s="59"/>
      <c r="AV340" s="59"/>
      <c r="AW340" s="59"/>
      <c r="AX340" s="59"/>
      <c r="AY340" s="59"/>
      <c r="AZ340" s="59"/>
      <c r="BA340" s="59"/>
      <c r="BB340" s="5">
        <v>2953.4247</v>
      </c>
      <c r="BC340" s="5">
        <v>2985.1989039353934</v>
      </c>
      <c r="BD340" s="5">
        <v>3823.7382947140813</v>
      </c>
      <c r="BE340" s="5">
        <v>4299.4874559503751</v>
      </c>
      <c r="BF340" s="5">
        <v>4644.8463070367316</v>
      </c>
      <c r="BG340" s="5">
        <v>5515.1575856795153</v>
      </c>
      <c r="BH340" s="1">
        <v>5404</v>
      </c>
      <c r="BI340" s="57">
        <v>211</v>
      </c>
      <c r="BJ340" s="57">
        <v>211</v>
      </c>
      <c r="BK340" s="57">
        <v>211</v>
      </c>
      <c r="BL340" s="57">
        <v>211</v>
      </c>
      <c r="BM340" s="57">
        <v>211</v>
      </c>
      <c r="BN340" s="57">
        <v>211</v>
      </c>
      <c r="BO340" s="57">
        <v>0</v>
      </c>
      <c r="BP340" s="57">
        <v>0</v>
      </c>
      <c r="BQ340" s="57">
        <v>0</v>
      </c>
      <c r="BR340" s="57">
        <v>0</v>
      </c>
      <c r="BS340" s="57">
        <v>0</v>
      </c>
      <c r="BT340" s="57">
        <v>0</v>
      </c>
      <c r="CA340" s="57">
        <v>475.24868438767515</v>
      </c>
      <c r="CB340" s="30">
        <v>712.8730265815127</v>
      </c>
      <c r="CC340" s="30">
        <v>2873.7414027873501</v>
      </c>
      <c r="CD340" s="30">
        <v>166.3370395356863</v>
      </c>
      <c r="CE340" s="30">
        <v>71.287302658151262</v>
      </c>
      <c r="CF340" s="30">
        <v>0</v>
      </c>
      <c r="CG340" s="124">
        <v>609.6241502361878</v>
      </c>
      <c r="CH340" s="124">
        <v>914.43622535428165</v>
      </c>
      <c r="CI340" s="124">
        <v>3686.2851349709526</v>
      </c>
      <c r="CJ340" s="124">
        <v>213.36845258266575</v>
      </c>
      <c r="CK340" s="124">
        <v>91.443622535428162</v>
      </c>
      <c r="CL340" s="124">
        <v>0</v>
      </c>
      <c r="CM340" s="4">
        <f>IF(ISNUMBER(VLOOKUP(A340,Sheet1!$D$5:$D$567,1,0)),1,0)</f>
        <v>1</v>
      </c>
    </row>
    <row r="341" spans="1:95" s="57" customFormat="1">
      <c r="A341" s="1">
        <v>5405</v>
      </c>
      <c r="B341" s="1">
        <v>54</v>
      </c>
      <c r="C341" s="1">
        <v>5</v>
      </c>
      <c r="D341" s="3" t="s">
        <v>436</v>
      </c>
      <c r="E341" s="3"/>
      <c r="F341" s="4" t="s">
        <v>90</v>
      </c>
      <c r="G341" s="4" t="s">
        <v>91</v>
      </c>
      <c r="H341" s="4" t="s">
        <v>92</v>
      </c>
      <c r="I341" s="4" t="s">
        <v>91</v>
      </c>
      <c r="J341" s="4" t="s">
        <v>93</v>
      </c>
      <c r="K341" s="57">
        <v>0</v>
      </c>
      <c r="L341" s="57">
        <v>0</v>
      </c>
      <c r="M341" s="57">
        <v>0</v>
      </c>
      <c r="N341" s="57">
        <v>0</v>
      </c>
      <c r="O341" s="57">
        <v>0</v>
      </c>
      <c r="P341" s="57">
        <v>0</v>
      </c>
      <c r="Q341" s="57">
        <f t="shared" si="83"/>
        <v>0</v>
      </c>
      <c r="R341" s="58">
        <f t="shared" si="84"/>
        <v>0</v>
      </c>
      <c r="S341" s="58">
        <f t="shared" si="85"/>
        <v>0</v>
      </c>
      <c r="T341" s="58">
        <f t="shared" si="86"/>
        <v>0</v>
      </c>
      <c r="U341" s="58">
        <f t="shared" si="87"/>
        <v>0</v>
      </c>
      <c r="V341" s="61">
        <f t="shared" si="88"/>
        <v>0</v>
      </c>
      <c r="W341" s="57">
        <v>0</v>
      </c>
      <c r="X341" s="57">
        <f t="shared" si="89"/>
        <v>0</v>
      </c>
      <c r="Y341" s="57">
        <f t="shared" si="90"/>
        <v>0</v>
      </c>
      <c r="Z341" s="57">
        <f t="shared" si="91"/>
        <v>0</v>
      </c>
      <c r="AA341" s="57">
        <f t="shared" si="92"/>
        <v>0</v>
      </c>
      <c r="AB341" s="57">
        <f t="shared" si="93"/>
        <v>0</v>
      </c>
      <c r="AC341" s="59"/>
      <c r="AD341" s="59"/>
      <c r="AE341" s="59"/>
      <c r="AF341" s="59"/>
      <c r="AG341" s="59"/>
      <c r="AH341" s="59"/>
      <c r="AI341" s="59"/>
      <c r="AJ341" s="59"/>
      <c r="AK341" s="59"/>
      <c r="AL341" s="59"/>
      <c r="AM341" s="59"/>
      <c r="AN341" s="59"/>
      <c r="AO341" s="59"/>
      <c r="AV341" s="59"/>
      <c r="AW341" s="59"/>
      <c r="AX341" s="59"/>
      <c r="AY341" s="59"/>
      <c r="AZ341" s="59"/>
      <c r="BA341" s="59"/>
      <c r="BB341" s="5">
        <v>2938.5945000000002</v>
      </c>
      <c r="BC341" s="5">
        <v>2970.2091543117981</v>
      </c>
      <c r="BD341" s="5">
        <v>3403.4794356741577</v>
      </c>
      <c r="BE341" s="5">
        <v>3470.8086055056183</v>
      </c>
      <c r="BF341" s="5">
        <v>3503.1661629213486</v>
      </c>
      <c r="BG341" s="5">
        <v>3532.7171975000001</v>
      </c>
      <c r="BH341" s="1">
        <v>5405</v>
      </c>
      <c r="BJ341" s="57">
        <v>0</v>
      </c>
      <c r="BK341" s="57">
        <v>0</v>
      </c>
      <c r="BL341" s="57">
        <v>0</v>
      </c>
      <c r="BM341" s="57">
        <v>0</v>
      </c>
      <c r="BN341" s="57">
        <v>0</v>
      </c>
      <c r="BO341" s="57">
        <v>56</v>
      </c>
      <c r="BP341" s="57">
        <v>56</v>
      </c>
      <c r="BQ341" s="57">
        <v>56</v>
      </c>
      <c r="BR341" s="57">
        <v>56</v>
      </c>
      <c r="BS341" s="57">
        <v>56</v>
      </c>
      <c r="BT341" s="57">
        <v>56</v>
      </c>
      <c r="CA341" s="57">
        <v>242.04124989534355</v>
      </c>
      <c r="CB341" s="30">
        <v>467.2842261615765</v>
      </c>
      <c r="CC341" s="30">
        <v>2549.6970357902724</v>
      </c>
      <c r="CD341" s="30">
        <v>151.27578118458973</v>
      </c>
      <c r="CE341" s="30">
        <v>60.510312473835889</v>
      </c>
      <c r="CF341" s="30">
        <v>0</v>
      </c>
      <c r="CG341" s="124">
        <v>246.35852425089627</v>
      </c>
      <c r="CH341" s="124">
        <v>475.61914513606519</v>
      </c>
      <c r="CI341" s="124">
        <v>2595.1758193935043</v>
      </c>
      <c r="CJ341" s="124">
        <v>153.97407765681018</v>
      </c>
      <c r="CK341" s="124">
        <v>61.589631062724067</v>
      </c>
      <c r="CL341" s="124">
        <v>0</v>
      </c>
      <c r="CM341" s="4">
        <f>IF(ISNUMBER(VLOOKUP(A341,Sheet1!$D$5:$D$567,1,0)),1,0)</f>
        <v>1</v>
      </c>
    </row>
    <row r="342" spans="1:95" s="57" customFormat="1">
      <c r="A342" s="1">
        <v>5406</v>
      </c>
      <c r="B342" s="1">
        <v>54</v>
      </c>
      <c r="C342" s="1">
        <v>5</v>
      </c>
      <c r="D342" s="3" t="s">
        <v>437</v>
      </c>
      <c r="E342" s="3"/>
      <c r="F342" s="4" t="s">
        <v>90</v>
      </c>
      <c r="G342" s="4" t="s">
        <v>91</v>
      </c>
      <c r="H342" s="4" t="s">
        <v>92</v>
      </c>
      <c r="I342" s="4" t="s">
        <v>91</v>
      </c>
      <c r="J342" s="4" t="s">
        <v>93</v>
      </c>
      <c r="K342" s="57">
        <v>0</v>
      </c>
      <c r="L342" s="57">
        <v>0</v>
      </c>
      <c r="M342" s="57">
        <v>0</v>
      </c>
      <c r="N342" s="57">
        <v>0</v>
      </c>
      <c r="O342" s="57">
        <v>0</v>
      </c>
      <c r="P342" s="57">
        <v>0</v>
      </c>
      <c r="Q342" s="57">
        <f t="shared" si="83"/>
        <v>0</v>
      </c>
      <c r="R342" s="58">
        <f t="shared" si="84"/>
        <v>0</v>
      </c>
      <c r="S342" s="58">
        <f t="shared" si="85"/>
        <v>0</v>
      </c>
      <c r="T342" s="58">
        <f t="shared" si="86"/>
        <v>0</v>
      </c>
      <c r="U342" s="58">
        <f t="shared" si="87"/>
        <v>0</v>
      </c>
      <c r="V342" s="61">
        <f t="shared" si="88"/>
        <v>0</v>
      </c>
      <c r="W342" s="57">
        <v>0</v>
      </c>
      <c r="X342" s="57">
        <f t="shared" si="89"/>
        <v>0</v>
      </c>
      <c r="Y342" s="57">
        <f t="shared" si="90"/>
        <v>0</v>
      </c>
      <c r="Z342" s="57">
        <f t="shared" si="91"/>
        <v>0</v>
      </c>
      <c r="AA342" s="57">
        <f t="shared" si="92"/>
        <v>0</v>
      </c>
      <c r="AB342" s="57">
        <f t="shared" si="93"/>
        <v>0</v>
      </c>
      <c r="AC342" s="59"/>
      <c r="AD342" s="59"/>
      <c r="AE342" s="59"/>
      <c r="AF342" s="59"/>
      <c r="AG342" s="59"/>
      <c r="AH342" s="59"/>
      <c r="AI342" s="59"/>
      <c r="AJ342" s="59"/>
      <c r="AK342" s="59"/>
      <c r="AL342" s="59"/>
      <c r="AM342" s="59"/>
      <c r="AN342" s="59"/>
      <c r="AO342" s="59"/>
      <c r="AV342" s="59"/>
      <c r="AW342" s="59"/>
      <c r="AX342" s="59"/>
      <c r="AY342" s="59"/>
      <c r="AZ342" s="59"/>
      <c r="BA342" s="59"/>
      <c r="BB342" s="5">
        <v>232.2328</v>
      </c>
      <c r="BC342" s="5">
        <v>235.83673688816856</v>
      </c>
      <c r="BD342" s="5">
        <v>239.57241037277146</v>
      </c>
      <c r="BE342" s="5">
        <v>243.59978632090761</v>
      </c>
      <c r="BF342" s="5">
        <v>247.28841102106969</v>
      </c>
      <c r="BG342" s="5">
        <v>250.65710398703402</v>
      </c>
      <c r="BH342" s="1">
        <v>5406</v>
      </c>
      <c r="BJ342" s="57">
        <v>0</v>
      </c>
      <c r="BK342" s="57">
        <v>0</v>
      </c>
      <c r="BL342" s="57">
        <v>0</v>
      </c>
      <c r="BM342" s="57">
        <v>0</v>
      </c>
      <c r="BN342" s="57">
        <v>0</v>
      </c>
      <c r="BO342" s="57">
        <v>0</v>
      </c>
      <c r="BP342" s="57">
        <v>0</v>
      </c>
      <c r="BQ342" s="57">
        <v>0</v>
      </c>
      <c r="BR342" s="57">
        <v>0</v>
      </c>
      <c r="BS342" s="57">
        <v>0</v>
      </c>
      <c r="BT342" s="57">
        <v>0</v>
      </c>
      <c r="CA342" s="57">
        <v>85.259925212317654</v>
      </c>
      <c r="CB342" s="30">
        <v>0</v>
      </c>
      <c r="CC342" s="30">
        <v>12.179989316045384</v>
      </c>
      <c r="CD342" s="30">
        <v>146.15987179254455</v>
      </c>
      <c r="CE342" s="30">
        <v>0</v>
      </c>
      <c r="CF342" s="30">
        <v>0</v>
      </c>
      <c r="CG342" s="124">
        <v>87.729986395461907</v>
      </c>
      <c r="CH342" s="124">
        <v>0</v>
      </c>
      <c r="CI342" s="124">
        <v>12.532855199351705</v>
      </c>
      <c r="CJ342" s="124">
        <v>150.39426239222041</v>
      </c>
      <c r="CK342" s="124">
        <v>0</v>
      </c>
      <c r="CL342" s="124">
        <v>0</v>
      </c>
      <c r="CM342" s="4">
        <f>IF(ISNUMBER(VLOOKUP(A342,Sheet1!$D$5:$D$567,1,0)),1,0)</f>
        <v>1</v>
      </c>
    </row>
    <row r="343" spans="1:95" s="57" customFormat="1">
      <c r="A343" s="1">
        <v>5407</v>
      </c>
      <c r="B343" s="1">
        <v>54</v>
      </c>
      <c r="C343" s="1">
        <v>5</v>
      </c>
      <c r="D343" s="3" t="s">
        <v>438</v>
      </c>
      <c r="E343" s="3"/>
      <c r="F343" s="4" t="s">
        <v>90</v>
      </c>
      <c r="G343" s="4" t="s">
        <v>91</v>
      </c>
      <c r="H343" s="4" t="s">
        <v>92</v>
      </c>
      <c r="I343" s="4" t="s">
        <v>91</v>
      </c>
      <c r="J343" s="4" t="s">
        <v>93</v>
      </c>
      <c r="K343" s="57">
        <v>0</v>
      </c>
      <c r="L343" s="57">
        <v>0</v>
      </c>
      <c r="M343" s="57">
        <v>0</v>
      </c>
      <c r="N343" s="57">
        <v>0</v>
      </c>
      <c r="O343" s="57">
        <v>0</v>
      </c>
      <c r="P343" s="57">
        <v>0</v>
      </c>
      <c r="Q343" s="57">
        <f t="shared" si="83"/>
        <v>0</v>
      </c>
      <c r="R343" s="58">
        <f t="shared" si="84"/>
        <v>0</v>
      </c>
      <c r="S343" s="58">
        <f t="shared" si="85"/>
        <v>0</v>
      </c>
      <c r="T343" s="58">
        <f t="shared" si="86"/>
        <v>0</v>
      </c>
      <c r="U343" s="58">
        <f t="shared" si="87"/>
        <v>0</v>
      </c>
      <c r="V343" s="61">
        <f t="shared" si="88"/>
        <v>0</v>
      </c>
      <c r="W343" s="57">
        <v>0</v>
      </c>
      <c r="X343" s="57">
        <f t="shared" si="89"/>
        <v>0</v>
      </c>
      <c r="Y343" s="57">
        <f t="shared" si="90"/>
        <v>0</v>
      </c>
      <c r="Z343" s="57">
        <f t="shared" si="91"/>
        <v>0</v>
      </c>
      <c r="AA343" s="57">
        <f t="shared" si="92"/>
        <v>0</v>
      </c>
      <c r="AB343" s="57">
        <f t="shared" si="93"/>
        <v>0</v>
      </c>
      <c r="AC343" s="59"/>
      <c r="AD343" s="59"/>
      <c r="AE343" s="59"/>
      <c r="AF343" s="59"/>
      <c r="AG343" s="59"/>
      <c r="AH343" s="59"/>
      <c r="AI343" s="59"/>
      <c r="AJ343" s="59"/>
      <c r="AK343" s="59"/>
      <c r="AL343" s="59"/>
      <c r="AM343" s="59"/>
      <c r="AN343" s="59"/>
      <c r="AO343" s="59"/>
      <c r="AV343" s="59"/>
      <c r="AW343" s="59"/>
      <c r="AX343" s="59"/>
      <c r="AY343" s="59"/>
      <c r="AZ343" s="59"/>
      <c r="BA343" s="59"/>
      <c r="BB343" s="5">
        <v>460.95600000000002</v>
      </c>
      <c r="BC343" s="5">
        <v>468.1094095623987</v>
      </c>
      <c r="BD343" s="5">
        <v>475.524301458671</v>
      </c>
      <c r="BE343" s="5">
        <v>483.51818995137768</v>
      </c>
      <c r="BF343" s="5">
        <v>490.83969529983796</v>
      </c>
      <c r="BG343" s="5">
        <v>980.77617212317671</v>
      </c>
      <c r="BH343" s="1">
        <v>5407</v>
      </c>
      <c r="BJ343" s="57">
        <v>0</v>
      </c>
      <c r="BK343" s="57">
        <v>0</v>
      </c>
      <c r="BL343" s="57">
        <v>0</v>
      </c>
      <c r="BM343" s="57">
        <v>0</v>
      </c>
      <c r="BN343" s="57">
        <v>0</v>
      </c>
      <c r="BO343" s="57">
        <v>0</v>
      </c>
      <c r="BP343" s="57">
        <v>0</v>
      </c>
      <c r="BQ343" s="57">
        <v>0</v>
      </c>
      <c r="BR343" s="57">
        <v>0</v>
      </c>
      <c r="BS343" s="57">
        <v>0</v>
      </c>
      <c r="BT343" s="57">
        <v>0</v>
      </c>
      <c r="CA343" s="57">
        <v>99.209337345297172</v>
      </c>
      <c r="CB343" s="30">
        <v>11.023259705033022</v>
      </c>
      <c r="CC343" s="30">
        <v>329.19255408091539</v>
      </c>
      <c r="CD343" s="30">
        <v>44.093038820132087</v>
      </c>
      <c r="CE343" s="30">
        <v>0</v>
      </c>
      <c r="CF343" s="30">
        <v>0</v>
      </c>
      <c r="CG343" s="124">
        <v>201.23783580961481</v>
      </c>
      <c r="CH343" s="124">
        <v>22.359759534401647</v>
      </c>
      <c r="CI343" s="124">
        <v>667.73953864155362</v>
      </c>
      <c r="CJ343" s="124">
        <v>89.439038137606587</v>
      </c>
      <c r="CK343" s="124">
        <v>0</v>
      </c>
      <c r="CL343" s="124">
        <v>0</v>
      </c>
      <c r="CM343" s="4">
        <f>IF(ISNUMBER(VLOOKUP(A343,Sheet1!$D$5:$D$567,1,0)),1,0)</f>
        <v>1</v>
      </c>
    </row>
    <row r="344" spans="1:95" s="57" customFormat="1">
      <c r="A344" s="1">
        <v>5408</v>
      </c>
      <c r="B344" s="1">
        <v>54</v>
      </c>
      <c r="C344" s="1">
        <v>5</v>
      </c>
      <c r="D344" s="3" t="s">
        <v>439</v>
      </c>
      <c r="E344" s="3"/>
      <c r="F344" s="4" t="s">
        <v>90</v>
      </c>
      <c r="G344" s="4" t="s">
        <v>91</v>
      </c>
      <c r="H344" s="4" t="s">
        <v>92</v>
      </c>
      <c r="I344" s="4" t="s">
        <v>91</v>
      </c>
      <c r="J344" s="4" t="s">
        <v>93</v>
      </c>
      <c r="K344" s="57">
        <v>0</v>
      </c>
      <c r="L344" s="57">
        <v>0</v>
      </c>
      <c r="M344" s="57">
        <v>0</v>
      </c>
      <c r="N344" s="57">
        <v>322.8</v>
      </c>
      <c r="O344" s="57">
        <v>0</v>
      </c>
      <c r="P344" s="57">
        <v>0</v>
      </c>
      <c r="Q344" s="57">
        <f t="shared" si="83"/>
        <v>322.8</v>
      </c>
      <c r="R344" s="58">
        <f t="shared" si="84"/>
        <v>0</v>
      </c>
      <c r="S344" s="58">
        <f t="shared" si="85"/>
        <v>0</v>
      </c>
      <c r="T344" s="58">
        <f t="shared" si="86"/>
        <v>322.8</v>
      </c>
      <c r="U344" s="58">
        <f t="shared" si="87"/>
        <v>322.8</v>
      </c>
      <c r="V344" s="61">
        <f t="shared" si="88"/>
        <v>322.8</v>
      </c>
      <c r="W344" s="57">
        <v>0</v>
      </c>
      <c r="X344" s="57">
        <f t="shared" si="89"/>
        <v>0</v>
      </c>
      <c r="Y344" s="57">
        <f t="shared" si="90"/>
        <v>0</v>
      </c>
      <c r="Z344" s="57">
        <f t="shared" si="91"/>
        <v>1113.1558851001744</v>
      </c>
      <c r="AA344" s="57">
        <f t="shared" si="92"/>
        <v>1149.5108740364135</v>
      </c>
      <c r="AB344" s="57">
        <f t="shared" si="93"/>
        <v>1199.7750500891768</v>
      </c>
      <c r="AC344" s="59"/>
      <c r="AD344" s="59"/>
      <c r="AE344" s="59"/>
      <c r="AF344" s="59">
        <v>3.4484383057626218</v>
      </c>
      <c r="AG344" s="59">
        <v>3.5610621872255686</v>
      </c>
      <c r="AH344" s="59">
        <v>3.716775248107735</v>
      </c>
      <c r="AI344" s="59"/>
      <c r="AJ344" s="59"/>
      <c r="AK344" s="59"/>
      <c r="AL344" s="59"/>
      <c r="AM344" s="59"/>
      <c r="AN344" s="59"/>
      <c r="AO344" s="59"/>
      <c r="AV344" s="59"/>
      <c r="AW344" s="59"/>
      <c r="AX344" s="59"/>
      <c r="AY344" s="59"/>
      <c r="AZ344" s="59"/>
      <c r="BA344" s="59"/>
      <c r="BB344" s="5">
        <v>1229.3979000000002</v>
      </c>
      <c r="BC344" s="5">
        <v>1242.6242875196631</v>
      </c>
      <c r="BD344" s="5">
        <v>1256.3341461235957</v>
      </c>
      <c r="BE344" s="5">
        <v>1296.8743819867436</v>
      </c>
      <c r="BF344" s="5">
        <v>1311.2528727408223</v>
      </c>
      <c r="BG344" s="5">
        <v>2044.779095603365</v>
      </c>
      <c r="BH344" s="1">
        <v>5408</v>
      </c>
      <c r="BI344" s="57">
        <v>1202</v>
      </c>
      <c r="BJ344" s="57">
        <v>1202</v>
      </c>
      <c r="BK344" s="57">
        <v>1202</v>
      </c>
      <c r="BL344" s="57">
        <v>1558.255421686747</v>
      </c>
      <c r="BM344" s="57">
        <v>1558.255421686747</v>
      </c>
      <c r="BN344" s="57">
        <v>1558.255421686747</v>
      </c>
      <c r="BO344" s="57">
        <v>983</v>
      </c>
      <c r="BP344" s="57">
        <v>983</v>
      </c>
      <c r="BQ344" s="57">
        <v>983</v>
      </c>
      <c r="BR344" s="57">
        <v>983</v>
      </c>
      <c r="BS344" s="57">
        <v>983</v>
      </c>
      <c r="BT344" s="57">
        <v>983</v>
      </c>
      <c r="CA344" s="57">
        <v>384.40386215446381</v>
      </c>
      <c r="CB344" s="30">
        <v>163.57611155509099</v>
      </c>
      <c r="CC344" s="30">
        <v>642.56993576637967</v>
      </c>
      <c r="CD344" s="30">
        <v>40.894027888772747</v>
      </c>
      <c r="CE344" s="30">
        <v>65.43044462203639</v>
      </c>
      <c r="CF344" s="30">
        <v>0</v>
      </c>
      <c r="CG344" s="124">
        <v>606.08875656754208</v>
      </c>
      <c r="CH344" s="124">
        <v>257.9101091776775</v>
      </c>
      <c r="CI344" s="124">
        <v>1013.138658892655</v>
      </c>
      <c r="CJ344" s="124">
        <v>64.477527294419374</v>
      </c>
      <c r="CK344" s="124">
        <v>103.164043671071</v>
      </c>
      <c r="CL344" s="124">
        <v>0</v>
      </c>
      <c r="CM344" s="4">
        <f>IF(ISNUMBER(VLOOKUP(A344,Sheet1!$D$5:$D$567,1,0)),1,0)</f>
        <v>1</v>
      </c>
    </row>
    <row r="345" spans="1:95" s="57" customFormat="1">
      <c r="A345" s="1">
        <v>5409</v>
      </c>
      <c r="B345" s="1">
        <v>54</v>
      </c>
      <c r="C345" s="1">
        <v>5</v>
      </c>
      <c r="D345" s="3" t="s">
        <v>440</v>
      </c>
      <c r="E345" s="3"/>
      <c r="F345" s="4" t="s">
        <v>90</v>
      </c>
      <c r="G345" s="4" t="s">
        <v>91</v>
      </c>
      <c r="H345" s="4" t="s">
        <v>92</v>
      </c>
      <c r="I345" s="4" t="s">
        <v>91</v>
      </c>
      <c r="J345" s="4" t="s">
        <v>93</v>
      </c>
      <c r="K345" s="57">
        <v>0</v>
      </c>
      <c r="L345" s="57">
        <v>0</v>
      </c>
      <c r="M345" s="57">
        <v>0</v>
      </c>
      <c r="N345" s="57">
        <v>5.7</v>
      </c>
      <c r="O345" s="57">
        <v>0</v>
      </c>
      <c r="P345" s="57">
        <v>0</v>
      </c>
      <c r="Q345" s="57">
        <f t="shared" si="83"/>
        <v>5.7</v>
      </c>
      <c r="R345" s="58">
        <f t="shared" si="84"/>
        <v>0</v>
      </c>
      <c r="S345" s="58">
        <f t="shared" si="85"/>
        <v>0</v>
      </c>
      <c r="T345" s="58">
        <f t="shared" si="86"/>
        <v>5.7</v>
      </c>
      <c r="U345" s="58">
        <f t="shared" si="87"/>
        <v>5.7</v>
      </c>
      <c r="V345" s="61">
        <f t="shared" si="88"/>
        <v>5.7</v>
      </c>
      <c r="W345" s="57">
        <v>0</v>
      </c>
      <c r="X345" s="57">
        <f t="shared" si="89"/>
        <v>0</v>
      </c>
      <c r="Y345" s="57">
        <f t="shared" si="90"/>
        <v>0</v>
      </c>
      <c r="Z345" s="57">
        <f t="shared" si="91"/>
        <v>19.656098342846946</v>
      </c>
      <c r="AA345" s="57">
        <f t="shared" si="92"/>
        <v>20.298054467185761</v>
      </c>
      <c r="AB345" s="57">
        <f t="shared" si="93"/>
        <v>21.185618914214121</v>
      </c>
      <c r="AC345" s="59"/>
      <c r="AD345" s="59"/>
      <c r="AE345" s="59"/>
      <c r="AF345" s="59">
        <v>3.4484383057626218</v>
      </c>
      <c r="AG345" s="59">
        <v>3.5610621872255721</v>
      </c>
      <c r="AH345" s="59">
        <v>3.7167752481077403</v>
      </c>
      <c r="AI345" s="59"/>
      <c r="AJ345" s="59"/>
      <c r="AK345" s="59"/>
      <c r="AL345" s="59"/>
      <c r="AM345" s="59"/>
      <c r="AN345" s="59"/>
      <c r="AO345" s="59"/>
      <c r="AV345" s="59"/>
      <c r="AW345" s="59"/>
      <c r="AX345" s="59"/>
      <c r="AY345" s="59"/>
      <c r="AZ345" s="59"/>
      <c r="BA345" s="59"/>
      <c r="BB345" s="5">
        <v>95.508200000000016</v>
      </c>
      <c r="BC345" s="5">
        <v>96.990357236628867</v>
      </c>
      <c r="BD345" s="5">
        <v>98.526692544570523</v>
      </c>
      <c r="BE345" s="5">
        <v>100.77267653213308</v>
      </c>
      <c r="BF345" s="5">
        <v>102.30892121262175</v>
      </c>
      <c r="BG345" s="5">
        <v>103.72095882674573</v>
      </c>
      <c r="BH345" s="1">
        <v>5409</v>
      </c>
      <c r="BJ345" s="57">
        <v>0</v>
      </c>
      <c r="BK345" s="57">
        <v>0</v>
      </c>
      <c r="BL345" s="57">
        <v>0</v>
      </c>
      <c r="BM345" s="57">
        <v>0</v>
      </c>
      <c r="BN345" s="57">
        <v>0</v>
      </c>
      <c r="BO345" s="57">
        <v>0</v>
      </c>
      <c r="BP345" s="57">
        <v>0</v>
      </c>
      <c r="BQ345" s="57">
        <v>0</v>
      </c>
      <c r="BR345" s="57">
        <v>0</v>
      </c>
      <c r="BS345" s="57">
        <v>0</v>
      </c>
      <c r="BT345" s="57">
        <v>0</v>
      </c>
      <c r="CA345" s="57">
        <v>55.424972092673187</v>
      </c>
      <c r="CB345" s="30">
        <v>30.231802959639918</v>
      </c>
      <c r="CC345" s="30">
        <v>15.115901479819959</v>
      </c>
      <c r="CD345" s="30">
        <v>0</v>
      </c>
      <c r="CE345" s="30">
        <v>0</v>
      </c>
      <c r="CF345" s="30">
        <v>0</v>
      </c>
      <c r="CG345" s="124">
        <v>57.046527354710143</v>
      </c>
      <c r="CH345" s="124">
        <v>31.116287648023711</v>
      </c>
      <c r="CI345" s="124">
        <v>15.558143824011855</v>
      </c>
      <c r="CJ345" s="124">
        <v>0</v>
      </c>
      <c r="CK345" s="124">
        <v>0</v>
      </c>
      <c r="CL345" s="124">
        <v>0</v>
      </c>
      <c r="CM345" s="4">
        <f>IF(ISNUMBER(VLOOKUP(A345,Sheet1!$D$5:$D$567,1,0)),1,0)</f>
        <v>1</v>
      </c>
    </row>
    <row r="346" spans="1:95" s="57" customFormat="1">
      <c r="A346" s="1">
        <v>5501</v>
      </c>
      <c r="B346" s="1">
        <v>55</v>
      </c>
      <c r="C346" s="1">
        <v>5</v>
      </c>
      <c r="D346" s="3" t="s">
        <v>441</v>
      </c>
      <c r="E346" s="3"/>
      <c r="F346" s="4" t="s">
        <v>90</v>
      </c>
      <c r="G346" s="4" t="s">
        <v>91</v>
      </c>
      <c r="H346" s="4" t="s">
        <v>92</v>
      </c>
      <c r="I346" s="4" t="s">
        <v>91</v>
      </c>
      <c r="J346" s="4" t="s">
        <v>93</v>
      </c>
      <c r="K346" s="57">
        <v>0</v>
      </c>
      <c r="L346" s="57">
        <v>0</v>
      </c>
      <c r="M346" s="57">
        <v>0</v>
      </c>
      <c r="N346" s="57">
        <v>0</v>
      </c>
      <c r="O346" s="57">
        <v>0</v>
      </c>
      <c r="P346" s="57">
        <v>0</v>
      </c>
      <c r="Q346" s="57">
        <f t="shared" si="83"/>
        <v>0</v>
      </c>
      <c r="R346" s="58">
        <f t="shared" si="84"/>
        <v>0</v>
      </c>
      <c r="S346" s="58">
        <f t="shared" si="85"/>
        <v>0</v>
      </c>
      <c r="T346" s="58">
        <f t="shared" si="86"/>
        <v>0</v>
      </c>
      <c r="U346" s="58">
        <f t="shared" si="87"/>
        <v>0</v>
      </c>
      <c r="V346" s="61">
        <f t="shared" si="88"/>
        <v>0</v>
      </c>
      <c r="W346" s="57">
        <v>0</v>
      </c>
      <c r="X346" s="57">
        <f t="shared" si="89"/>
        <v>0</v>
      </c>
      <c r="Y346" s="57">
        <f t="shared" si="90"/>
        <v>0</v>
      </c>
      <c r="Z346" s="57">
        <f t="shared" si="91"/>
        <v>0</v>
      </c>
      <c r="AA346" s="57">
        <f t="shared" si="92"/>
        <v>0</v>
      </c>
      <c r="AB346" s="57">
        <f t="shared" si="93"/>
        <v>0</v>
      </c>
      <c r="AC346" s="59"/>
      <c r="AD346" s="59"/>
      <c r="AE346" s="59"/>
      <c r="AF346" s="59"/>
      <c r="AG346" s="59"/>
      <c r="AH346" s="59"/>
      <c r="AI346" s="59"/>
      <c r="AJ346" s="59"/>
      <c r="AK346" s="59"/>
      <c r="AL346" s="59"/>
      <c r="AM346" s="59"/>
      <c r="AN346" s="59"/>
      <c r="AO346" s="59"/>
      <c r="AV346" s="59"/>
      <c r="AW346" s="59"/>
      <c r="AX346" s="59"/>
      <c r="AY346" s="59"/>
      <c r="AZ346" s="59"/>
      <c r="BA346" s="59"/>
      <c r="BB346" s="5">
        <v>460.95600000000002</v>
      </c>
      <c r="BC346" s="5">
        <v>468.1094095623987</v>
      </c>
      <c r="BD346" s="5">
        <v>475.524301458671</v>
      </c>
      <c r="BE346" s="5">
        <v>483.51818995137768</v>
      </c>
      <c r="BF346" s="5">
        <v>490.83969529983796</v>
      </c>
      <c r="BG346" s="5">
        <v>497.52617212317671</v>
      </c>
      <c r="BH346" s="1">
        <v>5501</v>
      </c>
      <c r="BI346" s="57">
        <v>975</v>
      </c>
      <c r="BJ346" s="57">
        <v>975</v>
      </c>
      <c r="BK346" s="57">
        <v>975</v>
      </c>
      <c r="BL346" s="57">
        <v>975</v>
      </c>
      <c r="BM346" s="57">
        <v>975</v>
      </c>
      <c r="BN346" s="57">
        <v>975</v>
      </c>
      <c r="BO346" s="57">
        <v>19</v>
      </c>
      <c r="BP346" s="57">
        <v>19</v>
      </c>
      <c r="BQ346" s="57">
        <v>19</v>
      </c>
      <c r="BR346" s="57">
        <v>19</v>
      </c>
      <c r="BS346" s="57">
        <v>19</v>
      </c>
      <c r="BT346" s="57">
        <v>19</v>
      </c>
      <c r="CA346" s="57">
        <v>0</v>
      </c>
      <c r="CB346" s="30">
        <v>0</v>
      </c>
      <c r="CC346" s="30">
        <v>145.05545698541329</v>
      </c>
      <c r="CD346" s="30">
        <v>217.58318547811996</v>
      </c>
      <c r="CE346" s="30">
        <v>120.87954748784442</v>
      </c>
      <c r="CF346" s="30">
        <v>0</v>
      </c>
      <c r="CG346" s="124">
        <v>0</v>
      </c>
      <c r="CH346" s="124">
        <v>0</v>
      </c>
      <c r="CI346" s="124">
        <v>149.25785163695301</v>
      </c>
      <c r="CJ346" s="124">
        <v>223.88677745542952</v>
      </c>
      <c r="CK346" s="124">
        <v>124.38154303079418</v>
      </c>
      <c r="CL346" s="124">
        <v>0</v>
      </c>
      <c r="CM346" s="4">
        <f>IF(ISNUMBER(VLOOKUP(A346,Sheet1!$D$5:$D$567,1,0)),1,0)</f>
        <v>1</v>
      </c>
      <c r="CN346" s="2"/>
      <c r="CO346" s="2"/>
      <c r="CP346" s="2"/>
      <c r="CQ346" s="2"/>
    </row>
    <row r="347" spans="1:95" s="57" customFormat="1">
      <c r="A347" s="1">
        <v>5502</v>
      </c>
      <c r="B347" s="1">
        <v>55</v>
      </c>
      <c r="C347" s="1">
        <v>5</v>
      </c>
      <c r="D347" s="3" t="s">
        <v>442</v>
      </c>
      <c r="E347" s="3"/>
      <c r="F347" s="4" t="s">
        <v>109</v>
      </c>
      <c r="G347" s="4" t="s">
        <v>91</v>
      </c>
      <c r="H347" s="4" t="s">
        <v>92</v>
      </c>
      <c r="I347" s="4" t="s">
        <v>91</v>
      </c>
      <c r="J347" s="4" t="s">
        <v>93</v>
      </c>
      <c r="K347" s="57">
        <v>801.45582608696725</v>
      </c>
      <c r="L347" s="57">
        <v>0</v>
      </c>
      <c r="M347" s="57">
        <v>54.9</v>
      </c>
      <c r="N347" s="57">
        <v>0</v>
      </c>
      <c r="O347" s="57">
        <v>0</v>
      </c>
      <c r="P347" s="57">
        <v>0</v>
      </c>
      <c r="Q347" s="57">
        <f t="shared" si="83"/>
        <v>54.9</v>
      </c>
      <c r="R347" s="58">
        <f t="shared" si="84"/>
        <v>801.45582608696725</v>
      </c>
      <c r="S347" s="58">
        <f t="shared" si="85"/>
        <v>856.35582608696723</v>
      </c>
      <c r="T347" s="58">
        <f t="shared" si="86"/>
        <v>856.35582608696723</v>
      </c>
      <c r="U347" s="58">
        <f t="shared" si="87"/>
        <v>856.35582608696723</v>
      </c>
      <c r="V347" s="61">
        <f t="shared" si="88"/>
        <v>856.35582608696723</v>
      </c>
      <c r="W347" s="57">
        <v>4608.1865329184457</v>
      </c>
      <c r="X347" s="57">
        <f t="shared" si="89"/>
        <v>4488.1917958999429</v>
      </c>
      <c r="Y347" s="57">
        <f t="shared" si="90"/>
        <v>4616.4332760567895</v>
      </c>
      <c r="Z347" s="57">
        <f t="shared" si="91"/>
        <v>4607.1831595978674</v>
      </c>
      <c r="AA347" s="57">
        <f t="shared" si="92"/>
        <v>4624.160326242446</v>
      </c>
      <c r="AB347" s="57">
        <f t="shared" si="93"/>
        <v>4616.8962147477296</v>
      </c>
      <c r="AC347" s="59">
        <v>5.7497698349982471</v>
      </c>
      <c r="AD347" s="59">
        <v>5.600048873327327</v>
      </c>
      <c r="AE347" s="59">
        <v>5.3907886598391261</v>
      </c>
      <c r="AF347" s="59">
        <v>5.3799869391324542</v>
      </c>
      <c r="AG347" s="59">
        <v>5.3998118368296586</v>
      </c>
      <c r="AH347" s="59">
        <v>5.391329251351249</v>
      </c>
      <c r="AI347" s="59"/>
      <c r="AJ347" s="59"/>
      <c r="AK347" s="59"/>
      <c r="AL347" s="59"/>
      <c r="AM347" s="59"/>
      <c r="AN347" s="59"/>
      <c r="AO347" s="59"/>
      <c r="AV347" s="59"/>
      <c r="AW347" s="59"/>
      <c r="AX347" s="59"/>
      <c r="AY347" s="59"/>
      <c r="AZ347" s="59"/>
      <c r="BA347" s="59"/>
      <c r="BB347" s="5">
        <v>580.80669999999998</v>
      </c>
      <c r="BC347" s="5">
        <v>599.34758859780391</v>
      </c>
      <c r="BD347" s="5">
        <v>621.00226846211524</v>
      </c>
      <c r="BE347" s="5">
        <v>629.37818674603147</v>
      </c>
      <c r="BF347" s="5">
        <v>637.09529246382999</v>
      </c>
      <c r="BG347" s="5">
        <v>644.4216841952333</v>
      </c>
      <c r="BH347" s="1">
        <v>5502</v>
      </c>
      <c r="BI347" s="57">
        <v>864</v>
      </c>
      <c r="BJ347" s="57">
        <v>1060.9110217477519</v>
      </c>
      <c r="BK347" s="57">
        <v>1187.8805804449205</v>
      </c>
      <c r="BL347" s="57">
        <v>1166.5968579205514</v>
      </c>
      <c r="BM347" s="57">
        <v>1136.3367577574363</v>
      </c>
      <c r="BN347" s="57">
        <v>1123.1266063079158</v>
      </c>
      <c r="BO347" s="57">
        <v>384</v>
      </c>
      <c r="BP347" s="57">
        <v>742.99389169776077</v>
      </c>
      <c r="BQ347" s="57">
        <v>721.42865665156774</v>
      </c>
      <c r="BR347" s="57">
        <v>681.58993836722539</v>
      </c>
      <c r="BS347" s="57">
        <v>716.50117859327906</v>
      </c>
      <c r="BT347" s="57">
        <v>721.81175107484842</v>
      </c>
      <c r="CA347" s="57">
        <v>0</v>
      </c>
      <c r="CB347" s="30">
        <v>30.559955457954029</v>
      </c>
      <c r="CC347" s="30">
        <v>61.119910915908058</v>
      </c>
      <c r="CD347" s="30">
        <v>30.559955457954029</v>
      </c>
      <c r="CE347" s="30">
        <v>507.1383649142154</v>
      </c>
      <c r="CF347" s="30">
        <v>0</v>
      </c>
      <c r="CG347" s="124">
        <v>0</v>
      </c>
      <c r="CH347" s="124">
        <v>31.290404370326272</v>
      </c>
      <c r="CI347" s="124">
        <v>62.580808740652543</v>
      </c>
      <c r="CJ347" s="124">
        <v>31.290404370326272</v>
      </c>
      <c r="CK347" s="124">
        <v>519.26006671392827</v>
      </c>
      <c r="CL347" s="124">
        <v>0</v>
      </c>
      <c r="CM347" s="4">
        <f>IF(ISNUMBER(VLOOKUP(A347,Sheet1!$D$5:$D$567,1,0)),1,0)</f>
        <v>1</v>
      </c>
      <c r="CN347" s="22"/>
      <c r="CO347" s="22"/>
      <c r="CP347" s="22"/>
      <c r="CQ347" s="22"/>
    </row>
    <row r="348" spans="1:95" s="57" customFormat="1">
      <c r="A348" s="1">
        <v>5503</v>
      </c>
      <c r="B348" s="1">
        <v>55</v>
      </c>
      <c r="C348" s="1">
        <v>5</v>
      </c>
      <c r="D348" s="3" t="s">
        <v>443</v>
      </c>
      <c r="E348" s="3">
        <v>5901</v>
      </c>
      <c r="F348" s="4" t="s">
        <v>109</v>
      </c>
      <c r="G348" s="4" t="s">
        <v>91</v>
      </c>
      <c r="H348" s="4" t="s">
        <v>92</v>
      </c>
      <c r="I348" s="4" t="s">
        <v>91</v>
      </c>
      <c r="J348" s="4" t="s">
        <v>93</v>
      </c>
      <c r="K348" s="57">
        <v>0</v>
      </c>
      <c r="L348" s="57">
        <v>0</v>
      </c>
      <c r="M348" s="57">
        <v>0</v>
      </c>
      <c r="N348" s="57">
        <v>0</v>
      </c>
      <c r="O348" s="57">
        <v>768</v>
      </c>
      <c r="P348" s="57">
        <v>0</v>
      </c>
      <c r="Q348" s="57">
        <f t="shared" ref="Q348:Q379" si="94">SUM(L348:P348)</f>
        <v>768</v>
      </c>
      <c r="R348" s="58">
        <f t="shared" ref="R348:R379" si="95">K348+L348</f>
        <v>0</v>
      </c>
      <c r="S348" s="58">
        <f t="shared" si="85"/>
        <v>0</v>
      </c>
      <c r="T348" s="58">
        <f t="shared" si="86"/>
        <v>0</v>
      </c>
      <c r="U348" s="58">
        <f t="shared" si="87"/>
        <v>768</v>
      </c>
      <c r="V348" s="61">
        <f t="shared" si="88"/>
        <v>768</v>
      </c>
      <c r="W348" s="57">
        <v>0</v>
      </c>
      <c r="X348" s="57">
        <f t="shared" si="89"/>
        <v>0</v>
      </c>
      <c r="Y348" s="57">
        <f t="shared" si="90"/>
        <v>0</v>
      </c>
      <c r="Z348" s="57">
        <f t="shared" si="91"/>
        <v>0</v>
      </c>
      <c r="AA348" s="57">
        <f t="shared" si="92"/>
        <v>3840</v>
      </c>
      <c r="AB348" s="57">
        <f t="shared" si="93"/>
        <v>3840</v>
      </c>
      <c r="AC348" s="59"/>
      <c r="AD348" s="59"/>
      <c r="AE348" s="59"/>
      <c r="AF348" s="59"/>
      <c r="AG348" s="59">
        <v>5</v>
      </c>
      <c r="AH348" s="59">
        <v>5</v>
      </c>
      <c r="AI348" s="59"/>
      <c r="AJ348" s="59"/>
      <c r="AK348" s="59"/>
      <c r="AL348" s="59"/>
      <c r="AM348" s="59"/>
      <c r="AN348" s="59"/>
      <c r="AO348" s="59"/>
      <c r="AV348" s="59"/>
      <c r="AW348" s="59"/>
      <c r="AX348" s="59"/>
      <c r="AY348" s="59"/>
      <c r="AZ348" s="59"/>
      <c r="BA348" s="59"/>
      <c r="BB348" s="5">
        <v>0</v>
      </c>
      <c r="BC348" s="5">
        <v>0</v>
      </c>
      <c r="BD348" s="5">
        <v>0</v>
      </c>
      <c r="BE348" s="5">
        <v>0</v>
      </c>
      <c r="BF348" s="5">
        <v>574.8123990370666</v>
      </c>
      <c r="BG348" s="5">
        <v>592.89239831119994</v>
      </c>
      <c r="BH348" s="1">
        <v>5503</v>
      </c>
      <c r="BJ348" s="57">
        <v>0</v>
      </c>
      <c r="BK348" s="57">
        <v>0</v>
      </c>
      <c r="BL348" s="57">
        <v>0</v>
      </c>
      <c r="BM348" s="57">
        <v>1572.3512307456001</v>
      </c>
      <c r="BN348" s="57">
        <v>1878.6476890368001</v>
      </c>
      <c r="BO348" s="57">
        <v>0</v>
      </c>
      <c r="BP348" s="57">
        <v>0</v>
      </c>
      <c r="BQ348" s="57">
        <v>0</v>
      </c>
      <c r="BR348" s="57">
        <v>0</v>
      </c>
      <c r="BS348" s="57">
        <v>343.79544790549994</v>
      </c>
      <c r="BT348" s="57">
        <v>199.17325738800002</v>
      </c>
      <c r="CA348" s="57">
        <v>0</v>
      </c>
      <c r="CB348" s="30">
        <v>0</v>
      </c>
      <c r="CC348" s="30">
        <v>0</v>
      </c>
      <c r="CD348" s="30">
        <v>0</v>
      </c>
      <c r="CE348" s="30">
        <v>0</v>
      </c>
      <c r="CF348" s="30">
        <v>0</v>
      </c>
      <c r="CG348" s="124">
        <v>0</v>
      </c>
      <c r="CH348" s="124">
        <v>59.300000000000004</v>
      </c>
      <c r="CI348" s="124">
        <v>59.300000000000004</v>
      </c>
      <c r="CJ348" s="124">
        <v>177.9</v>
      </c>
      <c r="CK348" s="124">
        <v>296.5</v>
      </c>
      <c r="CL348" s="124">
        <v>0</v>
      </c>
      <c r="CM348" s="4">
        <f>IF(ISNUMBER(VLOOKUP(A348,Sheet1!$D$5:$D$567,1,0)),1,0)</f>
        <v>1</v>
      </c>
    </row>
    <row r="349" spans="1:95" s="57" customFormat="1">
      <c r="A349" s="1">
        <v>5504</v>
      </c>
      <c r="B349" s="1">
        <v>55</v>
      </c>
      <c r="C349" s="1">
        <v>5</v>
      </c>
      <c r="D349" s="3" t="s">
        <v>444</v>
      </c>
      <c r="E349" s="3"/>
      <c r="F349" s="4" t="s">
        <v>109</v>
      </c>
      <c r="G349" s="4" t="s">
        <v>91</v>
      </c>
      <c r="H349" s="4" t="s">
        <v>92</v>
      </c>
      <c r="I349" s="4" t="s">
        <v>91</v>
      </c>
      <c r="J349" s="4" t="s">
        <v>93</v>
      </c>
      <c r="K349" s="57">
        <v>639.75</v>
      </c>
      <c r="L349" s="57">
        <v>9.7500000000000018</v>
      </c>
      <c r="M349" s="57">
        <v>9.7500000000000018</v>
      </c>
      <c r="N349" s="57">
        <v>9.7500000000000018</v>
      </c>
      <c r="O349" s="57">
        <v>9.7500000000000018</v>
      </c>
      <c r="P349" s="57">
        <v>9.7500000000000018</v>
      </c>
      <c r="Q349" s="57">
        <f t="shared" si="94"/>
        <v>48.750000000000007</v>
      </c>
      <c r="R349" s="58">
        <f t="shared" si="95"/>
        <v>649.5</v>
      </c>
      <c r="S349" s="58">
        <f t="shared" si="85"/>
        <v>659.25</v>
      </c>
      <c r="T349" s="58">
        <f t="shared" si="86"/>
        <v>669</v>
      </c>
      <c r="U349" s="58">
        <f t="shared" si="87"/>
        <v>678.75</v>
      </c>
      <c r="V349" s="61">
        <f t="shared" si="88"/>
        <v>688.5</v>
      </c>
      <c r="W349" s="57">
        <v>2316.243721993068</v>
      </c>
      <c r="X349" s="57">
        <f t="shared" si="89"/>
        <v>2201.8930102540221</v>
      </c>
      <c r="Y349" s="57">
        <f t="shared" si="90"/>
        <v>2151.0300642032566</v>
      </c>
      <c r="Z349" s="57">
        <f t="shared" si="91"/>
        <v>2110.3971296528489</v>
      </c>
      <c r="AA349" s="57">
        <f t="shared" si="92"/>
        <v>2036.8371136316402</v>
      </c>
      <c r="AB349" s="57">
        <f t="shared" si="93"/>
        <v>1936.3342502679595</v>
      </c>
      <c r="AC349" s="59">
        <v>3.620545091040356</v>
      </c>
      <c r="AD349" s="59">
        <v>3.3901355046251305</v>
      </c>
      <c r="AE349" s="59">
        <v>3.2628442384577272</v>
      </c>
      <c r="AF349" s="59">
        <v>3.1545547528443181</v>
      </c>
      <c r="AG349" s="59">
        <v>3.0008649924591384</v>
      </c>
      <c r="AH349" s="59">
        <v>2.8123954252257946</v>
      </c>
      <c r="AI349" s="59"/>
      <c r="AJ349" s="59"/>
      <c r="AK349" s="59"/>
      <c r="AL349" s="59"/>
      <c r="AM349" s="59"/>
      <c r="AN349" s="59"/>
      <c r="AO349" s="59"/>
      <c r="AV349" s="59"/>
      <c r="AW349" s="59"/>
      <c r="AX349" s="59"/>
      <c r="AY349" s="59"/>
      <c r="AZ349" s="59"/>
      <c r="BA349" s="59"/>
      <c r="BB349" s="5">
        <v>402.63992999999999</v>
      </c>
      <c r="BC349" s="5">
        <v>406.51684163598549</v>
      </c>
      <c r="BD349" s="5">
        <v>411.46777870867646</v>
      </c>
      <c r="BE349" s="5">
        <v>457.23136320214803</v>
      </c>
      <c r="BF349" s="5">
        <v>461.41981606673056</v>
      </c>
      <c r="BG349" s="5">
        <v>464.24529316987201</v>
      </c>
      <c r="BH349" s="1">
        <v>5504</v>
      </c>
      <c r="BI349" s="57">
        <v>1513</v>
      </c>
      <c r="BJ349" s="57">
        <v>1513</v>
      </c>
      <c r="BK349" s="57">
        <v>1513</v>
      </c>
      <c r="BL349" s="57">
        <v>1513</v>
      </c>
      <c r="BM349" s="57">
        <v>1513</v>
      </c>
      <c r="BN349" s="57">
        <v>1513</v>
      </c>
      <c r="BO349" s="57">
        <v>563</v>
      </c>
      <c r="BP349" s="57">
        <v>718.54835900309467</v>
      </c>
      <c r="BQ349" s="57">
        <v>707.03575584362352</v>
      </c>
      <c r="BR349" s="57">
        <v>708.74351294732332</v>
      </c>
      <c r="BS349" s="57">
        <v>718.23720289256573</v>
      </c>
      <c r="BT349" s="57">
        <v>711.15350306256209</v>
      </c>
      <c r="CA349" s="57">
        <v>0</v>
      </c>
      <c r="CB349" s="30">
        <v>20.795639028037694</v>
      </c>
      <c r="CC349" s="30">
        <v>41.591278056075389</v>
      </c>
      <c r="CD349" s="30">
        <v>82.90986069746954</v>
      </c>
      <c r="CE349" s="30">
        <v>311.93458542056544</v>
      </c>
      <c r="CF349" s="30">
        <v>0</v>
      </c>
      <c r="CG349" s="124">
        <v>0</v>
      </c>
      <c r="CH349" s="124">
        <v>21.114644169669322</v>
      </c>
      <c r="CI349" s="124">
        <v>42.229288339338645</v>
      </c>
      <c r="CJ349" s="124">
        <v>84.18169811582419</v>
      </c>
      <c r="CK349" s="124">
        <v>316.71966254503985</v>
      </c>
      <c r="CL349" s="124">
        <v>0</v>
      </c>
      <c r="CM349" s="4">
        <f>IF(ISNUMBER(VLOOKUP(A349,Sheet1!$D$5:$D$567,1,0)),1,0)</f>
        <v>1</v>
      </c>
    </row>
    <row r="350" spans="1:95" s="57" customFormat="1">
      <c r="A350" s="1">
        <v>5505</v>
      </c>
      <c r="B350" s="1">
        <v>55</v>
      </c>
      <c r="C350" s="1">
        <v>5</v>
      </c>
      <c r="D350" s="3" t="s">
        <v>445</v>
      </c>
      <c r="E350" s="3"/>
      <c r="F350" s="4" t="s">
        <v>109</v>
      </c>
      <c r="G350" s="4" t="s">
        <v>91</v>
      </c>
      <c r="H350" s="4" t="s">
        <v>92</v>
      </c>
      <c r="I350" s="4" t="s">
        <v>91</v>
      </c>
      <c r="J350" s="4" t="s">
        <v>93</v>
      </c>
      <c r="K350" s="57">
        <v>790.65653333334001</v>
      </c>
      <c r="L350" s="57">
        <v>5</v>
      </c>
      <c r="M350" s="57">
        <v>5</v>
      </c>
      <c r="N350" s="57">
        <v>5</v>
      </c>
      <c r="O350" s="57">
        <v>5</v>
      </c>
      <c r="P350" s="57">
        <v>36.200000000000003</v>
      </c>
      <c r="Q350" s="57">
        <f t="shared" si="94"/>
        <v>56.2</v>
      </c>
      <c r="R350" s="58">
        <f t="shared" si="95"/>
        <v>795.65653333334001</v>
      </c>
      <c r="S350" s="58">
        <f t="shared" si="85"/>
        <v>800.65653333334001</v>
      </c>
      <c r="T350" s="58">
        <f t="shared" si="86"/>
        <v>805.65653333334001</v>
      </c>
      <c r="U350" s="58">
        <f t="shared" si="87"/>
        <v>810.65653333334001</v>
      </c>
      <c r="V350" s="61">
        <f t="shared" si="88"/>
        <v>846.85653333334005</v>
      </c>
      <c r="W350" s="57">
        <v>3213</v>
      </c>
      <c r="X350" s="57">
        <f t="shared" si="89"/>
        <v>3252.9999999999995</v>
      </c>
      <c r="Y350" s="57">
        <f t="shared" si="90"/>
        <v>3284</v>
      </c>
      <c r="Z350" s="57">
        <f t="shared" si="91"/>
        <v>3324.9999999999995</v>
      </c>
      <c r="AA350" s="57">
        <f t="shared" si="92"/>
        <v>3346.9999999999995</v>
      </c>
      <c r="AB350" s="57">
        <f t="shared" si="93"/>
        <v>3444</v>
      </c>
      <c r="AC350" s="59">
        <v>4.063711440483857</v>
      </c>
      <c r="AD350" s="59">
        <v>4.0884475445350947</v>
      </c>
      <c r="AE350" s="59">
        <v>4.1016339257582271</v>
      </c>
      <c r="AF350" s="59">
        <v>4.1270688716978139</v>
      </c>
      <c r="AG350" s="59">
        <v>4.1287522672980437</v>
      </c>
      <c r="AH350" s="59">
        <v>4.0668045465079636</v>
      </c>
      <c r="AI350" s="59"/>
      <c r="AJ350" s="59"/>
      <c r="AK350" s="59"/>
      <c r="AL350" s="59"/>
      <c r="AM350" s="59"/>
      <c r="AN350" s="59"/>
      <c r="AO350" s="59"/>
      <c r="AV350" s="59"/>
      <c r="AW350" s="59"/>
      <c r="AX350" s="59"/>
      <c r="AY350" s="59"/>
      <c r="AZ350" s="59"/>
      <c r="BA350" s="59"/>
      <c r="BB350" s="5">
        <v>296.31510000000003</v>
      </c>
      <c r="BC350" s="5">
        <v>308.9209185273844</v>
      </c>
      <c r="BD350" s="5">
        <v>315.29208418131662</v>
      </c>
      <c r="BE350" s="5">
        <v>321.89579929175812</v>
      </c>
      <c r="BF350" s="5">
        <v>326.79867801387303</v>
      </c>
      <c r="BG350" s="5">
        <v>334.59325257843847</v>
      </c>
      <c r="BH350" s="1">
        <v>5505</v>
      </c>
      <c r="BI350" s="57">
        <v>125</v>
      </c>
      <c r="BJ350" s="57">
        <v>227.11117379812404</v>
      </c>
      <c r="BK350" s="57">
        <v>237.23123476188803</v>
      </c>
      <c r="BL350" s="57">
        <v>240.75661530830001</v>
      </c>
      <c r="BM350" s="57">
        <v>233.80284362786799</v>
      </c>
      <c r="BN350" s="57">
        <v>242.597714649024</v>
      </c>
      <c r="BO350" s="57">
        <v>455</v>
      </c>
      <c r="BP350" s="57">
        <v>689.08320557857996</v>
      </c>
      <c r="BQ350" s="57">
        <v>680.54480134527</v>
      </c>
      <c r="BR350" s="57">
        <v>680.71359207425007</v>
      </c>
      <c r="BS350" s="57">
        <v>712.21270832179744</v>
      </c>
      <c r="BT350" s="57">
        <v>716.67677751970996</v>
      </c>
      <c r="CA350" s="57">
        <v>0</v>
      </c>
      <c r="CB350" s="30">
        <v>62.719733277913242</v>
      </c>
      <c r="CC350" s="30">
        <v>109.75953323634815</v>
      </c>
      <c r="CD350" s="30">
        <v>47.039799958434919</v>
      </c>
      <c r="CE350" s="30">
        <v>102.37673281906184</v>
      </c>
      <c r="CF350" s="30">
        <v>0</v>
      </c>
      <c r="CG350" s="124">
        <v>0</v>
      </c>
      <c r="CH350" s="124">
        <v>65.193766443930215</v>
      </c>
      <c r="CI350" s="124">
        <v>114.08909127687785</v>
      </c>
      <c r="CJ350" s="124">
        <v>48.895324832947651</v>
      </c>
      <c r="CK350" s="124">
        <v>106.41507002468276</v>
      </c>
      <c r="CL350" s="124">
        <v>0</v>
      </c>
      <c r="CM350" s="4">
        <f>IF(ISNUMBER(VLOOKUP(A350,Sheet1!$D$5:$D$567,1,0)),1,0)</f>
        <v>1</v>
      </c>
    </row>
    <row r="351" spans="1:95" s="57" customFormat="1">
      <c r="A351" s="1">
        <v>5506</v>
      </c>
      <c r="B351" s="1">
        <v>55</v>
      </c>
      <c r="C351" s="1">
        <v>5</v>
      </c>
      <c r="D351" s="3" t="s">
        <v>446</v>
      </c>
      <c r="E351" s="3"/>
      <c r="F351" s="4" t="s">
        <v>109</v>
      </c>
      <c r="G351" s="4" t="s">
        <v>91</v>
      </c>
      <c r="H351" s="4" t="s">
        <v>92</v>
      </c>
      <c r="I351" s="4" t="s">
        <v>91</v>
      </c>
      <c r="J351" s="4" t="s">
        <v>93</v>
      </c>
      <c r="K351" s="57">
        <v>1197.4426229508158</v>
      </c>
      <c r="L351" s="57">
        <v>79</v>
      </c>
      <c r="M351" s="57">
        <v>107.10000000000001</v>
      </c>
      <c r="N351" s="57">
        <v>0</v>
      </c>
      <c r="O351" s="57">
        <v>0</v>
      </c>
      <c r="P351" s="57">
        <v>0</v>
      </c>
      <c r="Q351" s="57">
        <f t="shared" si="94"/>
        <v>186.10000000000002</v>
      </c>
      <c r="R351" s="58">
        <f t="shared" si="95"/>
        <v>1276.4426229508158</v>
      </c>
      <c r="S351" s="58">
        <f t="shared" si="85"/>
        <v>1383.5426229508157</v>
      </c>
      <c r="T351" s="58">
        <f t="shared" si="86"/>
        <v>1383.5426229508157</v>
      </c>
      <c r="U351" s="58">
        <f t="shared" si="87"/>
        <v>1383.5426229508157</v>
      </c>
      <c r="V351" s="61">
        <f t="shared" si="88"/>
        <v>1383.5426229508157</v>
      </c>
      <c r="W351" s="57">
        <v>6182.0921430577282</v>
      </c>
      <c r="X351" s="57">
        <f t="shared" si="89"/>
        <v>6095.8544613086078</v>
      </c>
      <c r="Y351" s="57">
        <f t="shared" si="90"/>
        <v>6298.574950530714</v>
      </c>
      <c r="Z351" s="57">
        <f t="shared" si="91"/>
        <v>6231.2004113554376</v>
      </c>
      <c r="AA351" s="57">
        <f t="shared" si="92"/>
        <v>6196.7024773799158</v>
      </c>
      <c r="AB351" s="57">
        <f t="shared" si="93"/>
        <v>6160.7679300254367</v>
      </c>
      <c r="AC351" s="59">
        <v>5.1627460260462552</v>
      </c>
      <c r="AD351" s="59">
        <v>4.7756588127843287</v>
      </c>
      <c r="AE351" s="59">
        <v>4.552497946971183</v>
      </c>
      <c r="AF351" s="59">
        <v>4.5038008283876003</v>
      </c>
      <c r="AG351" s="59">
        <v>4.4788663352948292</v>
      </c>
      <c r="AH351" s="59">
        <v>4.4528934836035399</v>
      </c>
      <c r="AI351" s="59"/>
      <c r="AJ351" s="59"/>
      <c r="AK351" s="59"/>
      <c r="AL351" s="59"/>
      <c r="AM351" s="59"/>
      <c r="AN351" s="59"/>
      <c r="AO351" s="59"/>
      <c r="AV351" s="59"/>
      <c r="AW351" s="59"/>
      <c r="AX351" s="59"/>
      <c r="AY351" s="59"/>
      <c r="AZ351" s="59"/>
      <c r="BA351" s="59"/>
      <c r="BB351" s="5">
        <v>777.16240000000005</v>
      </c>
      <c r="BC351" s="5">
        <v>827.87440136010639</v>
      </c>
      <c r="BD351" s="5">
        <v>866.25735631307452</v>
      </c>
      <c r="BE351" s="5">
        <v>877.56444117244314</v>
      </c>
      <c r="BF351" s="5">
        <v>880.6113148877439</v>
      </c>
      <c r="BG351" s="5">
        <v>888.9376242394527</v>
      </c>
      <c r="BH351" s="1">
        <v>5506</v>
      </c>
      <c r="BI351" s="57">
        <v>2147</v>
      </c>
      <c r="BJ351" s="57">
        <v>2297.1294412081484</v>
      </c>
      <c r="BK351" s="57">
        <v>2594.1292012684439</v>
      </c>
      <c r="BL351" s="57">
        <v>2594.1292012684439</v>
      </c>
      <c r="BM351" s="57">
        <v>2594.1292012684439</v>
      </c>
      <c r="BN351" s="57">
        <v>2594.1292012684439</v>
      </c>
      <c r="BO351" s="57">
        <v>1228</v>
      </c>
      <c r="BP351" s="57">
        <v>1721.1771704470152</v>
      </c>
      <c r="BQ351" s="57">
        <v>1687.6357925181323</v>
      </c>
      <c r="BR351" s="57">
        <v>1615.4195513413342</v>
      </c>
      <c r="BS351" s="57">
        <v>1682.7286811944534</v>
      </c>
      <c r="BT351" s="57">
        <v>1682.2117172978324</v>
      </c>
      <c r="CA351" s="57">
        <v>0</v>
      </c>
      <c r="CB351" s="30">
        <v>103.57548553986713</v>
      </c>
      <c r="CC351" s="30">
        <v>247.12874622476798</v>
      </c>
      <c r="CD351" s="30">
        <v>176.65586894541167</v>
      </c>
      <c r="CE351" s="30">
        <v>350.20434046239626</v>
      </c>
      <c r="CF351" s="30">
        <v>0</v>
      </c>
      <c r="CG351" s="124">
        <v>0</v>
      </c>
      <c r="CH351" s="124">
        <v>104.91781768441655</v>
      </c>
      <c r="CI351" s="124">
        <v>250.33152010674041</v>
      </c>
      <c r="CJ351" s="124">
        <v>178.94531852098194</v>
      </c>
      <c r="CK351" s="124">
        <v>354.74296792731371</v>
      </c>
      <c r="CL351" s="124">
        <v>0</v>
      </c>
      <c r="CM351" s="4">
        <f>IF(ISNUMBER(VLOOKUP(A351,Sheet1!$D$5:$D$567,1,0)),1,0)</f>
        <v>1</v>
      </c>
    </row>
    <row r="352" spans="1:95" s="57" customFormat="1">
      <c r="A352" s="1">
        <v>5601</v>
      </c>
      <c r="B352" s="1">
        <v>56</v>
      </c>
      <c r="C352" s="1">
        <v>5</v>
      </c>
      <c r="D352" s="3" t="s">
        <v>447</v>
      </c>
      <c r="E352" s="3"/>
      <c r="F352" s="4" t="s">
        <v>90</v>
      </c>
      <c r="G352" s="4" t="s">
        <v>91</v>
      </c>
      <c r="H352" s="4" t="s">
        <v>92</v>
      </c>
      <c r="I352" s="4" t="s">
        <v>91</v>
      </c>
      <c r="J352" s="4" t="s">
        <v>93</v>
      </c>
      <c r="K352" s="57">
        <v>0</v>
      </c>
      <c r="L352" s="57">
        <v>0</v>
      </c>
      <c r="M352" s="57">
        <v>0</v>
      </c>
      <c r="N352" s="57">
        <v>0</v>
      </c>
      <c r="O352" s="57">
        <v>0</v>
      </c>
      <c r="P352" s="57">
        <v>0</v>
      </c>
      <c r="Q352" s="57">
        <f t="shared" si="94"/>
        <v>0</v>
      </c>
      <c r="R352" s="58">
        <f t="shared" si="95"/>
        <v>0</v>
      </c>
      <c r="S352" s="58">
        <f t="shared" si="85"/>
        <v>0</v>
      </c>
      <c r="T352" s="58">
        <f t="shared" si="86"/>
        <v>0</v>
      </c>
      <c r="U352" s="58">
        <f t="shared" si="87"/>
        <v>0</v>
      </c>
      <c r="V352" s="61">
        <f t="shared" si="88"/>
        <v>0</v>
      </c>
      <c r="W352" s="57">
        <v>0</v>
      </c>
      <c r="X352" s="57">
        <f t="shared" si="89"/>
        <v>0</v>
      </c>
      <c r="Y352" s="57">
        <f t="shared" si="90"/>
        <v>0</v>
      </c>
      <c r="Z352" s="57">
        <f t="shared" si="91"/>
        <v>0</v>
      </c>
      <c r="AA352" s="57">
        <f t="shared" si="92"/>
        <v>0</v>
      </c>
      <c r="AB352" s="57">
        <f t="shared" si="93"/>
        <v>0</v>
      </c>
      <c r="AC352" s="59"/>
      <c r="AD352" s="59"/>
      <c r="AE352" s="59"/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V352" s="59"/>
      <c r="AW352" s="59"/>
      <c r="AX352" s="59"/>
      <c r="AY352" s="59"/>
      <c r="AZ352" s="59"/>
      <c r="BA352" s="59"/>
      <c r="BB352" s="5">
        <v>11.502500000000001</v>
      </c>
      <c r="BC352" s="5">
        <v>11.681003140194491</v>
      </c>
      <c r="BD352" s="5">
        <v>11.866031199351703</v>
      </c>
      <c r="BE352" s="5">
        <v>12.065507293354944</v>
      </c>
      <c r="BF352" s="5">
        <v>12.248205024311185</v>
      </c>
      <c r="BG352" s="5">
        <v>12.415056523500812</v>
      </c>
      <c r="BH352" s="1">
        <v>5601</v>
      </c>
      <c r="BJ352" s="57">
        <v>0</v>
      </c>
      <c r="BK352" s="57">
        <v>0</v>
      </c>
      <c r="BL352" s="57">
        <v>0</v>
      </c>
      <c r="BM352" s="57">
        <v>0</v>
      </c>
      <c r="BN352" s="57">
        <v>0</v>
      </c>
      <c r="BO352" s="57">
        <v>0</v>
      </c>
      <c r="BP352" s="57">
        <v>0</v>
      </c>
      <c r="BQ352" s="57">
        <v>0</v>
      </c>
      <c r="BR352" s="57">
        <v>0</v>
      </c>
      <c r="BS352" s="57">
        <v>0</v>
      </c>
      <c r="BT352" s="57">
        <v>0</v>
      </c>
      <c r="CA352" s="57">
        <v>0</v>
      </c>
      <c r="CB352" s="30">
        <v>0</v>
      </c>
      <c r="CC352" s="30">
        <v>12.065507293354944</v>
      </c>
      <c r="CD352" s="30">
        <v>0</v>
      </c>
      <c r="CE352" s="30">
        <v>0</v>
      </c>
      <c r="CF352" s="30">
        <v>0</v>
      </c>
      <c r="CG352" s="124">
        <v>0</v>
      </c>
      <c r="CH352" s="124">
        <v>0</v>
      </c>
      <c r="CI352" s="124">
        <v>12.415056523500812</v>
      </c>
      <c r="CJ352" s="124">
        <v>0</v>
      </c>
      <c r="CK352" s="124">
        <v>0</v>
      </c>
      <c r="CL352" s="124">
        <v>0</v>
      </c>
      <c r="CM352" s="4">
        <f>IF(ISNUMBER(VLOOKUP(A352,Sheet1!$D$5:$D$567,1,0)),1,0)</f>
        <v>1</v>
      </c>
    </row>
    <row r="353" spans="1:91" s="57" customFormat="1">
      <c r="A353" s="1">
        <v>5602</v>
      </c>
      <c r="B353" s="1">
        <v>56</v>
      </c>
      <c r="C353" s="1">
        <v>5</v>
      </c>
      <c r="D353" s="3" t="s">
        <v>448</v>
      </c>
      <c r="E353" s="3"/>
      <c r="F353" s="4" t="s">
        <v>90</v>
      </c>
      <c r="G353" s="4" t="s">
        <v>91</v>
      </c>
      <c r="H353" s="4" t="s">
        <v>92</v>
      </c>
      <c r="I353" s="4" t="s">
        <v>91</v>
      </c>
      <c r="J353" s="4" t="s">
        <v>93</v>
      </c>
      <c r="K353" s="57">
        <v>0</v>
      </c>
      <c r="L353" s="57">
        <v>0</v>
      </c>
      <c r="M353" s="57">
        <v>0</v>
      </c>
      <c r="N353" s="57">
        <v>0</v>
      </c>
      <c r="O353" s="57">
        <v>0</v>
      </c>
      <c r="P353" s="57">
        <v>0</v>
      </c>
      <c r="Q353" s="57">
        <f t="shared" si="94"/>
        <v>0</v>
      </c>
      <c r="R353" s="58">
        <f t="shared" si="95"/>
        <v>0</v>
      </c>
      <c r="S353" s="58">
        <f t="shared" ref="S353:S384" si="96">R353+M353</f>
        <v>0</v>
      </c>
      <c r="T353" s="58">
        <f t="shared" ref="T353:T384" si="97">S353+N353</f>
        <v>0</v>
      </c>
      <c r="U353" s="58">
        <f t="shared" si="87"/>
        <v>0</v>
      </c>
      <c r="V353" s="61">
        <f t="shared" si="88"/>
        <v>0</v>
      </c>
      <c r="W353" s="57">
        <v>0</v>
      </c>
      <c r="X353" s="57">
        <f t="shared" si="89"/>
        <v>0</v>
      </c>
      <c r="Y353" s="57">
        <f t="shared" si="90"/>
        <v>0</v>
      </c>
      <c r="Z353" s="57">
        <f t="shared" si="91"/>
        <v>0</v>
      </c>
      <c r="AA353" s="57">
        <f t="shared" si="92"/>
        <v>0</v>
      </c>
      <c r="AB353" s="57">
        <f t="shared" si="93"/>
        <v>0</v>
      </c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V353" s="59"/>
      <c r="AW353" s="59"/>
      <c r="AX353" s="59"/>
      <c r="AY353" s="59"/>
      <c r="AZ353" s="59"/>
      <c r="BA353" s="59"/>
      <c r="BB353" s="5">
        <v>92.03070000000001</v>
      </c>
      <c r="BC353" s="5">
        <v>93.458891170988664</v>
      </c>
      <c r="BD353" s="5">
        <v>94.939287763371155</v>
      </c>
      <c r="BE353" s="5">
        <v>96.535282074554303</v>
      </c>
      <c r="BF353" s="5">
        <v>97.997033873581856</v>
      </c>
      <c r="BG353" s="5">
        <v>99.332001077795795</v>
      </c>
      <c r="BH353" s="1">
        <v>5602</v>
      </c>
      <c r="BJ353" s="57">
        <v>0</v>
      </c>
      <c r="BK353" s="57">
        <v>0</v>
      </c>
      <c r="BL353" s="57">
        <v>0</v>
      </c>
      <c r="BM353" s="57">
        <v>0</v>
      </c>
      <c r="BN353" s="57">
        <v>0</v>
      </c>
      <c r="BO353" s="57">
        <v>0</v>
      </c>
      <c r="BP353" s="57">
        <v>0</v>
      </c>
      <c r="BQ353" s="57">
        <v>0</v>
      </c>
      <c r="BR353" s="57">
        <v>0</v>
      </c>
      <c r="BS353" s="57">
        <v>0</v>
      </c>
      <c r="BT353" s="57">
        <v>0</v>
      </c>
      <c r="CA353" s="57">
        <v>0</v>
      </c>
      <c r="CB353" s="30">
        <v>73.735491789755784</v>
      </c>
      <c r="CC353" s="30">
        <v>0</v>
      </c>
      <c r="CD353" s="30">
        <v>22.799790284798512</v>
      </c>
      <c r="CE353" s="30">
        <v>0</v>
      </c>
      <c r="CF353" s="30">
        <v>0</v>
      </c>
      <c r="CG353" s="124">
        <v>0</v>
      </c>
      <c r="CH353" s="124">
        <v>75.871679167781011</v>
      </c>
      <c r="CI353" s="124">
        <v>0</v>
      </c>
      <c r="CJ353" s="124">
        <v>23.460321910014788</v>
      </c>
      <c r="CK353" s="124">
        <v>0</v>
      </c>
      <c r="CL353" s="124">
        <v>0</v>
      </c>
      <c r="CM353" s="4">
        <f>IF(ISNUMBER(VLOOKUP(A353,Sheet1!$D$5:$D$567,1,0)),1,0)</f>
        <v>1</v>
      </c>
    </row>
    <row r="354" spans="1:91" s="57" customFormat="1">
      <c r="A354" s="1">
        <v>5603</v>
      </c>
      <c r="B354" s="1">
        <v>56</v>
      </c>
      <c r="C354" s="1">
        <v>5</v>
      </c>
      <c r="D354" s="3" t="s">
        <v>449</v>
      </c>
      <c r="E354" s="3"/>
      <c r="F354" s="4" t="s">
        <v>90</v>
      </c>
      <c r="G354" s="4" t="s">
        <v>91</v>
      </c>
      <c r="H354" s="4" t="s">
        <v>92</v>
      </c>
      <c r="I354" s="4" t="s">
        <v>91</v>
      </c>
      <c r="J354" s="4" t="s">
        <v>93</v>
      </c>
      <c r="K354" s="57">
        <v>0</v>
      </c>
      <c r="L354" s="57">
        <v>0</v>
      </c>
      <c r="M354" s="57">
        <v>0</v>
      </c>
      <c r="N354" s="57">
        <v>0</v>
      </c>
      <c r="O354" s="57">
        <v>0</v>
      </c>
      <c r="P354" s="57">
        <v>0</v>
      </c>
      <c r="Q354" s="57">
        <f t="shared" si="94"/>
        <v>0</v>
      </c>
      <c r="R354" s="58">
        <f t="shared" si="95"/>
        <v>0</v>
      </c>
      <c r="S354" s="58">
        <f t="shared" si="96"/>
        <v>0</v>
      </c>
      <c r="T354" s="58">
        <f t="shared" si="97"/>
        <v>0</v>
      </c>
      <c r="U354" s="58">
        <f t="shared" ref="U354:U385" si="98">T354+O354</f>
        <v>0</v>
      </c>
      <c r="V354" s="61">
        <f t="shared" ref="V354:V385" si="99">U354+P354</f>
        <v>0</v>
      </c>
      <c r="W354" s="57">
        <v>0</v>
      </c>
      <c r="X354" s="57">
        <f t="shared" si="89"/>
        <v>0</v>
      </c>
      <c r="Y354" s="57">
        <f t="shared" si="90"/>
        <v>0</v>
      </c>
      <c r="Z354" s="57">
        <f t="shared" si="91"/>
        <v>0</v>
      </c>
      <c r="AA354" s="57">
        <f t="shared" si="92"/>
        <v>0</v>
      </c>
      <c r="AB354" s="57">
        <f t="shared" si="93"/>
        <v>0</v>
      </c>
      <c r="AC354" s="59"/>
      <c r="AD354" s="59"/>
      <c r="AE354" s="59"/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V354" s="59"/>
      <c r="AW354" s="59"/>
      <c r="AX354" s="59"/>
      <c r="AY354" s="59"/>
      <c r="AZ354" s="59"/>
      <c r="BA354" s="59"/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1">
        <v>5603</v>
      </c>
      <c r="BJ354" s="57">
        <v>0</v>
      </c>
      <c r="BK354" s="57">
        <v>0</v>
      </c>
      <c r="BL354" s="57">
        <v>0</v>
      </c>
      <c r="BM354" s="57">
        <v>0</v>
      </c>
      <c r="BN354" s="57">
        <v>0</v>
      </c>
      <c r="BO354" s="57">
        <v>0</v>
      </c>
      <c r="BP354" s="57">
        <v>0</v>
      </c>
      <c r="BQ354" s="57">
        <v>0</v>
      </c>
      <c r="BR354" s="57">
        <v>0</v>
      </c>
      <c r="BS354" s="57">
        <v>0</v>
      </c>
      <c r="BT354" s="57">
        <v>0</v>
      </c>
      <c r="CA354" s="57">
        <v>0</v>
      </c>
      <c r="CB354" s="30">
        <v>0</v>
      </c>
      <c r="CC354" s="30">
        <v>0</v>
      </c>
      <c r="CD354" s="30">
        <v>0</v>
      </c>
      <c r="CE354" s="30">
        <v>0</v>
      </c>
      <c r="CF354" s="30">
        <v>0</v>
      </c>
      <c r="CG354" s="124">
        <v>0</v>
      </c>
      <c r="CH354" s="124">
        <v>0</v>
      </c>
      <c r="CI354" s="124">
        <v>0</v>
      </c>
      <c r="CJ354" s="124">
        <v>0</v>
      </c>
      <c r="CK354" s="124">
        <v>0</v>
      </c>
      <c r="CL354" s="124">
        <v>0</v>
      </c>
      <c r="CM354" s="4">
        <f>IF(ISNUMBER(VLOOKUP(A354,Sheet1!$D$5:$D$567,1,0)),1,0)</f>
        <v>1</v>
      </c>
    </row>
    <row r="355" spans="1:91" s="57" customFormat="1">
      <c r="A355" s="1">
        <v>5604</v>
      </c>
      <c r="B355" s="1">
        <v>56</v>
      </c>
      <c r="C355" s="1">
        <v>5</v>
      </c>
      <c r="D355" s="3" t="s">
        <v>450</v>
      </c>
      <c r="E355" s="3"/>
      <c r="F355" s="4" t="s">
        <v>90</v>
      </c>
      <c r="G355" s="4" t="s">
        <v>91</v>
      </c>
      <c r="H355" s="4" t="s">
        <v>92</v>
      </c>
      <c r="I355" s="4" t="s">
        <v>91</v>
      </c>
      <c r="J355" s="4" t="s">
        <v>93</v>
      </c>
      <c r="K355" s="57">
        <v>0</v>
      </c>
      <c r="L355" s="57">
        <v>0</v>
      </c>
      <c r="M355" s="57">
        <v>0</v>
      </c>
      <c r="N355" s="57">
        <v>0</v>
      </c>
      <c r="O355" s="57">
        <v>0</v>
      </c>
      <c r="P355" s="57">
        <v>0</v>
      </c>
      <c r="Q355" s="57">
        <f t="shared" si="94"/>
        <v>0</v>
      </c>
      <c r="R355" s="58">
        <f t="shared" si="95"/>
        <v>0</v>
      </c>
      <c r="S355" s="58">
        <f t="shared" si="96"/>
        <v>0</v>
      </c>
      <c r="T355" s="58">
        <f t="shared" si="97"/>
        <v>0</v>
      </c>
      <c r="U355" s="58">
        <f t="shared" si="98"/>
        <v>0</v>
      </c>
      <c r="V355" s="61">
        <f t="shared" si="99"/>
        <v>0</v>
      </c>
      <c r="W355" s="57">
        <v>0</v>
      </c>
      <c r="X355" s="57">
        <f t="shared" si="89"/>
        <v>0</v>
      </c>
      <c r="Y355" s="57">
        <f t="shared" si="90"/>
        <v>0</v>
      </c>
      <c r="Z355" s="57">
        <f t="shared" si="91"/>
        <v>0</v>
      </c>
      <c r="AA355" s="57">
        <f t="shared" si="92"/>
        <v>0</v>
      </c>
      <c r="AB355" s="57">
        <f t="shared" si="93"/>
        <v>0</v>
      </c>
      <c r="AC355" s="59"/>
      <c r="AD355" s="59"/>
      <c r="AE355" s="59"/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V355" s="59"/>
      <c r="AW355" s="59"/>
      <c r="AX355" s="59"/>
      <c r="AY355" s="59"/>
      <c r="AZ355" s="59"/>
      <c r="BA355" s="59"/>
      <c r="BB355" s="5">
        <v>11.502500000000001</v>
      </c>
      <c r="BC355" s="5">
        <v>11.681003140194491</v>
      </c>
      <c r="BD355" s="5">
        <v>11.866031199351703</v>
      </c>
      <c r="BE355" s="5">
        <v>12.065507293354944</v>
      </c>
      <c r="BF355" s="5">
        <v>12.248205024311185</v>
      </c>
      <c r="BG355" s="5">
        <v>12.415056523500812</v>
      </c>
      <c r="BH355" s="1">
        <v>5604</v>
      </c>
      <c r="BJ355" s="57">
        <v>0</v>
      </c>
      <c r="BK355" s="57">
        <v>0</v>
      </c>
      <c r="BL355" s="57">
        <v>0</v>
      </c>
      <c r="BM355" s="57">
        <v>0</v>
      </c>
      <c r="BN355" s="57">
        <v>0</v>
      </c>
      <c r="BO355" s="57">
        <v>0</v>
      </c>
      <c r="BP355" s="57">
        <v>0</v>
      </c>
      <c r="BQ355" s="57">
        <v>0</v>
      </c>
      <c r="BR355" s="57">
        <v>0</v>
      </c>
      <c r="BS355" s="57">
        <v>0</v>
      </c>
      <c r="BT355" s="57">
        <v>0</v>
      </c>
      <c r="CA355" s="57">
        <v>3.6196521880064831</v>
      </c>
      <c r="CB355" s="30">
        <v>2.4131014586709889</v>
      </c>
      <c r="CC355" s="30">
        <v>2.4131014586709889</v>
      </c>
      <c r="CD355" s="30">
        <v>3.6196521880064831</v>
      </c>
      <c r="CE355" s="30">
        <v>0</v>
      </c>
      <c r="CF355" s="30">
        <v>0</v>
      </c>
      <c r="CG355" s="124">
        <v>3.7245169570502434</v>
      </c>
      <c r="CH355" s="124">
        <v>2.4830113047001627</v>
      </c>
      <c r="CI355" s="124">
        <v>2.4830113047001627</v>
      </c>
      <c r="CJ355" s="124">
        <v>3.7245169570502434</v>
      </c>
      <c r="CK355" s="124">
        <v>0</v>
      </c>
      <c r="CL355" s="124">
        <v>0</v>
      </c>
      <c r="CM355" s="4">
        <f>IF(ISNUMBER(VLOOKUP(A355,Sheet1!$D$5:$D$567,1,0)),1,0)</f>
        <v>1</v>
      </c>
    </row>
    <row r="356" spans="1:91" s="57" customFormat="1">
      <c r="A356" s="1">
        <v>5605</v>
      </c>
      <c r="B356" s="1">
        <v>56</v>
      </c>
      <c r="C356" s="1">
        <v>5</v>
      </c>
      <c r="D356" s="3" t="s">
        <v>451</v>
      </c>
      <c r="E356" s="3"/>
      <c r="F356" s="4" t="s">
        <v>90</v>
      </c>
      <c r="G356" s="4" t="s">
        <v>91</v>
      </c>
      <c r="H356" s="4" t="s">
        <v>92</v>
      </c>
      <c r="I356" s="4" t="s">
        <v>91</v>
      </c>
      <c r="J356" s="4" t="s">
        <v>93</v>
      </c>
      <c r="K356" s="57">
        <v>207.87500000000034</v>
      </c>
      <c r="L356" s="57">
        <v>0</v>
      </c>
      <c r="M356" s="57">
        <v>135</v>
      </c>
      <c r="N356" s="57">
        <v>14.1</v>
      </c>
      <c r="O356" s="57">
        <v>0</v>
      </c>
      <c r="P356" s="57">
        <v>0</v>
      </c>
      <c r="Q356" s="57">
        <f t="shared" si="94"/>
        <v>149.1</v>
      </c>
      <c r="R356" s="58">
        <f t="shared" si="95"/>
        <v>207.87500000000034</v>
      </c>
      <c r="S356" s="58">
        <f t="shared" si="96"/>
        <v>342.87500000000034</v>
      </c>
      <c r="T356" s="58">
        <f t="shared" si="97"/>
        <v>356.97500000000036</v>
      </c>
      <c r="U356" s="58">
        <f t="shared" si="98"/>
        <v>356.97500000000036</v>
      </c>
      <c r="V356" s="61">
        <f t="shared" si="99"/>
        <v>356.97500000000036</v>
      </c>
      <c r="W356" s="57">
        <v>743.37838780619563</v>
      </c>
      <c r="X356" s="57">
        <f t="shared" si="89"/>
        <v>682.24229402220021</v>
      </c>
      <c r="Y356" s="57">
        <f t="shared" si="90"/>
        <v>1050.3291652172136</v>
      </c>
      <c r="Z356" s="57">
        <f t="shared" si="91"/>
        <v>1108.3272836612587</v>
      </c>
      <c r="AA356" s="57">
        <f t="shared" si="92"/>
        <v>1116.889330074591</v>
      </c>
      <c r="AB356" s="57">
        <f t="shared" si="93"/>
        <v>1112.6717800270628</v>
      </c>
      <c r="AC356" s="59">
        <v>3.5760836454898106</v>
      </c>
      <c r="AD356" s="59">
        <v>3.2819833747309639</v>
      </c>
      <c r="AE356" s="59">
        <v>3.0633005183148745</v>
      </c>
      <c r="AF356" s="59">
        <v>3.1047756388017578</v>
      </c>
      <c r="AG356" s="59">
        <v>3.1287606417104556</v>
      </c>
      <c r="AH356" s="59">
        <v>3.1169459486716482</v>
      </c>
      <c r="AI356" s="59"/>
      <c r="AJ356" s="59"/>
      <c r="AK356" s="59"/>
      <c r="AL356" s="59"/>
      <c r="AM356" s="59"/>
      <c r="AN356" s="59"/>
      <c r="AO356" s="59"/>
      <c r="AV356" s="59"/>
      <c r="AW356" s="59"/>
      <c r="AX356" s="59"/>
      <c r="AY356" s="59"/>
      <c r="AZ356" s="59"/>
      <c r="BA356" s="59"/>
      <c r="BB356" s="5">
        <v>46.095599999999997</v>
      </c>
      <c r="BC356" s="5">
        <v>46.156965745731647</v>
      </c>
      <c r="BD356" s="5">
        <v>57.941061071209276</v>
      </c>
      <c r="BE356" s="5">
        <v>60.480393473801286</v>
      </c>
      <c r="BF356" s="5">
        <v>61.46940540104729</v>
      </c>
      <c r="BG356" s="5">
        <v>62.011526581955316</v>
      </c>
      <c r="BH356" s="1">
        <v>5605</v>
      </c>
      <c r="BI356" s="57">
        <v>15</v>
      </c>
      <c r="BJ356" s="57">
        <v>0</v>
      </c>
      <c r="BK356" s="57">
        <v>0</v>
      </c>
      <c r="BL356" s="57">
        <v>0</v>
      </c>
      <c r="BM356" s="57">
        <v>0</v>
      </c>
      <c r="BN356" s="57">
        <v>0</v>
      </c>
      <c r="BO356" s="57">
        <v>0</v>
      </c>
      <c r="BP356" s="57">
        <v>0</v>
      </c>
      <c r="BQ356" s="57">
        <v>0</v>
      </c>
      <c r="BR356" s="57">
        <v>0</v>
      </c>
      <c r="BS356" s="57">
        <v>0</v>
      </c>
      <c r="BT356" s="57">
        <v>0</v>
      </c>
      <c r="CA356" s="57">
        <v>0</v>
      </c>
      <c r="CB356" s="30">
        <v>0</v>
      </c>
      <c r="CC356" s="30">
        <v>0</v>
      </c>
      <c r="CD356" s="30">
        <v>60.480393473801286</v>
      </c>
      <c r="CE356" s="30">
        <v>0</v>
      </c>
      <c r="CF356" s="30">
        <v>0</v>
      </c>
      <c r="CG356" s="124">
        <v>0</v>
      </c>
      <c r="CH356" s="124">
        <v>0</v>
      </c>
      <c r="CI356" s="124">
        <v>0</v>
      </c>
      <c r="CJ356" s="124">
        <v>62.011526581955316</v>
      </c>
      <c r="CK356" s="124">
        <v>0</v>
      </c>
      <c r="CL356" s="124">
        <v>0</v>
      </c>
      <c r="CM356" s="4">
        <f>IF(ISNUMBER(VLOOKUP(A356,Sheet1!$D$5:$D$567,1,0)),1,0)</f>
        <v>1</v>
      </c>
    </row>
    <row r="357" spans="1:91" s="57" customFormat="1">
      <c r="A357" s="1">
        <v>5606</v>
      </c>
      <c r="B357" s="1">
        <v>56</v>
      </c>
      <c r="C357" s="1">
        <v>5</v>
      </c>
      <c r="D357" s="3" t="s">
        <v>452</v>
      </c>
      <c r="E357" s="3"/>
      <c r="F357" s="4" t="s">
        <v>90</v>
      </c>
      <c r="G357" s="4" t="s">
        <v>91</v>
      </c>
      <c r="H357" s="4" t="s">
        <v>92</v>
      </c>
      <c r="I357" s="4" t="s">
        <v>367</v>
      </c>
      <c r="J357" s="4" t="s">
        <v>245</v>
      </c>
      <c r="K357" s="130">
        <v>463</v>
      </c>
      <c r="L357" s="57">
        <v>10</v>
      </c>
      <c r="M357" s="57">
        <v>10</v>
      </c>
      <c r="N357" s="57">
        <v>10</v>
      </c>
      <c r="O357" s="57">
        <v>10</v>
      </c>
      <c r="P357" s="57">
        <v>10</v>
      </c>
      <c r="Q357" s="57">
        <f t="shared" si="94"/>
        <v>50</v>
      </c>
      <c r="R357" s="58">
        <f t="shared" si="95"/>
        <v>473</v>
      </c>
      <c r="S357" s="58">
        <f t="shared" si="96"/>
        <v>483</v>
      </c>
      <c r="T357" s="58">
        <f t="shared" si="97"/>
        <v>493</v>
      </c>
      <c r="U357" s="58">
        <f t="shared" si="98"/>
        <v>503</v>
      </c>
      <c r="V357" s="62">
        <f t="shared" si="99"/>
        <v>513</v>
      </c>
      <c r="W357" s="57">
        <v>1637</v>
      </c>
      <c r="X357" s="57">
        <f t="shared" si="89"/>
        <v>1608.2</v>
      </c>
      <c r="Y357" s="57">
        <f t="shared" si="90"/>
        <v>1545.6000000000001</v>
      </c>
      <c r="Z357" s="57">
        <f t="shared" si="91"/>
        <v>1577.6000000000001</v>
      </c>
      <c r="AA357" s="57">
        <f t="shared" si="92"/>
        <v>1659.8999999999999</v>
      </c>
      <c r="AB357" s="57">
        <f t="shared" si="93"/>
        <v>1692.8999999999999</v>
      </c>
      <c r="AC357" s="59">
        <v>3.5356371490280778</v>
      </c>
      <c r="AD357" s="59">
        <v>3.4</v>
      </c>
      <c r="AE357" s="59">
        <v>3.2</v>
      </c>
      <c r="AF357" s="59">
        <v>3.2</v>
      </c>
      <c r="AG357" s="59">
        <v>3.3</v>
      </c>
      <c r="AH357" s="59">
        <v>3.3</v>
      </c>
      <c r="AI357" s="59"/>
      <c r="AJ357" s="59"/>
      <c r="AK357" s="59"/>
      <c r="AL357" s="59"/>
      <c r="AM357" s="59"/>
      <c r="AN357" s="59"/>
      <c r="AO357" s="59"/>
      <c r="AV357" s="59"/>
      <c r="AW357" s="59"/>
      <c r="AX357" s="59"/>
      <c r="AY357" s="59"/>
      <c r="AZ357" s="59"/>
      <c r="BA357" s="59"/>
      <c r="BB357" s="5">
        <v>246.6671</v>
      </c>
      <c r="BC357" s="5">
        <v>303.54539342801684</v>
      </c>
      <c r="BD357" s="5">
        <v>326.28562795271853</v>
      </c>
      <c r="BE357" s="5">
        <v>357.50478256626297</v>
      </c>
      <c r="BF357" s="5">
        <v>393.41464333996328</v>
      </c>
      <c r="BG357" s="5">
        <v>430.74929423365893</v>
      </c>
      <c r="BH357" s="1">
        <v>5606</v>
      </c>
      <c r="BI357" s="57">
        <v>72</v>
      </c>
      <c r="BJ357" s="57">
        <v>198.81384301579905</v>
      </c>
      <c r="BK357" s="57">
        <v>182.20251364400696</v>
      </c>
      <c r="BL357" s="57">
        <v>162.93519812479624</v>
      </c>
      <c r="BM357" s="57">
        <v>152.51451773399663</v>
      </c>
      <c r="BN357" s="57">
        <v>144.03712749890974</v>
      </c>
      <c r="BO357" s="57">
        <v>0</v>
      </c>
      <c r="BP357" s="57">
        <v>0</v>
      </c>
      <c r="BQ357" s="57">
        <v>0</v>
      </c>
      <c r="BR357" s="57">
        <v>0</v>
      </c>
      <c r="BS357" s="57">
        <v>0</v>
      </c>
      <c r="BT357" s="57">
        <v>0</v>
      </c>
      <c r="CA357" s="57">
        <v>35.750478256626302</v>
      </c>
      <c r="CB357" s="30">
        <v>89.376195641565744</v>
      </c>
      <c r="CC357" s="30">
        <v>125.12667389819204</v>
      </c>
      <c r="CD357" s="30">
        <v>17.875239128313151</v>
      </c>
      <c r="CE357" s="30">
        <v>17.875239128313151</v>
      </c>
      <c r="CF357" s="30">
        <v>71.500956513252603</v>
      </c>
      <c r="CG357" s="124">
        <v>43.074929423365894</v>
      </c>
      <c r="CH357" s="124">
        <v>107.68732355841473</v>
      </c>
      <c r="CI357" s="124">
        <v>150.76225298178062</v>
      </c>
      <c r="CJ357" s="124">
        <v>21.537464711682947</v>
      </c>
      <c r="CK357" s="124">
        <v>21.537464711682947</v>
      </c>
      <c r="CL357" s="124">
        <v>86.149858846731789</v>
      </c>
      <c r="CM357" s="4">
        <f>IF(ISNUMBER(VLOOKUP(A357,Sheet1!$D$5:$D$567,1,0)),1,0)</f>
        <v>1</v>
      </c>
    </row>
    <row r="358" spans="1:91" s="57" customFormat="1">
      <c r="A358" s="1">
        <v>5701</v>
      </c>
      <c r="B358" s="1">
        <v>57</v>
      </c>
      <c r="C358" s="1">
        <v>5</v>
      </c>
      <c r="D358" s="3" t="s">
        <v>453</v>
      </c>
      <c r="E358" s="3"/>
      <c r="F358" s="4" t="s">
        <v>90</v>
      </c>
      <c r="G358" s="4" t="s">
        <v>91</v>
      </c>
      <c r="H358" s="4" t="s">
        <v>92</v>
      </c>
      <c r="I358" s="4" t="s">
        <v>91</v>
      </c>
      <c r="J358" s="4" t="s">
        <v>93</v>
      </c>
      <c r="K358" s="57">
        <v>384.55188458071825</v>
      </c>
      <c r="L358" s="57">
        <v>6</v>
      </c>
      <c r="M358" s="57">
        <v>6</v>
      </c>
      <c r="N358" s="57">
        <v>6</v>
      </c>
      <c r="O358" s="57">
        <v>6</v>
      </c>
      <c r="P358" s="57">
        <v>6</v>
      </c>
      <c r="Q358" s="57">
        <f t="shared" si="94"/>
        <v>30</v>
      </c>
      <c r="R358" s="58">
        <f t="shared" si="95"/>
        <v>390.55188458071825</v>
      </c>
      <c r="S358" s="58">
        <f t="shared" si="96"/>
        <v>396.55188458071825</v>
      </c>
      <c r="T358" s="58">
        <f t="shared" si="97"/>
        <v>402.55188458071825</v>
      </c>
      <c r="U358" s="58">
        <f t="shared" si="98"/>
        <v>408.55188458071825</v>
      </c>
      <c r="V358" s="61">
        <f t="shared" si="99"/>
        <v>414.55188458071825</v>
      </c>
      <c r="W358" s="57">
        <v>1683.2640370286256</v>
      </c>
      <c r="X358" s="57">
        <f t="shared" si="89"/>
        <v>1799.0866384181045</v>
      </c>
      <c r="Y358" s="57">
        <f t="shared" si="90"/>
        <v>1914.6773288663217</v>
      </c>
      <c r="Z358" s="57">
        <f t="shared" si="91"/>
        <v>2019.3998238039446</v>
      </c>
      <c r="AA358" s="57">
        <f t="shared" si="92"/>
        <v>2109.8861713035558</v>
      </c>
      <c r="AB358" s="57">
        <f t="shared" si="93"/>
        <v>2196.5334772398305</v>
      </c>
      <c r="AC358" s="59">
        <v>4.3772091739035668</v>
      </c>
      <c r="AD358" s="59">
        <v>4.6065240226648401</v>
      </c>
      <c r="AE358" s="59">
        <v>4.82831478884723</v>
      </c>
      <c r="AF358" s="59">
        <v>5.016495764036156</v>
      </c>
      <c r="AG358" s="59">
        <v>5.1643040968195608</v>
      </c>
      <c r="AH358" s="59">
        <v>5.2985731314704445</v>
      </c>
      <c r="AI358" s="59"/>
      <c r="AJ358" s="59"/>
      <c r="AK358" s="59"/>
      <c r="AL358" s="59"/>
      <c r="AM358" s="59"/>
      <c r="AN358" s="59"/>
      <c r="AO358" s="59"/>
      <c r="AV358" s="59"/>
      <c r="AW358" s="59"/>
      <c r="AX358" s="59"/>
      <c r="AY358" s="59"/>
      <c r="AZ358" s="59"/>
      <c r="BA358" s="59"/>
      <c r="BB358" s="5">
        <v>204.13417200000004</v>
      </c>
      <c r="BC358" s="5">
        <v>215.84510288569243</v>
      </c>
      <c r="BD358" s="5">
        <v>224.97024873204612</v>
      </c>
      <c r="BE358" s="5">
        <v>229.4687274519799</v>
      </c>
      <c r="BF358" s="5">
        <v>234.24287849004156</v>
      </c>
      <c r="BG358" s="5">
        <v>238.40296101512183</v>
      </c>
      <c r="BH358" s="1">
        <v>5701</v>
      </c>
      <c r="BI358" s="57">
        <v>202</v>
      </c>
      <c r="BJ358" s="57">
        <v>294.99511421257796</v>
      </c>
      <c r="BK358" s="57">
        <v>350.305109234067</v>
      </c>
      <c r="BL358" s="57">
        <v>336.56543087350718</v>
      </c>
      <c r="BM358" s="57">
        <v>338.8189980305479</v>
      </c>
      <c r="BN358" s="57">
        <v>338.13495605392183</v>
      </c>
      <c r="BO358" s="57">
        <v>0</v>
      </c>
      <c r="BP358" s="57">
        <v>0</v>
      </c>
      <c r="BQ358" s="57">
        <v>0</v>
      </c>
      <c r="BR358" s="57">
        <v>0</v>
      </c>
      <c r="BS358" s="57">
        <v>0</v>
      </c>
      <c r="BT358" s="57">
        <v>0</v>
      </c>
      <c r="CA358" s="57">
        <v>0</v>
      </c>
      <c r="CB358" s="30">
        <v>22.139492843917004</v>
      </c>
      <c r="CC358" s="30">
        <v>22.139492843917004</v>
      </c>
      <c r="CD358" s="30">
        <v>22.139492843917004</v>
      </c>
      <c r="CE358" s="30">
        <v>163.05024892022888</v>
      </c>
      <c r="CF358" s="30">
        <v>0</v>
      </c>
      <c r="CG358" s="124">
        <v>0</v>
      </c>
      <c r="CH358" s="124">
        <v>23.001481325891987</v>
      </c>
      <c r="CI358" s="124">
        <v>23.001481325891987</v>
      </c>
      <c r="CJ358" s="124">
        <v>23.001481325891987</v>
      </c>
      <c r="CK358" s="124">
        <v>169.39851703744586</v>
      </c>
      <c r="CL358" s="124">
        <v>0</v>
      </c>
      <c r="CM358" s="4">
        <f>IF(ISNUMBER(VLOOKUP(A358,Sheet1!$D$5:$D$567,1,0)),1,0)</f>
        <v>1</v>
      </c>
    </row>
    <row r="359" spans="1:91" s="57" customFormat="1">
      <c r="A359" s="1">
        <v>5702</v>
      </c>
      <c r="B359" s="1">
        <v>57</v>
      </c>
      <c r="C359" s="1">
        <v>5</v>
      </c>
      <c r="D359" s="3" t="s">
        <v>454</v>
      </c>
      <c r="E359" s="3"/>
      <c r="F359" s="4" t="s">
        <v>90</v>
      </c>
      <c r="G359" s="4" t="s">
        <v>91</v>
      </c>
      <c r="H359" s="4" t="s">
        <v>92</v>
      </c>
      <c r="I359" s="4" t="s">
        <v>91</v>
      </c>
      <c r="J359" s="4" t="s">
        <v>93</v>
      </c>
      <c r="K359" s="57">
        <v>130.40776699029107</v>
      </c>
      <c r="L359" s="57">
        <v>0</v>
      </c>
      <c r="M359" s="57">
        <v>0</v>
      </c>
      <c r="N359" s="57">
        <v>0</v>
      </c>
      <c r="O359" s="57">
        <v>0</v>
      </c>
      <c r="P359" s="57">
        <v>0</v>
      </c>
      <c r="Q359" s="57">
        <f t="shared" si="94"/>
        <v>0</v>
      </c>
      <c r="R359" s="58">
        <f t="shared" si="95"/>
        <v>130.40776699029107</v>
      </c>
      <c r="S359" s="58">
        <f t="shared" si="96"/>
        <v>130.40776699029107</v>
      </c>
      <c r="T359" s="58">
        <f t="shared" si="97"/>
        <v>130.40776699029107</v>
      </c>
      <c r="U359" s="58">
        <f t="shared" si="98"/>
        <v>130.40776699029107</v>
      </c>
      <c r="V359" s="61">
        <f t="shared" si="99"/>
        <v>130.40776699029107</v>
      </c>
      <c r="W359" s="57">
        <v>844.81500403499285</v>
      </c>
      <c r="X359" s="57">
        <f t="shared" si="89"/>
        <v>843.73540788545381</v>
      </c>
      <c r="Y359" s="57">
        <f t="shared" si="90"/>
        <v>843.55252144184328</v>
      </c>
      <c r="Z359" s="57">
        <f t="shared" si="91"/>
        <v>849.74306486916578</v>
      </c>
      <c r="AA359" s="57">
        <f t="shared" si="92"/>
        <v>860.01016909544489</v>
      </c>
      <c r="AB359" s="57">
        <f t="shared" si="93"/>
        <v>862.04765385829182</v>
      </c>
      <c r="AC359" s="59">
        <v>6.4782568058073551</v>
      </c>
      <c r="AD359" s="59">
        <v>6.4699781873289064</v>
      </c>
      <c r="AE359" s="59">
        <v>6.4685757674590523</v>
      </c>
      <c r="AF359" s="59">
        <v>6.516046432513714</v>
      </c>
      <c r="AG359" s="59">
        <v>6.5947772049457232</v>
      </c>
      <c r="AH359" s="59">
        <v>6.6104011574898891</v>
      </c>
      <c r="AI359" s="59"/>
      <c r="AJ359" s="59"/>
      <c r="AK359" s="59"/>
      <c r="AL359" s="59"/>
      <c r="AM359" s="59"/>
      <c r="AN359" s="59"/>
      <c r="AO359" s="59"/>
      <c r="AV359" s="59"/>
      <c r="AW359" s="59"/>
      <c r="AX359" s="59"/>
      <c r="AY359" s="59"/>
      <c r="AZ359" s="59"/>
      <c r="BA359" s="59"/>
      <c r="BB359" s="5">
        <v>806.673</v>
      </c>
      <c r="BC359" s="5">
        <v>819.15907884971159</v>
      </c>
      <c r="BD359" s="5">
        <v>832.1296530748798</v>
      </c>
      <c r="BE359" s="5">
        <v>846.30467423993605</v>
      </c>
      <c r="BF359" s="5">
        <v>859.42532172652989</v>
      </c>
      <c r="BG359" s="5">
        <v>871.18778071025815</v>
      </c>
      <c r="BH359" s="1">
        <v>5702</v>
      </c>
      <c r="BI359" s="57">
        <v>520</v>
      </c>
      <c r="BJ359" s="57">
        <v>520</v>
      </c>
      <c r="BK359" s="57">
        <v>520</v>
      </c>
      <c r="BL359" s="57">
        <v>520</v>
      </c>
      <c r="BM359" s="57">
        <v>520</v>
      </c>
      <c r="BN359" s="57">
        <v>520</v>
      </c>
      <c r="BO359" s="57">
        <v>0</v>
      </c>
      <c r="BP359" s="57">
        <v>0</v>
      </c>
      <c r="BQ359" s="57">
        <v>0</v>
      </c>
      <c r="BR359" s="57">
        <v>0</v>
      </c>
      <c r="BS359" s="57">
        <v>0</v>
      </c>
      <c r="BT359" s="57">
        <v>0</v>
      </c>
      <c r="CA359" s="57">
        <v>0</v>
      </c>
      <c r="CB359" s="30">
        <v>253.89140227198081</v>
      </c>
      <c r="CC359" s="30">
        <v>84.630467423993622</v>
      </c>
      <c r="CD359" s="30">
        <v>84.630467423993622</v>
      </c>
      <c r="CE359" s="30">
        <v>423.15233711996802</v>
      </c>
      <c r="CF359" s="30">
        <v>0</v>
      </c>
      <c r="CG359" s="124">
        <v>0</v>
      </c>
      <c r="CH359" s="124">
        <v>261.35633421307745</v>
      </c>
      <c r="CI359" s="124">
        <v>87.118778071025829</v>
      </c>
      <c r="CJ359" s="124">
        <v>87.118778071025829</v>
      </c>
      <c r="CK359" s="124">
        <v>435.59389035512908</v>
      </c>
      <c r="CL359" s="124">
        <v>0</v>
      </c>
      <c r="CM359" s="4">
        <f>IF(ISNUMBER(VLOOKUP(A359,Sheet1!$D$5:$D$567,1,0)),1,0)</f>
        <v>1</v>
      </c>
    </row>
    <row r="360" spans="1:91" s="57" customFormat="1">
      <c r="A360" s="1">
        <v>5703</v>
      </c>
      <c r="B360" s="1">
        <v>57</v>
      </c>
      <c r="C360" s="1">
        <v>5</v>
      </c>
      <c r="D360" s="3" t="s">
        <v>455</v>
      </c>
      <c r="E360" s="3"/>
      <c r="F360" s="4" t="s">
        <v>90</v>
      </c>
      <c r="G360" s="4" t="s">
        <v>91</v>
      </c>
      <c r="H360" s="4" t="s">
        <v>92</v>
      </c>
      <c r="I360" s="4" t="s">
        <v>91</v>
      </c>
      <c r="J360" s="4" t="s">
        <v>93</v>
      </c>
      <c r="K360" s="57">
        <v>596.83334251290626</v>
      </c>
      <c r="L360" s="57">
        <v>0</v>
      </c>
      <c r="M360" s="57">
        <v>0</v>
      </c>
      <c r="N360" s="57">
        <v>25.2</v>
      </c>
      <c r="O360" s="57">
        <v>0</v>
      </c>
      <c r="P360" s="57">
        <v>0</v>
      </c>
      <c r="Q360" s="57">
        <f t="shared" si="94"/>
        <v>25.2</v>
      </c>
      <c r="R360" s="58">
        <f t="shared" si="95"/>
        <v>596.83334251290626</v>
      </c>
      <c r="S360" s="58">
        <f t="shared" si="96"/>
        <v>596.83334251290626</v>
      </c>
      <c r="T360" s="58">
        <f t="shared" si="97"/>
        <v>622.0333425129063</v>
      </c>
      <c r="U360" s="58">
        <f t="shared" si="98"/>
        <v>622.0333425129063</v>
      </c>
      <c r="V360" s="61">
        <f t="shared" si="99"/>
        <v>622.0333425129063</v>
      </c>
      <c r="W360" s="57">
        <v>2434</v>
      </c>
      <c r="X360" s="57">
        <f t="shared" si="89"/>
        <v>2545</v>
      </c>
      <c r="Y360" s="57">
        <f t="shared" si="90"/>
        <v>2630</v>
      </c>
      <c r="Z360" s="57">
        <f t="shared" si="91"/>
        <v>2746.9999999999995</v>
      </c>
      <c r="AA360" s="57">
        <f t="shared" si="92"/>
        <v>2784</v>
      </c>
      <c r="AB360" s="57">
        <f t="shared" si="93"/>
        <v>2798.9999999999995</v>
      </c>
      <c r="AC360" s="59">
        <v>4.0781903868706291</v>
      </c>
      <c r="AD360" s="59">
        <v>4.2641719534041709</v>
      </c>
      <c r="AE360" s="59">
        <v>4.4065902701190449</v>
      </c>
      <c r="AF360" s="59">
        <v>4.4161619840225903</v>
      </c>
      <c r="AG360" s="59">
        <v>4.4756443259988687</v>
      </c>
      <c r="AH360" s="59">
        <v>4.4997587889622244</v>
      </c>
      <c r="AI360" s="59"/>
      <c r="AJ360" s="59"/>
      <c r="AK360" s="59"/>
      <c r="AL360" s="59"/>
      <c r="AM360" s="59"/>
      <c r="AN360" s="59"/>
      <c r="AO360" s="59"/>
      <c r="AV360" s="59"/>
      <c r="AW360" s="59"/>
      <c r="AX360" s="59"/>
      <c r="AY360" s="59"/>
      <c r="AZ360" s="59"/>
      <c r="BA360" s="59"/>
      <c r="BB360" s="5">
        <v>363.1259</v>
      </c>
      <c r="BC360" s="5">
        <v>392.78460633539379</v>
      </c>
      <c r="BD360" s="5">
        <v>402.92816741009841</v>
      </c>
      <c r="BE360" s="5">
        <v>409.7364266942165</v>
      </c>
      <c r="BF360" s="5">
        <v>472.78966020933143</v>
      </c>
      <c r="BG360" s="5">
        <v>479.38759482029332</v>
      </c>
      <c r="BH360" s="1">
        <v>5703</v>
      </c>
      <c r="BI360" s="57">
        <v>755</v>
      </c>
      <c r="BJ360" s="57">
        <v>1065.402301047925</v>
      </c>
      <c r="BK360" s="57">
        <v>1091.68761609475</v>
      </c>
      <c r="BL360" s="57">
        <v>1046.701688581805</v>
      </c>
      <c r="BM360" s="57">
        <v>1064.3355927672001</v>
      </c>
      <c r="BN360" s="57">
        <v>1077.5438306107201</v>
      </c>
      <c r="BO360" s="57">
        <v>0</v>
      </c>
      <c r="BP360" s="57">
        <v>0</v>
      </c>
      <c r="BQ360" s="57">
        <v>0</v>
      </c>
      <c r="BR360" s="57">
        <v>0</v>
      </c>
      <c r="BS360" s="57">
        <v>0</v>
      </c>
      <c r="BT360" s="57">
        <v>0</v>
      </c>
      <c r="CA360" s="57">
        <v>0</v>
      </c>
      <c r="CB360" s="30">
        <v>16.852901376930667</v>
      </c>
      <c r="CC360" s="30">
        <v>69.079030221724082</v>
      </c>
      <c r="CD360" s="30">
        <v>118.46329726152965</v>
      </c>
      <c r="CE360" s="30">
        <v>205.34119783403204</v>
      </c>
      <c r="CF360" s="30">
        <v>0</v>
      </c>
      <c r="CG360" s="124">
        <v>0</v>
      </c>
      <c r="CH360" s="124">
        <v>19.717729082603043</v>
      </c>
      <c r="CI360" s="124">
        <v>80.821786868426585</v>
      </c>
      <c r="CJ360" s="124">
        <v>138.60089425504754</v>
      </c>
      <c r="CK360" s="124">
        <v>240.24718461421608</v>
      </c>
      <c r="CL360" s="124">
        <v>0</v>
      </c>
      <c r="CM360" s="4">
        <f>IF(ISNUMBER(VLOOKUP(A360,Sheet1!$D$5:$D$567,1,0)),1,0)</f>
        <v>1</v>
      </c>
    </row>
    <row r="361" spans="1:91" s="57" customFormat="1">
      <c r="A361" s="1">
        <v>5704</v>
      </c>
      <c r="B361" s="1">
        <v>57</v>
      </c>
      <c r="C361" s="1">
        <v>5</v>
      </c>
      <c r="D361" s="3" t="s">
        <v>456</v>
      </c>
      <c r="E361" s="3"/>
      <c r="F361" s="4" t="s">
        <v>90</v>
      </c>
      <c r="G361" s="4" t="s">
        <v>91</v>
      </c>
      <c r="H361" s="4" t="s">
        <v>92</v>
      </c>
      <c r="I361" s="4" t="s">
        <v>91</v>
      </c>
      <c r="J361" s="4" t="s">
        <v>93</v>
      </c>
      <c r="K361" s="57">
        <v>351.51515151514866</v>
      </c>
      <c r="L361" s="57">
        <v>0</v>
      </c>
      <c r="M361" s="57">
        <v>0</v>
      </c>
      <c r="N361" s="57">
        <v>0</v>
      </c>
      <c r="O361" s="57">
        <v>0</v>
      </c>
      <c r="P361" s="57">
        <v>0</v>
      </c>
      <c r="Q361" s="57">
        <f t="shared" si="94"/>
        <v>0</v>
      </c>
      <c r="R361" s="58">
        <f t="shared" si="95"/>
        <v>351.51515151514866</v>
      </c>
      <c r="S361" s="58">
        <f t="shared" si="96"/>
        <v>351.51515151514866</v>
      </c>
      <c r="T361" s="58">
        <f t="shared" si="97"/>
        <v>351.51515151514866</v>
      </c>
      <c r="U361" s="58">
        <f t="shared" si="98"/>
        <v>351.51515151514866</v>
      </c>
      <c r="V361" s="61">
        <f t="shared" si="99"/>
        <v>351.51515151514866</v>
      </c>
      <c r="W361" s="57">
        <v>1204.941638453786</v>
      </c>
      <c r="X361" s="57">
        <f t="shared" si="89"/>
        <v>1216.736580107505</v>
      </c>
      <c r="Y361" s="57">
        <f t="shared" si="90"/>
        <v>1217.4761479970937</v>
      </c>
      <c r="Z361" s="57">
        <f t="shared" si="91"/>
        <v>1203.4076584764196</v>
      </c>
      <c r="AA361" s="57">
        <f t="shared" si="92"/>
        <v>1179.6295424339689</v>
      </c>
      <c r="AB361" s="57">
        <f t="shared" si="93"/>
        <v>1154.7555092313532</v>
      </c>
      <c r="AC361" s="59">
        <v>3.427851212842695</v>
      </c>
      <c r="AD361" s="59">
        <v>3.4614057882368958</v>
      </c>
      <c r="AE361" s="59">
        <v>3.4635097313710705</v>
      </c>
      <c r="AF361" s="59">
        <v>3.4234873042863936</v>
      </c>
      <c r="AG361" s="59">
        <v>3.355842663820801</v>
      </c>
      <c r="AH361" s="59">
        <v>3.285080327985773</v>
      </c>
      <c r="AI361" s="59"/>
      <c r="AJ361" s="59"/>
      <c r="AK361" s="59"/>
      <c r="AL361" s="59"/>
      <c r="AM361" s="59"/>
      <c r="AN361" s="59"/>
      <c r="AO361" s="59"/>
      <c r="AV361" s="59"/>
      <c r="AW361" s="59"/>
      <c r="AX361" s="59"/>
      <c r="AY361" s="59"/>
      <c r="AZ361" s="59"/>
      <c r="BA361" s="59"/>
      <c r="BB361" s="5">
        <v>243.46780000000001</v>
      </c>
      <c r="BC361" s="5">
        <v>247.59993704215614</v>
      </c>
      <c r="BD361" s="5">
        <v>251.538522644484</v>
      </c>
      <c r="BE361" s="5">
        <v>255.33868102207285</v>
      </c>
      <c r="BF361" s="5">
        <v>258.49241118747682</v>
      </c>
      <c r="BG361" s="5">
        <v>261.27785438912929</v>
      </c>
      <c r="BH361" s="1">
        <v>5704</v>
      </c>
      <c r="BJ361" s="57">
        <v>0</v>
      </c>
      <c r="BK361" s="57">
        <v>0</v>
      </c>
      <c r="BL361" s="57">
        <v>0</v>
      </c>
      <c r="BM361" s="57">
        <v>0</v>
      </c>
      <c r="BN361" s="57">
        <v>0</v>
      </c>
      <c r="BO361" s="57">
        <v>0</v>
      </c>
      <c r="BP361" s="57">
        <v>0</v>
      </c>
      <c r="BQ361" s="57">
        <v>0</v>
      </c>
      <c r="BR361" s="57">
        <v>0</v>
      </c>
      <c r="BS361" s="57">
        <v>0</v>
      </c>
      <c r="BT361" s="57">
        <v>0</v>
      </c>
      <c r="CA361" s="57">
        <v>12.766934051103643</v>
      </c>
      <c r="CB361" s="30">
        <v>0</v>
      </c>
      <c r="CC361" s="30">
        <v>68.090315024332327</v>
      </c>
      <c r="CD361" s="30">
        <v>108.51893943438095</v>
      </c>
      <c r="CE361" s="30">
        <v>65.96249251225592</v>
      </c>
      <c r="CF361" s="30">
        <v>0</v>
      </c>
      <c r="CG361" s="124">
        <v>13.063892719456465</v>
      </c>
      <c r="CH361" s="124">
        <v>0</v>
      </c>
      <c r="CI361" s="124">
        <v>69.674094590860435</v>
      </c>
      <c r="CJ361" s="124">
        <v>111.04308811537994</v>
      </c>
      <c r="CK361" s="124">
        <v>67.496778963432448</v>
      </c>
      <c r="CL361" s="124">
        <v>0</v>
      </c>
      <c r="CM361" s="4">
        <f>IF(ISNUMBER(VLOOKUP(A361,Sheet1!$D$5:$D$567,1,0)),1,0)</f>
        <v>1</v>
      </c>
    </row>
    <row r="362" spans="1:91" s="57" customFormat="1">
      <c r="A362" s="1">
        <v>5705</v>
      </c>
      <c r="B362" s="1">
        <v>57</v>
      </c>
      <c r="C362" s="1">
        <v>5</v>
      </c>
      <c r="D362" s="3" t="s">
        <v>457</v>
      </c>
      <c r="E362" s="3"/>
      <c r="F362" s="4" t="s">
        <v>90</v>
      </c>
      <c r="G362" s="4" t="s">
        <v>91</v>
      </c>
      <c r="H362" s="4" t="s">
        <v>92</v>
      </c>
      <c r="I362" s="4" t="s">
        <v>91</v>
      </c>
      <c r="J362" s="4" t="s">
        <v>93</v>
      </c>
      <c r="K362" s="57">
        <v>287.87878787878577</v>
      </c>
      <c r="L362" s="57">
        <v>0</v>
      </c>
      <c r="M362" s="57">
        <v>0</v>
      </c>
      <c r="N362" s="57">
        <v>0</v>
      </c>
      <c r="O362" s="57">
        <v>0</v>
      </c>
      <c r="P362" s="57">
        <v>0</v>
      </c>
      <c r="Q362" s="57">
        <f t="shared" si="94"/>
        <v>0</v>
      </c>
      <c r="R362" s="58">
        <f t="shared" si="95"/>
        <v>287.87878787878577</v>
      </c>
      <c r="S362" s="58">
        <f t="shared" si="96"/>
        <v>287.87878787878577</v>
      </c>
      <c r="T362" s="58">
        <f t="shared" si="97"/>
        <v>287.87878787878577</v>
      </c>
      <c r="U362" s="58">
        <f t="shared" si="98"/>
        <v>287.87878787878577</v>
      </c>
      <c r="V362" s="61">
        <f t="shared" si="99"/>
        <v>287.87878787878577</v>
      </c>
      <c r="W362" s="57">
        <v>987.75110492925796</v>
      </c>
      <c r="X362" s="57">
        <f t="shared" si="89"/>
        <v>997.28474694348199</v>
      </c>
      <c r="Y362" s="57">
        <f t="shared" si="90"/>
        <v>997.76283605949266</v>
      </c>
      <c r="Z362" s="57">
        <f t="shared" si="91"/>
        <v>986.11102277675286</v>
      </c>
      <c r="AA362" s="57">
        <f t="shared" si="92"/>
        <v>966.51274783583358</v>
      </c>
      <c r="AB362" s="57">
        <f t="shared" si="93"/>
        <v>946.06658738839747</v>
      </c>
      <c r="AC362" s="59">
        <v>3.4311354171227109</v>
      </c>
      <c r="AD362" s="59">
        <v>3.464252278856331</v>
      </c>
      <c r="AE362" s="59">
        <v>3.4659130094698418</v>
      </c>
      <c r="AF362" s="59">
        <v>3.4254382896455877</v>
      </c>
      <c r="AG362" s="59">
        <v>3.3573600714297624</v>
      </c>
      <c r="AH362" s="59">
        <v>3.2863365667176154</v>
      </c>
      <c r="AI362" s="59"/>
      <c r="AJ362" s="59"/>
      <c r="AK362" s="59"/>
      <c r="AL362" s="59"/>
      <c r="AM362" s="59"/>
      <c r="AN362" s="59"/>
      <c r="AO362" s="59"/>
      <c r="AV362" s="59"/>
      <c r="AW362" s="59"/>
      <c r="AX362" s="59"/>
      <c r="AY362" s="59"/>
      <c r="AZ362" s="59"/>
      <c r="BA362" s="59"/>
      <c r="BB362" s="5">
        <v>243.46780000000001</v>
      </c>
      <c r="BC362" s="5">
        <v>247.53209805297129</v>
      </c>
      <c r="BD362" s="5">
        <v>251.46283929209181</v>
      </c>
      <c r="BE362" s="5">
        <v>255.3354979568187</v>
      </c>
      <c r="BF362" s="5">
        <v>258.61462335526858</v>
      </c>
      <c r="BG362" s="5">
        <v>261.53290273957646</v>
      </c>
      <c r="BH362" s="1">
        <v>5705</v>
      </c>
      <c r="BI362" s="57">
        <v>176</v>
      </c>
      <c r="BJ362" s="57">
        <v>176</v>
      </c>
      <c r="BK362" s="57">
        <v>176</v>
      </c>
      <c r="BL362" s="57">
        <v>176</v>
      </c>
      <c r="BM362" s="57">
        <v>176</v>
      </c>
      <c r="BN362" s="57">
        <v>176</v>
      </c>
      <c r="BO362" s="57">
        <v>25</v>
      </c>
      <c r="BP362" s="57">
        <v>25</v>
      </c>
      <c r="BQ362" s="57">
        <v>25</v>
      </c>
      <c r="BR362" s="57">
        <v>25</v>
      </c>
      <c r="BS362" s="57">
        <v>25</v>
      </c>
      <c r="BT362" s="57">
        <v>25</v>
      </c>
      <c r="CA362" s="57">
        <v>0</v>
      </c>
      <c r="CB362" s="30">
        <v>162.21313996856793</v>
      </c>
      <c r="CC362" s="30">
        <v>15.019735068792365</v>
      </c>
      <c r="CD362" s="30">
        <v>0</v>
      </c>
      <c r="CE362" s="30">
        <v>78.102622919458398</v>
      </c>
      <c r="CF362" s="30">
        <v>0</v>
      </c>
      <c r="CG362" s="124">
        <v>0</v>
      </c>
      <c r="CH362" s="124">
        <v>166.15031477391901</v>
      </c>
      <c r="CI362" s="124">
        <v>15.384288288755656</v>
      </c>
      <c r="CJ362" s="124">
        <v>0</v>
      </c>
      <c r="CK362" s="124">
        <v>79.998299676901794</v>
      </c>
      <c r="CL362" s="124">
        <v>0</v>
      </c>
      <c r="CM362" s="4">
        <f>IF(ISNUMBER(VLOOKUP(A362,Sheet1!$D$5:$D$567,1,0)),1,0)</f>
        <v>1</v>
      </c>
    </row>
    <row r="363" spans="1:91" s="57" customFormat="1">
      <c r="A363" s="1">
        <v>5706</v>
      </c>
      <c r="B363" s="1">
        <v>57</v>
      </c>
      <c r="C363" s="1">
        <v>5</v>
      </c>
      <c r="D363" s="3" t="s">
        <v>458</v>
      </c>
      <c r="E363" s="3"/>
      <c r="F363" s="4" t="s">
        <v>90</v>
      </c>
      <c r="G363" s="4" t="s">
        <v>91</v>
      </c>
      <c r="H363" s="4" t="s">
        <v>92</v>
      </c>
      <c r="I363" s="4" t="s">
        <v>91</v>
      </c>
      <c r="J363" s="4" t="s">
        <v>93</v>
      </c>
      <c r="K363" s="57">
        <v>813.17865748709244</v>
      </c>
      <c r="L363" s="57">
        <v>0</v>
      </c>
      <c r="M363" s="57">
        <v>0</v>
      </c>
      <c r="N363" s="57">
        <v>0</v>
      </c>
      <c r="O363" s="57">
        <v>0</v>
      </c>
      <c r="P363" s="57">
        <v>0</v>
      </c>
      <c r="Q363" s="57">
        <f t="shared" si="94"/>
        <v>0</v>
      </c>
      <c r="R363" s="58">
        <f t="shared" si="95"/>
        <v>813.17865748709244</v>
      </c>
      <c r="S363" s="58">
        <f t="shared" si="96"/>
        <v>813.17865748709244</v>
      </c>
      <c r="T363" s="58">
        <f t="shared" si="97"/>
        <v>813.17865748709244</v>
      </c>
      <c r="U363" s="58">
        <f t="shared" si="98"/>
        <v>813.17865748709244</v>
      </c>
      <c r="V363" s="61">
        <f t="shared" si="99"/>
        <v>813.17865748709244</v>
      </c>
      <c r="W363" s="57">
        <v>3285</v>
      </c>
      <c r="X363" s="57">
        <f t="shared" si="89"/>
        <v>3559</v>
      </c>
      <c r="Y363" s="57">
        <f t="shared" si="90"/>
        <v>3812.0000000000005</v>
      </c>
      <c r="Z363" s="57">
        <f t="shared" si="91"/>
        <v>4089.0000000000005</v>
      </c>
      <c r="AA363" s="57">
        <f t="shared" si="92"/>
        <v>4418</v>
      </c>
      <c r="AB363" s="57">
        <f t="shared" si="93"/>
        <v>4785</v>
      </c>
      <c r="AC363" s="59">
        <v>4.0397026775781342</v>
      </c>
      <c r="AD363" s="59">
        <v>4.3766520028921096</v>
      </c>
      <c r="AE363" s="59">
        <v>4.6877767448791019</v>
      </c>
      <c r="AF363" s="59">
        <v>5.0284152963826463</v>
      </c>
      <c r="AG363" s="59">
        <v>5.4330004351720538</v>
      </c>
      <c r="AH363" s="59">
        <v>5.8843157723626707</v>
      </c>
      <c r="AI363" s="59"/>
      <c r="AJ363" s="59"/>
      <c r="AK363" s="59"/>
      <c r="AL363" s="59"/>
      <c r="AM363" s="59"/>
      <c r="AN363" s="59"/>
      <c r="AO363" s="59"/>
      <c r="AV363" s="59"/>
      <c r="AW363" s="59"/>
      <c r="AX363" s="59"/>
      <c r="AY363" s="59"/>
      <c r="AZ363" s="59"/>
      <c r="BA363" s="59"/>
      <c r="BB363" s="5">
        <v>262.52449999999999</v>
      </c>
      <c r="BC363" s="5">
        <v>286.08770124828993</v>
      </c>
      <c r="BD363" s="5">
        <v>299.89218692203838</v>
      </c>
      <c r="BE363" s="5">
        <v>311.9573720484596</v>
      </c>
      <c r="BF363" s="5">
        <v>328.53613303518091</v>
      </c>
      <c r="BG363" s="5">
        <v>346.01142942321951</v>
      </c>
      <c r="BH363" s="1">
        <v>5706</v>
      </c>
      <c r="BI363" s="57">
        <v>309</v>
      </c>
      <c r="BJ363" s="57">
        <v>478.03767624055649</v>
      </c>
      <c r="BK363" s="57">
        <v>507.91082044321803</v>
      </c>
      <c r="BL363" s="57">
        <v>495.94818850647295</v>
      </c>
      <c r="BM363" s="57">
        <v>534.03324755364599</v>
      </c>
      <c r="BN363" s="57">
        <v>573.89127664002751</v>
      </c>
      <c r="BO363" s="57">
        <v>28</v>
      </c>
      <c r="BP363" s="57">
        <v>28</v>
      </c>
      <c r="BQ363" s="57">
        <v>28</v>
      </c>
      <c r="BR363" s="57">
        <v>28</v>
      </c>
      <c r="BS363" s="57">
        <v>28</v>
      </c>
      <c r="BT363" s="57">
        <v>28</v>
      </c>
      <c r="CA363" s="57">
        <v>0</v>
      </c>
      <c r="CB363" s="30">
        <v>58.459067582134317</v>
      </c>
      <c r="CC363" s="30">
        <v>58.459067582134317</v>
      </c>
      <c r="CD363" s="30">
        <v>87.688601373201479</v>
      </c>
      <c r="CE363" s="30">
        <v>107.35063551098951</v>
      </c>
      <c r="CF363" s="30">
        <v>0</v>
      </c>
      <c r="CG363" s="124">
        <v>0</v>
      </c>
      <c r="CH363" s="124">
        <v>64.840607561281601</v>
      </c>
      <c r="CI363" s="124">
        <v>64.840607561281601</v>
      </c>
      <c r="CJ363" s="124">
        <v>97.260911341922395</v>
      </c>
      <c r="CK363" s="124">
        <v>119.06930295873391</v>
      </c>
      <c r="CL363" s="124">
        <v>0</v>
      </c>
      <c r="CM363" s="4">
        <f>IF(ISNUMBER(VLOOKUP(A363,Sheet1!$D$5:$D$567,1,0)),1,0)</f>
        <v>1</v>
      </c>
    </row>
    <row r="364" spans="1:91" s="57" customFormat="1">
      <c r="A364" s="1">
        <v>5707</v>
      </c>
      <c r="B364" s="1">
        <v>57</v>
      </c>
      <c r="C364" s="1">
        <v>5</v>
      </c>
      <c r="D364" s="3" t="s">
        <v>459</v>
      </c>
      <c r="E364" s="3"/>
      <c r="F364" s="4" t="s">
        <v>90</v>
      </c>
      <c r="G364" s="4" t="s">
        <v>91</v>
      </c>
      <c r="H364" s="4" t="s">
        <v>92</v>
      </c>
      <c r="I364" s="4" t="s">
        <v>91</v>
      </c>
      <c r="J364" s="4" t="s">
        <v>93</v>
      </c>
      <c r="K364" s="57">
        <v>770.00000000000011</v>
      </c>
      <c r="L364" s="57">
        <v>0</v>
      </c>
      <c r="M364" s="57">
        <v>0</v>
      </c>
      <c r="N364" s="57">
        <v>0</v>
      </c>
      <c r="O364" s="57">
        <v>0</v>
      </c>
      <c r="P364" s="57">
        <v>0</v>
      </c>
      <c r="Q364" s="57">
        <f t="shared" si="94"/>
        <v>0</v>
      </c>
      <c r="R364" s="58">
        <f t="shared" si="95"/>
        <v>770.00000000000011</v>
      </c>
      <c r="S364" s="58">
        <f t="shared" si="96"/>
        <v>770.00000000000011</v>
      </c>
      <c r="T364" s="58">
        <f t="shared" si="97"/>
        <v>770.00000000000011</v>
      </c>
      <c r="U364" s="58">
        <f t="shared" si="98"/>
        <v>770.00000000000011</v>
      </c>
      <c r="V364" s="61">
        <f t="shared" si="99"/>
        <v>770.00000000000011</v>
      </c>
      <c r="W364" s="57">
        <v>3397.8938053427041</v>
      </c>
      <c r="X364" s="57">
        <f t="shared" si="89"/>
        <v>3573.3096630169152</v>
      </c>
      <c r="Y364" s="57">
        <f t="shared" si="90"/>
        <v>3743.5104726012428</v>
      </c>
      <c r="Z364" s="57">
        <f t="shared" si="91"/>
        <v>3887.9659640588175</v>
      </c>
      <c r="AA364" s="57">
        <f t="shared" si="92"/>
        <v>4001.0140466622684</v>
      </c>
      <c r="AB364" s="57">
        <f t="shared" si="93"/>
        <v>4103.9835935526462</v>
      </c>
      <c r="AC364" s="59">
        <v>4.4128490978476673</v>
      </c>
      <c r="AD364" s="59">
        <v>4.6406619000219669</v>
      </c>
      <c r="AE364" s="59">
        <v>4.8617019124691456</v>
      </c>
      <c r="AF364" s="59">
        <v>5.0493064468296325</v>
      </c>
      <c r="AG364" s="59">
        <v>5.1961221385224254</v>
      </c>
      <c r="AH364" s="59">
        <v>5.3298488227956433</v>
      </c>
      <c r="AI364" s="59"/>
      <c r="AJ364" s="59"/>
      <c r="AK364" s="59"/>
      <c r="AL364" s="59"/>
      <c r="AM364" s="59"/>
      <c r="AN364" s="59"/>
      <c r="AO364" s="59"/>
      <c r="AV364" s="59"/>
      <c r="AW364" s="59"/>
      <c r="AX364" s="59"/>
      <c r="AY364" s="59"/>
      <c r="AZ364" s="59"/>
      <c r="BA364" s="59"/>
      <c r="BB364" s="5">
        <v>103.0945</v>
      </c>
      <c r="BC364" s="5">
        <v>121.36617487446736</v>
      </c>
      <c r="BD364" s="5">
        <v>134.76071021191842</v>
      </c>
      <c r="BE364" s="5">
        <v>138.50482569998226</v>
      </c>
      <c r="BF364" s="5">
        <v>143.21158685216204</v>
      </c>
      <c r="BG364" s="5">
        <v>147.06384489828582</v>
      </c>
      <c r="BH364" s="1">
        <v>5707</v>
      </c>
      <c r="BI364" s="57">
        <v>412</v>
      </c>
      <c r="BJ364" s="57">
        <v>583.1396928970031</v>
      </c>
      <c r="BK364" s="57">
        <v>682.59184213447634</v>
      </c>
      <c r="BL364" s="57">
        <v>646.93066610341475</v>
      </c>
      <c r="BM364" s="57">
        <v>642.09822336204661</v>
      </c>
      <c r="BN364" s="57">
        <v>631.11397198078589</v>
      </c>
      <c r="BO364" s="57">
        <v>122</v>
      </c>
      <c r="BP364" s="57">
        <v>122</v>
      </c>
      <c r="BQ364" s="57">
        <v>122</v>
      </c>
      <c r="BR364" s="57">
        <v>122</v>
      </c>
      <c r="BS364" s="57">
        <v>122</v>
      </c>
      <c r="BT364" s="57">
        <v>122</v>
      </c>
      <c r="CA364" s="57">
        <v>0</v>
      </c>
      <c r="CB364" s="30">
        <v>42.855092779009127</v>
      </c>
      <c r="CC364" s="30">
        <v>25.208878112565579</v>
      </c>
      <c r="CD364" s="30">
        <v>12.604438994521038</v>
      </c>
      <c r="CE364" s="30">
        <v>57.836415813886525</v>
      </c>
      <c r="CF364" s="30">
        <v>0</v>
      </c>
      <c r="CG364" s="124">
        <v>0</v>
      </c>
      <c r="CH364" s="124">
        <v>45.503358353777948</v>
      </c>
      <c r="CI364" s="124">
        <v>26.766681392290373</v>
      </c>
      <c r="CJ364" s="124">
        <v>13.383340630566815</v>
      </c>
      <c r="CK364" s="124">
        <v>61.410464521650688</v>
      </c>
      <c r="CL364" s="124">
        <v>0</v>
      </c>
      <c r="CM364" s="4">
        <f>IF(ISNUMBER(VLOOKUP(A364,Sheet1!$D$5:$D$567,1,0)),1,0)</f>
        <v>1</v>
      </c>
    </row>
    <row r="365" spans="1:91" s="57" customFormat="1">
      <c r="A365" s="1">
        <v>5708</v>
      </c>
      <c r="B365" s="1">
        <v>57</v>
      </c>
      <c r="C365" s="1">
        <v>5</v>
      </c>
      <c r="D365" s="3" t="s">
        <v>460</v>
      </c>
      <c r="E365" s="3"/>
      <c r="F365" s="4" t="s">
        <v>109</v>
      </c>
      <c r="G365" s="4" t="s">
        <v>91</v>
      </c>
      <c r="H365" s="4" t="s">
        <v>92</v>
      </c>
      <c r="I365" s="4" t="s">
        <v>91</v>
      </c>
      <c r="J365" s="4" t="s">
        <v>93</v>
      </c>
      <c r="K365" s="57">
        <v>674.64284789644933</v>
      </c>
      <c r="L365" s="57">
        <v>6</v>
      </c>
      <c r="M365" s="57">
        <v>6</v>
      </c>
      <c r="N365" s="57">
        <v>6</v>
      </c>
      <c r="O365" s="57">
        <v>6</v>
      </c>
      <c r="P365" s="57">
        <v>6</v>
      </c>
      <c r="Q365" s="57">
        <f t="shared" si="94"/>
        <v>30</v>
      </c>
      <c r="R365" s="58">
        <f t="shared" si="95"/>
        <v>680.64284789644933</v>
      </c>
      <c r="S365" s="58">
        <f t="shared" si="96"/>
        <v>686.64284789644933</v>
      </c>
      <c r="T365" s="58">
        <f t="shared" si="97"/>
        <v>692.64284789644933</v>
      </c>
      <c r="U365" s="58">
        <f t="shared" si="98"/>
        <v>698.64284789644933</v>
      </c>
      <c r="V365" s="61">
        <f t="shared" si="99"/>
        <v>704.64284789644933</v>
      </c>
      <c r="W365" s="57">
        <v>4794</v>
      </c>
      <c r="X365" s="57">
        <f t="shared" si="89"/>
        <v>4836.6358925907043</v>
      </c>
      <c r="Y365" s="57">
        <f t="shared" si="90"/>
        <v>5025.6499387368503</v>
      </c>
      <c r="Z365" s="57">
        <f t="shared" si="91"/>
        <v>5221.6518553484348</v>
      </c>
      <c r="AA365" s="57">
        <f t="shared" si="92"/>
        <v>5424.8908020118506</v>
      </c>
      <c r="AB365" s="57">
        <f t="shared" si="93"/>
        <v>5635.6245988052588</v>
      </c>
      <c r="AC365" s="59">
        <v>7.105982098450748</v>
      </c>
      <c r="AD365" s="59">
        <v>7.105982098450748</v>
      </c>
      <c r="AE365" s="59">
        <v>7.31916156140427</v>
      </c>
      <c r="AF365" s="59">
        <v>7.5387364082463986</v>
      </c>
      <c r="AG365" s="59">
        <v>7.7648985004937909</v>
      </c>
      <c r="AH365" s="59">
        <v>7.9978454555086049</v>
      </c>
      <c r="AI365" s="59"/>
      <c r="AJ365" s="59"/>
      <c r="AK365" s="59"/>
      <c r="AL365" s="59"/>
      <c r="AM365" s="59"/>
      <c r="AN365" s="59"/>
      <c r="AO365" s="59"/>
      <c r="AV365" s="59"/>
      <c r="AW365" s="59"/>
      <c r="AX365" s="59"/>
      <c r="AY365" s="59"/>
      <c r="AZ365" s="59"/>
      <c r="BA365" s="59"/>
      <c r="BB365" s="5">
        <v>291.84250000000003</v>
      </c>
      <c r="BC365" s="5">
        <v>304.53843669468108</v>
      </c>
      <c r="BD365" s="5">
        <v>324.90250920444225</v>
      </c>
      <c r="BE365" s="5">
        <v>334.09855978146101</v>
      </c>
      <c r="BF365" s="5">
        <v>342.34599472006943</v>
      </c>
      <c r="BG365" s="5">
        <v>353.21621613665718</v>
      </c>
      <c r="BH365" s="1">
        <v>5708</v>
      </c>
      <c r="BI365" s="57">
        <v>1491</v>
      </c>
      <c r="BJ365" s="57">
        <v>1627.8539274168249</v>
      </c>
      <c r="BK365" s="57">
        <v>1815.5572118599619</v>
      </c>
      <c r="BL365" s="57">
        <v>1826.6614419369312</v>
      </c>
      <c r="BM365" s="57">
        <v>1827.4895022049338</v>
      </c>
      <c r="BN365" s="57">
        <v>1873.2987975432752</v>
      </c>
      <c r="BO365" s="57">
        <v>213</v>
      </c>
      <c r="BP365" s="57">
        <v>599.41402594399506</v>
      </c>
      <c r="BQ365" s="57">
        <v>573.65959958903443</v>
      </c>
      <c r="BR365" s="57">
        <v>548.87183093384897</v>
      </c>
      <c r="BS365" s="57">
        <v>597.02137300572736</v>
      </c>
      <c r="BT365" s="57">
        <v>612.17596968618955</v>
      </c>
      <c r="CA365" s="57">
        <v>0</v>
      </c>
      <c r="CB365" s="30">
        <v>78.125310110812407</v>
      </c>
      <c r="CC365" s="30">
        <v>62.50024808864994</v>
      </c>
      <c r="CD365" s="30">
        <v>46.875186066487444</v>
      </c>
      <c r="CE365" s="30">
        <v>146.59781551551123</v>
      </c>
      <c r="CF365" s="30">
        <v>0</v>
      </c>
      <c r="CG365" s="124">
        <v>0</v>
      </c>
      <c r="CH365" s="124">
        <v>82.59576587188667</v>
      </c>
      <c r="CI365" s="124">
        <v>66.076612697509347</v>
      </c>
      <c r="CJ365" s="124">
        <v>49.557459523131996</v>
      </c>
      <c r="CK365" s="124">
        <v>154.9863780441292</v>
      </c>
      <c r="CL365" s="124">
        <v>0</v>
      </c>
      <c r="CM365" s="4">
        <f>IF(ISNUMBER(VLOOKUP(A365,Sheet1!$D$5:$D$567,1,0)),1,0)</f>
        <v>1</v>
      </c>
    </row>
    <row r="366" spans="1:91" s="57" customFormat="1">
      <c r="A366" s="1">
        <v>5801</v>
      </c>
      <c r="B366" s="1">
        <v>58</v>
      </c>
      <c r="C366" s="1">
        <v>5</v>
      </c>
      <c r="D366" s="3" t="s">
        <v>461</v>
      </c>
      <c r="E366" s="3"/>
      <c r="F366" s="4" t="s">
        <v>109</v>
      </c>
      <c r="G366" s="4" t="s">
        <v>91</v>
      </c>
      <c r="H366" s="4" t="s">
        <v>92</v>
      </c>
      <c r="I366" s="4" t="s">
        <v>91</v>
      </c>
      <c r="J366" s="4" t="s">
        <v>93</v>
      </c>
      <c r="K366" s="57">
        <v>830</v>
      </c>
      <c r="L366" s="57">
        <v>0</v>
      </c>
      <c r="M366" s="57">
        <v>0</v>
      </c>
      <c r="N366" s="57">
        <v>130.39999999999998</v>
      </c>
      <c r="O366" s="57">
        <v>45</v>
      </c>
      <c r="P366" s="57">
        <v>105</v>
      </c>
      <c r="Q366" s="57">
        <f t="shared" si="94"/>
        <v>280.39999999999998</v>
      </c>
      <c r="R366" s="58">
        <f t="shared" si="95"/>
        <v>830</v>
      </c>
      <c r="S366" s="58">
        <f t="shared" si="96"/>
        <v>830</v>
      </c>
      <c r="T366" s="58">
        <f t="shared" si="97"/>
        <v>960.4</v>
      </c>
      <c r="U366" s="58">
        <f t="shared" si="98"/>
        <v>1005.4</v>
      </c>
      <c r="V366" s="61">
        <f t="shared" si="99"/>
        <v>1110.4000000000001</v>
      </c>
      <c r="W366" s="57">
        <v>5009.2537288765234</v>
      </c>
      <c r="X366" s="57">
        <f t="shared" si="89"/>
        <v>5325.2950617615543</v>
      </c>
      <c r="Y366" s="57">
        <f t="shared" si="90"/>
        <v>5560.6664830435575</v>
      </c>
      <c r="Z366" s="57">
        <f t="shared" si="91"/>
        <v>6168.3480667869362</v>
      </c>
      <c r="AA366" s="57">
        <f t="shared" si="92"/>
        <v>6431.0783716777032</v>
      </c>
      <c r="AB366" s="57">
        <f t="shared" si="93"/>
        <v>6878.6114469165395</v>
      </c>
      <c r="AC366" s="59">
        <v>6.0352454564777389</v>
      </c>
      <c r="AD366" s="59">
        <v>6.4160181467006678</v>
      </c>
      <c r="AE366" s="59">
        <v>6.6995981723416351</v>
      </c>
      <c r="AF366" s="59">
        <v>6.422686450215469</v>
      </c>
      <c r="AG366" s="59">
        <v>6.3965370714916485</v>
      </c>
      <c r="AH366" s="59">
        <v>6.1947149197735403</v>
      </c>
      <c r="AI366" s="59"/>
      <c r="AJ366" s="59"/>
      <c r="AK366" s="59"/>
      <c r="AL366" s="59"/>
      <c r="AM366" s="59"/>
      <c r="AN366" s="59"/>
      <c r="AO366" s="59"/>
      <c r="AV366" s="59"/>
      <c r="AW366" s="59"/>
      <c r="AX366" s="59"/>
      <c r="AY366" s="59"/>
      <c r="AZ366" s="59"/>
      <c r="BA366" s="59"/>
      <c r="BB366" s="5">
        <v>342.87080000000003</v>
      </c>
      <c r="BC366" s="5">
        <v>393.59230303006109</v>
      </c>
      <c r="BD366" s="5">
        <v>413.12919010082163</v>
      </c>
      <c r="BE366" s="5">
        <v>434.43596685654688</v>
      </c>
      <c r="BF366" s="5">
        <v>454.19554200863649</v>
      </c>
      <c r="BG366" s="5">
        <v>478.27661207080553</v>
      </c>
      <c r="BH366" s="1">
        <v>5801</v>
      </c>
      <c r="BI366" s="57">
        <v>1005</v>
      </c>
      <c r="BJ366" s="57">
        <v>1166.8335069227719</v>
      </c>
      <c r="BK366" s="57">
        <v>1328.6670138455436</v>
      </c>
      <c r="BL366" s="57">
        <v>1505.8665055185043</v>
      </c>
      <c r="BM366" s="57">
        <v>1668.5984646852341</v>
      </c>
      <c r="BN366" s="57">
        <v>1830.3213069555054</v>
      </c>
      <c r="BO366" s="57">
        <v>0</v>
      </c>
      <c r="BP366" s="57">
        <v>357.80452577326747</v>
      </c>
      <c r="BQ366" s="57">
        <v>442.20109812532894</v>
      </c>
      <c r="BR366" s="57">
        <v>465.40284571419363</v>
      </c>
      <c r="BS366" s="57">
        <v>450.02319548609427</v>
      </c>
      <c r="BT366" s="57">
        <v>489.07480190841335</v>
      </c>
      <c r="CA366" s="57">
        <v>0</v>
      </c>
      <c r="CB366" s="30">
        <v>12.267228132560172</v>
      </c>
      <c r="CC366" s="30">
        <v>255.15834170378159</v>
      </c>
      <c r="CD366" s="30">
        <v>30.668069768334671</v>
      </c>
      <c r="CE366" s="30">
        <v>136.34232725187047</v>
      </c>
      <c r="CF366" s="30">
        <v>0</v>
      </c>
      <c r="CG366" s="124">
        <v>0</v>
      </c>
      <c r="CH366" s="124">
        <v>13.50516245971391</v>
      </c>
      <c r="CI366" s="124">
        <v>280.90737536007606</v>
      </c>
      <c r="CJ366" s="124">
        <v>33.762905529397834</v>
      </c>
      <c r="CK366" s="124">
        <v>150.10116872161774</v>
      </c>
      <c r="CL366" s="124">
        <v>0</v>
      </c>
      <c r="CM366" s="4">
        <f>IF(ISNUMBER(VLOOKUP(A366,Sheet1!$D$5:$D$567,1,0)),1,0)</f>
        <v>1</v>
      </c>
    </row>
    <row r="367" spans="1:91" s="57" customFormat="1">
      <c r="A367" s="1">
        <v>5802</v>
      </c>
      <c r="B367" s="1">
        <v>58</v>
      </c>
      <c r="C367" s="1">
        <v>5</v>
      </c>
      <c r="D367" s="3" t="s">
        <v>462</v>
      </c>
      <c r="E367" s="3"/>
      <c r="F367" s="4" t="s">
        <v>90</v>
      </c>
      <c r="G367" s="4" t="s">
        <v>91</v>
      </c>
      <c r="H367" s="4" t="s">
        <v>92</v>
      </c>
      <c r="I367" s="4" t="s">
        <v>91</v>
      </c>
      <c r="J367" s="4" t="s">
        <v>93</v>
      </c>
      <c r="K367" s="57">
        <v>604.50000000000398</v>
      </c>
      <c r="L367" s="57">
        <v>0</v>
      </c>
      <c r="M367" s="57">
        <v>75.600000000000009</v>
      </c>
      <c r="N367" s="57">
        <v>0</v>
      </c>
      <c r="O367" s="57">
        <v>6</v>
      </c>
      <c r="P367" s="57">
        <v>14</v>
      </c>
      <c r="Q367" s="57">
        <f t="shared" si="94"/>
        <v>95.600000000000009</v>
      </c>
      <c r="R367" s="58">
        <f t="shared" si="95"/>
        <v>604.50000000000398</v>
      </c>
      <c r="S367" s="58">
        <f t="shared" si="96"/>
        <v>680.100000000004</v>
      </c>
      <c r="T367" s="58">
        <f t="shared" si="97"/>
        <v>680.100000000004</v>
      </c>
      <c r="U367" s="58">
        <f t="shared" si="98"/>
        <v>686.100000000004</v>
      </c>
      <c r="V367" s="61">
        <f t="shared" si="99"/>
        <v>700.100000000004</v>
      </c>
      <c r="W367" s="57">
        <v>3472</v>
      </c>
      <c r="X367" s="57">
        <f t="shared" si="89"/>
        <v>3472</v>
      </c>
      <c r="Y367" s="57">
        <f t="shared" si="90"/>
        <v>3906.2153846153815</v>
      </c>
      <c r="Z367" s="57">
        <f t="shared" si="91"/>
        <v>3906.2153846153815</v>
      </c>
      <c r="AA367" s="57">
        <f t="shared" si="92"/>
        <v>3934.9825598961306</v>
      </c>
      <c r="AB367" s="57">
        <f t="shared" si="93"/>
        <v>4002.3596923780829</v>
      </c>
      <c r="AC367" s="59">
        <v>5.7435897435897054</v>
      </c>
      <c r="AD367" s="59">
        <v>5.7435897435897054</v>
      </c>
      <c r="AE367" s="59">
        <v>5.7435897435897054</v>
      </c>
      <c r="AF367" s="59">
        <v>5.7435897435897054</v>
      </c>
      <c r="AG367" s="59">
        <v>5.7352901324823025</v>
      </c>
      <c r="AH367" s="59">
        <v>5.7168400119669478</v>
      </c>
      <c r="AI367" s="59"/>
      <c r="AJ367" s="59"/>
      <c r="AK367" s="59"/>
      <c r="AL367" s="59"/>
      <c r="AM367" s="59"/>
      <c r="AN367" s="59"/>
      <c r="AO367" s="59"/>
      <c r="AV367" s="59"/>
      <c r="AW367" s="59"/>
      <c r="AX367" s="59"/>
      <c r="AY367" s="59"/>
      <c r="AZ367" s="59"/>
      <c r="BA367" s="59"/>
      <c r="BB367" s="5">
        <v>350.79950000000002</v>
      </c>
      <c r="BC367" s="5">
        <v>367.86263922339225</v>
      </c>
      <c r="BD367" s="5">
        <v>373.10021216484057</v>
      </c>
      <c r="BE367" s="5">
        <v>377.25771522466397</v>
      </c>
      <c r="BF367" s="5">
        <v>384.00845561610032</v>
      </c>
      <c r="BG367" s="5">
        <v>392.70745902549567</v>
      </c>
      <c r="BH367" s="1">
        <v>5802</v>
      </c>
      <c r="BI367" s="57">
        <v>143</v>
      </c>
      <c r="BJ367" s="57">
        <v>317.28812856563201</v>
      </c>
      <c r="BK367" s="57">
        <v>350.12812579865181</v>
      </c>
      <c r="BL367" s="57">
        <v>317.62417384403716</v>
      </c>
      <c r="BM367" s="57">
        <v>312.04977120768342</v>
      </c>
      <c r="BN367" s="57">
        <v>313.6446508561238</v>
      </c>
      <c r="BO367" s="57">
        <v>0</v>
      </c>
      <c r="BP367" s="57">
        <v>0</v>
      </c>
      <c r="BQ367" s="57">
        <v>0</v>
      </c>
      <c r="BR367" s="57">
        <v>0</v>
      </c>
      <c r="BS367" s="57">
        <v>0</v>
      </c>
      <c r="BT367" s="57">
        <v>0</v>
      </c>
      <c r="CA367" s="57">
        <v>0</v>
      </c>
      <c r="CB367" s="30">
        <v>4.4078200292595966</v>
      </c>
      <c r="CC367" s="30">
        <v>76.4022130999859</v>
      </c>
      <c r="CD367" s="30">
        <v>139.58096648244992</v>
      </c>
      <c r="CE367" s="30">
        <v>156.86671561296853</v>
      </c>
      <c r="CF367" s="30">
        <v>0</v>
      </c>
      <c r="CG367" s="124">
        <v>0</v>
      </c>
      <c r="CH367" s="124">
        <v>4.5883324148888223</v>
      </c>
      <c r="CI367" s="124">
        <v>79.531094420566404</v>
      </c>
      <c r="CJ367" s="124">
        <v>145.29719198188627</v>
      </c>
      <c r="CK367" s="124">
        <v>163.29084020815412</v>
      </c>
      <c r="CL367" s="124">
        <v>0</v>
      </c>
      <c r="CM367" s="4">
        <f>IF(ISNUMBER(VLOOKUP(A367,Sheet1!$D$5:$D$567,1,0)),1,0)</f>
        <v>1</v>
      </c>
    </row>
    <row r="368" spans="1:91" s="57" customFormat="1">
      <c r="A368" s="1">
        <v>5803</v>
      </c>
      <c r="B368" s="1">
        <v>58</v>
      </c>
      <c r="C368" s="1">
        <v>5</v>
      </c>
      <c r="D368" s="3" t="s">
        <v>463</v>
      </c>
      <c r="E368" s="3">
        <v>8641</v>
      </c>
      <c r="F368" s="4" t="s">
        <v>90</v>
      </c>
      <c r="G368" s="4" t="s">
        <v>91</v>
      </c>
      <c r="H368" s="4" t="s">
        <v>92</v>
      </c>
      <c r="I368" s="4" t="s">
        <v>91</v>
      </c>
      <c r="J368" s="4" t="s">
        <v>93</v>
      </c>
      <c r="K368" s="57">
        <v>0</v>
      </c>
      <c r="L368" s="57">
        <v>732.6</v>
      </c>
      <c r="M368" s="57">
        <v>175</v>
      </c>
      <c r="N368" s="57">
        <v>0</v>
      </c>
      <c r="O368" s="57">
        <v>0</v>
      </c>
      <c r="P368" s="57">
        <v>0</v>
      </c>
      <c r="Q368" s="57">
        <f t="shared" si="94"/>
        <v>907.6</v>
      </c>
      <c r="R368" s="58">
        <f t="shared" si="95"/>
        <v>732.6</v>
      </c>
      <c r="S368" s="58">
        <f t="shared" si="96"/>
        <v>907.6</v>
      </c>
      <c r="T368" s="58">
        <f t="shared" si="97"/>
        <v>907.6</v>
      </c>
      <c r="U368" s="58">
        <f t="shared" si="98"/>
        <v>907.6</v>
      </c>
      <c r="V368" s="61">
        <f t="shared" si="99"/>
        <v>907.6</v>
      </c>
      <c r="W368" s="57">
        <v>0</v>
      </c>
      <c r="X368" s="57">
        <f t="shared" si="89"/>
        <v>2564.1</v>
      </c>
      <c r="Y368" s="57">
        <f t="shared" si="90"/>
        <v>3335.4300000000003</v>
      </c>
      <c r="Z368" s="57">
        <f t="shared" si="91"/>
        <v>3502.2015000000006</v>
      </c>
      <c r="AA368" s="57">
        <f t="shared" si="92"/>
        <v>3677.3115750000006</v>
      </c>
      <c r="AB368" s="57">
        <f t="shared" si="93"/>
        <v>3861.1771537500008</v>
      </c>
      <c r="AC368" s="59"/>
      <c r="AD368" s="59">
        <v>3.5</v>
      </c>
      <c r="AE368" s="59">
        <v>3.6750000000000003</v>
      </c>
      <c r="AF368" s="59">
        <v>3.8587500000000006</v>
      </c>
      <c r="AG368" s="59">
        <v>4.0516875000000008</v>
      </c>
      <c r="AH368" s="59">
        <v>4.2542718750000006</v>
      </c>
      <c r="AI368" s="59"/>
      <c r="AJ368" s="59"/>
      <c r="AK368" s="59"/>
      <c r="AL368" s="59"/>
      <c r="AM368" s="59"/>
      <c r="AN368" s="59"/>
      <c r="AO368" s="59"/>
      <c r="AV368" s="59"/>
      <c r="AW368" s="59"/>
      <c r="AX368" s="59"/>
      <c r="AY368" s="59"/>
      <c r="AZ368" s="59"/>
      <c r="BA368" s="59"/>
      <c r="BB368" s="5">
        <v>0</v>
      </c>
      <c r="BC368" s="5">
        <v>313.01290812541788</v>
      </c>
      <c r="BD368" s="5">
        <v>321.13060801095349</v>
      </c>
      <c r="BE368" s="5">
        <v>322.63315267834798</v>
      </c>
      <c r="BF368" s="5">
        <v>322.32428232846672</v>
      </c>
      <c r="BG368" s="5">
        <v>324.52607245700005</v>
      </c>
      <c r="BH368" s="1">
        <v>5803</v>
      </c>
      <c r="BJ368" s="57">
        <v>622.01211258213721</v>
      </c>
      <c r="BK368" s="57">
        <v>838.30876380493817</v>
      </c>
      <c r="BL368" s="57">
        <v>789.02436349248046</v>
      </c>
      <c r="BM368" s="57">
        <v>704.92890915899977</v>
      </c>
      <c r="BN368" s="57">
        <v>659.94150301602474</v>
      </c>
      <c r="BO368" s="57">
        <v>0</v>
      </c>
      <c r="BP368" s="57">
        <v>0</v>
      </c>
      <c r="BQ368" s="57">
        <v>0</v>
      </c>
      <c r="BR368" s="57">
        <v>0</v>
      </c>
      <c r="BS368" s="57">
        <v>0</v>
      </c>
      <c r="BT368" s="57">
        <v>0</v>
      </c>
      <c r="CA368" s="57">
        <v>0</v>
      </c>
      <c r="CB368" s="30">
        <v>27.885674460918541</v>
      </c>
      <c r="CC368" s="30">
        <v>51.260430994335557</v>
      </c>
      <c r="CD368" s="30">
        <v>161.470357632157</v>
      </c>
      <c r="CE368" s="30">
        <v>82.016689590936892</v>
      </c>
      <c r="CF368" s="30">
        <v>0</v>
      </c>
      <c r="CG368" s="124">
        <v>0</v>
      </c>
      <c r="CH368" s="124">
        <v>28.049282398571339</v>
      </c>
      <c r="CI368" s="124">
        <v>51.561180879726734</v>
      </c>
      <c r="CJ368" s="124">
        <v>162.41771977113919</v>
      </c>
      <c r="CK368" s="124">
        <v>82.497889407562766</v>
      </c>
      <c r="CL368" s="124">
        <v>0</v>
      </c>
      <c r="CM368" s="4">
        <f>IF(ISNUMBER(VLOOKUP(A368,Sheet1!$D$5:$D$567,1,0)),1,0)</f>
        <v>1</v>
      </c>
    </row>
    <row r="369" spans="1:91" s="57" customFormat="1">
      <c r="A369" s="1">
        <v>5804</v>
      </c>
      <c r="B369" s="1">
        <v>58</v>
      </c>
      <c r="C369" s="1">
        <v>5</v>
      </c>
      <c r="D369" s="3" t="s">
        <v>464</v>
      </c>
      <c r="E369" s="3"/>
      <c r="F369" s="4" t="s">
        <v>90</v>
      </c>
      <c r="G369" s="4" t="s">
        <v>91</v>
      </c>
      <c r="H369" s="4" t="s">
        <v>92</v>
      </c>
      <c r="I369" s="4" t="s">
        <v>91</v>
      </c>
      <c r="J369" s="4" t="s">
        <v>93</v>
      </c>
      <c r="K369" s="57">
        <v>1176.083333333343</v>
      </c>
      <c r="L369" s="57">
        <v>0</v>
      </c>
      <c r="M369" s="57">
        <v>224.1</v>
      </c>
      <c r="N369" s="57">
        <v>0</v>
      </c>
      <c r="O369" s="57">
        <v>0</v>
      </c>
      <c r="P369" s="57">
        <v>0</v>
      </c>
      <c r="Q369" s="57">
        <f t="shared" si="94"/>
        <v>224.1</v>
      </c>
      <c r="R369" s="58">
        <f t="shared" si="95"/>
        <v>1176.083333333343</v>
      </c>
      <c r="S369" s="58">
        <f t="shared" si="96"/>
        <v>1400.1833333333429</v>
      </c>
      <c r="T369" s="58">
        <f t="shared" si="97"/>
        <v>1400.1833333333429</v>
      </c>
      <c r="U369" s="58">
        <f t="shared" si="98"/>
        <v>1400.1833333333429</v>
      </c>
      <c r="V369" s="61">
        <f t="shared" si="99"/>
        <v>1400.1833333333429</v>
      </c>
      <c r="W369" s="57">
        <v>4693.6248702934236</v>
      </c>
      <c r="X369" s="57">
        <f t="shared" si="89"/>
        <v>5124.961519247413</v>
      </c>
      <c r="Y369" s="57">
        <f t="shared" si="90"/>
        <v>6160.8653635047795</v>
      </c>
      <c r="Z369" s="57">
        <f t="shared" si="91"/>
        <v>6578.5887065465386</v>
      </c>
      <c r="AA369" s="57">
        <f t="shared" si="92"/>
        <v>6905.0692315320666</v>
      </c>
      <c r="AB369" s="57">
        <f t="shared" si="93"/>
        <v>7158.9315054010976</v>
      </c>
      <c r="AC369" s="59">
        <v>3.9908948092907686</v>
      </c>
      <c r="AD369" s="59">
        <v>4.3576516850399241</v>
      </c>
      <c r="AE369" s="59">
        <v>4.4000419208232762</v>
      </c>
      <c r="AF369" s="59">
        <v>4.6983766696359952</v>
      </c>
      <c r="AG369" s="59">
        <v>4.9315465104798317</v>
      </c>
      <c r="AH369" s="59">
        <v>5.1128529635888507</v>
      </c>
      <c r="AI369" s="59"/>
      <c r="AJ369" s="59"/>
      <c r="AK369" s="59"/>
      <c r="AL369" s="59"/>
      <c r="AM369" s="59"/>
      <c r="AN369" s="59"/>
      <c r="AO369" s="59"/>
      <c r="AV369" s="59"/>
      <c r="AW369" s="59"/>
      <c r="AX369" s="59"/>
      <c r="AY369" s="59"/>
      <c r="AZ369" s="59"/>
      <c r="BA369" s="59"/>
      <c r="BB369" s="5">
        <v>312.29020000000003</v>
      </c>
      <c r="BC369" s="5">
        <v>348.76444091295872</v>
      </c>
      <c r="BD369" s="5">
        <v>490.25852792866465</v>
      </c>
      <c r="BE369" s="5">
        <v>498.20399429260578</v>
      </c>
      <c r="BF369" s="5">
        <v>514.81077451946635</v>
      </c>
      <c r="BG369" s="5">
        <v>524.94098151714536</v>
      </c>
      <c r="BH369" s="1">
        <v>5804</v>
      </c>
      <c r="BI369" s="57">
        <v>1064</v>
      </c>
      <c r="BJ369" s="57">
        <v>1344.3173405062521</v>
      </c>
      <c r="BK369" s="57">
        <v>1728.9698841809688</v>
      </c>
      <c r="BL369" s="57">
        <v>1728.9698841809688</v>
      </c>
      <c r="BM369" s="57">
        <v>1728.9698841809688</v>
      </c>
      <c r="BN369" s="57">
        <v>1728.9698841809688</v>
      </c>
      <c r="BO369" s="57">
        <v>0</v>
      </c>
      <c r="BP369" s="57">
        <v>0</v>
      </c>
      <c r="BQ369" s="57">
        <v>0</v>
      </c>
      <c r="BR369" s="57">
        <v>0</v>
      </c>
      <c r="BS369" s="57">
        <v>0</v>
      </c>
      <c r="BT369" s="57">
        <v>0</v>
      </c>
      <c r="CA369" s="57">
        <v>0</v>
      </c>
      <c r="CB369" s="30">
        <v>111.0669048525363</v>
      </c>
      <c r="CC369" s="30">
        <v>40.273019620545981</v>
      </c>
      <c r="CD369" s="30">
        <v>50.526301404588501</v>
      </c>
      <c r="CE369" s="30">
        <v>296.337768414935</v>
      </c>
      <c r="CF369" s="30">
        <v>0</v>
      </c>
      <c r="CG369" s="124">
        <v>0</v>
      </c>
      <c r="CH369" s="124">
        <v>117.02750422574668</v>
      </c>
      <c r="CI369" s="124">
        <v>42.434341535712633</v>
      </c>
      <c r="CJ369" s="124">
        <v>53.237883589062712</v>
      </c>
      <c r="CK369" s="124">
        <v>312.24125216662333</v>
      </c>
      <c r="CL369" s="124">
        <v>0</v>
      </c>
      <c r="CM369" s="4">
        <f>IF(ISNUMBER(VLOOKUP(A369,Sheet1!$D$5:$D$567,1,0)),1,0)</f>
        <v>1</v>
      </c>
    </row>
    <row r="370" spans="1:91" s="57" customFormat="1">
      <c r="A370" s="1">
        <v>5805</v>
      </c>
      <c r="B370" s="1">
        <v>58</v>
      </c>
      <c r="C370" s="1">
        <v>5</v>
      </c>
      <c r="D370" s="3" t="s">
        <v>465</v>
      </c>
      <c r="E370" s="3"/>
      <c r="F370" s="4" t="s">
        <v>109</v>
      </c>
      <c r="G370" s="4" t="s">
        <v>91</v>
      </c>
      <c r="H370" s="4" t="s">
        <v>92</v>
      </c>
      <c r="I370" s="4" t="s">
        <v>91</v>
      </c>
      <c r="J370" s="4" t="s">
        <v>93</v>
      </c>
      <c r="K370" s="57">
        <v>446.16330569078679</v>
      </c>
      <c r="L370" s="57">
        <v>0</v>
      </c>
      <c r="M370" s="57">
        <v>200</v>
      </c>
      <c r="N370" s="57">
        <v>0</v>
      </c>
      <c r="O370" s="57">
        <v>0</v>
      </c>
      <c r="P370" s="57">
        <v>0</v>
      </c>
      <c r="Q370" s="57">
        <f t="shared" si="94"/>
        <v>200</v>
      </c>
      <c r="R370" s="58">
        <f t="shared" si="95"/>
        <v>446.16330569078679</v>
      </c>
      <c r="S370" s="58">
        <f t="shared" si="96"/>
        <v>646.16330569078673</v>
      </c>
      <c r="T370" s="58">
        <f t="shared" si="97"/>
        <v>646.16330569078673</v>
      </c>
      <c r="U370" s="58">
        <f t="shared" si="98"/>
        <v>646.16330569078673</v>
      </c>
      <c r="V370" s="61">
        <f t="shared" si="99"/>
        <v>646.16330569078673</v>
      </c>
      <c r="W370" s="57">
        <v>2571.5229515440269</v>
      </c>
      <c r="X370" s="57">
        <f t="shared" si="89"/>
        <v>2720.1955277395377</v>
      </c>
      <c r="Y370" s="57">
        <f t="shared" si="90"/>
        <v>3541.3821124555398</v>
      </c>
      <c r="Z370" s="57">
        <f t="shared" si="91"/>
        <v>3643.9005335193929</v>
      </c>
      <c r="AA370" s="57">
        <f t="shared" si="92"/>
        <v>3733.9585831850104</v>
      </c>
      <c r="AB370" s="57">
        <f t="shared" si="93"/>
        <v>3779.1593950354891</v>
      </c>
      <c r="AC370" s="59">
        <v>5.7636361366889712</v>
      </c>
      <c r="AD370" s="59">
        <v>6.0968607078251473</v>
      </c>
      <c r="AE370" s="59">
        <v>5.4806301770255947</v>
      </c>
      <c r="AF370" s="59">
        <v>5.6392873154934851</v>
      </c>
      <c r="AG370" s="59">
        <v>5.7786608281527041</v>
      </c>
      <c r="AH370" s="59">
        <v>5.8486134414509108</v>
      </c>
      <c r="AI370" s="59"/>
      <c r="AJ370" s="59"/>
      <c r="AK370" s="59"/>
      <c r="AL370" s="59"/>
      <c r="AM370" s="59"/>
      <c r="AN370" s="59"/>
      <c r="AO370" s="59"/>
      <c r="AV370" s="59"/>
      <c r="AW370" s="59"/>
      <c r="AX370" s="59"/>
      <c r="AY370" s="59"/>
      <c r="AZ370" s="59"/>
      <c r="BA370" s="59"/>
      <c r="BB370" s="5">
        <v>630.24070000000006</v>
      </c>
      <c r="BC370" s="5">
        <v>644.48135492362871</v>
      </c>
      <c r="BD370" s="5">
        <v>843.99494103480083</v>
      </c>
      <c r="BE370" s="5">
        <v>858.00011358567917</v>
      </c>
      <c r="BF370" s="5">
        <v>870.71216116965093</v>
      </c>
      <c r="BG370" s="5">
        <v>881.21025078448451</v>
      </c>
      <c r="BH370" s="1">
        <v>5805</v>
      </c>
      <c r="BI370" s="57">
        <v>2941</v>
      </c>
      <c r="BJ370" s="57">
        <v>2941</v>
      </c>
      <c r="BK370" s="57">
        <v>2941</v>
      </c>
      <c r="BL370" s="57">
        <v>2941</v>
      </c>
      <c r="BM370" s="57">
        <v>2941</v>
      </c>
      <c r="BN370" s="57">
        <v>2941</v>
      </c>
      <c r="BO370" s="57">
        <v>280</v>
      </c>
      <c r="BP370" s="57">
        <v>460.23913598232673</v>
      </c>
      <c r="BQ370" s="57">
        <v>564.94487004197686</v>
      </c>
      <c r="BR370" s="57">
        <v>542.45790372483305</v>
      </c>
      <c r="BS370" s="57">
        <v>537.25086035498975</v>
      </c>
      <c r="BT370" s="57">
        <v>547.02135283612722</v>
      </c>
      <c r="CA370" s="57">
        <v>0</v>
      </c>
      <c r="CB370" s="30">
        <v>182.66471543795333</v>
      </c>
      <c r="CC370" s="30">
        <v>216.43292833150502</v>
      </c>
      <c r="CD370" s="30">
        <v>84.791971658875809</v>
      </c>
      <c r="CE370" s="30">
        <v>374.11049815734503</v>
      </c>
      <c r="CF370" s="30">
        <v>0</v>
      </c>
      <c r="CG370" s="124">
        <v>0</v>
      </c>
      <c r="CH370" s="124">
        <v>187.60605873099504</v>
      </c>
      <c r="CI370" s="124">
        <v>222.28775035468627</v>
      </c>
      <c r="CJ370" s="124">
        <v>87.085716454940098</v>
      </c>
      <c r="CK370" s="124">
        <v>384.23072524386316</v>
      </c>
      <c r="CL370" s="124">
        <v>0</v>
      </c>
      <c r="CM370" s="4">
        <f>IF(ISNUMBER(VLOOKUP(A370,Sheet1!$D$5:$D$567,1,0)),1,0)</f>
        <v>1</v>
      </c>
    </row>
    <row r="371" spans="1:91" s="57" customFormat="1">
      <c r="A371" s="1">
        <v>5806</v>
      </c>
      <c r="B371" s="1">
        <v>58</v>
      </c>
      <c r="C371" s="1">
        <v>5</v>
      </c>
      <c r="D371" s="3" t="s">
        <v>466</v>
      </c>
      <c r="E371" s="3"/>
      <c r="F371" s="4" t="s">
        <v>109</v>
      </c>
      <c r="G371" s="4" t="s">
        <v>91</v>
      </c>
      <c r="H371" s="4" t="s">
        <v>92</v>
      </c>
      <c r="I371" s="4" t="s">
        <v>91</v>
      </c>
      <c r="J371" s="4" t="s">
        <v>93</v>
      </c>
      <c r="K371" s="57">
        <v>897.62711864406776</v>
      </c>
      <c r="L371" s="57">
        <v>0</v>
      </c>
      <c r="M371" s="57">
        <v>72.900000000000006</v>
      </c>
      <c r="N371" s="57">
        <v>0</v>
      </c>
      <c r="O371" s="57">
        <v>0</v>
      </c>
      <c r="P371" s="57">
        <v>0</v>
      </c>
      <c r="Q371" s="57">
        <f t="shared" si="94"/>
        <v>72.900000000000006</v>
      </c>
      <c r="R371" s="58">
        <f t="shared" si="95"/>
        <v>897.62711864406776</v>
      </c>
      <c r="S371" s="58">
        <f t="shared" si="96"/>
        <v>970.52711864406774</v>
      </c>
      <c r="T371" s="58">
        <f t="shared" si="97"/>
        <v>970.52711864406774</v>
      </c>
      <c r="U371" s="58">
        <f t="shared" si="98"/>
        <v>970.52711864406774</v>
      </c>
      <c r="V371" s="61">
        <f t="shared" si="99"/>
        <v>970.52711864406774</v>
      </c>
      <c r="W371" s="57">
        <v>5291.890420295219</v>
      </c>
      <c r="X371" s="57">
        <f t="shared" si="89"/>
        <v>5167.8439674151377</v>
      </c>
      <c r="Y371" s="57">
        <f t="shared" si="90"/>
        <v>5554.5092661424906</v>
      </c>
      <c r="Z371" s="57">
        <f t="shared" si="91"/>
        <v>5760.8889504305253</v>
      </c>
      <c r="AA371" s="57">
        <f t="shared" si="92"/>
        <v>5909.9744031868977</v>
      </c>
      <c r="AB371" s="57">
        <f t="shared" si="93"/>
        <v>5954.0622219175275</v>
      </c>
      <c r="AC371" s="59">
        <v>5.8954217295584961</v>
      </c>
      <c r="AD371" s="59">
        <v>5.7572279848469252</v>
      </c>
      <c r="AE371" s="59">
        <v>5.7231881102948945</v>
      </c>
      <c r="AF371" s="59">
        <v>5.9358351145088202</v>
      </c>
      <c r="AG371" s="59">
        <v>6.089447981055673</v>
      </c>
      <c r="AH371" s="59">
        <v>6.1348746547505053</v>
      </c>
      <c r="AI371" s="59"/>
      <c r="AJ371" s="59"/>
      <c r="AK371" s="59"/>
      <c r="AL371" s="59"/>
      <c r="AM371" s="59"/>
      <c r="AN371" s="59"/>
      <c r="AO371" s="59"/>
      <c r="AV371" s="59"/>
      <c r="AW371" s="59"/>
      <c r="AX371" s="59"/>
      <c r="AY371" s="59"/>
      <c r="AZ371" s="59"/>
      <c r="BA371" s="59"/>
      <c r="BB371" s="5">
        <v>525.56260000000009</v>
      </c>
      <c r="BC371" s="5">
        <v>537.07172852634494</v>
      </c>
      <c r="BD371" s="5">
        <v>613.98583465996455</v>
      </c>
      <c r="BE371" s="5">
        <v>629.29151987256023</v>
      </c>
      <c r="BF371" s="5">
        <v>642.11175522186409</v>
      </c>
      <c r="BG371" s="5">
        <v>651.05802879512817</v>
      </c>
      <c r="BH371" s="1">
        <v>5806</v>
      </c>
      <c r="BI371" s="57">
        <v>2534.5</v>
      </c>
      <c r="BJ371" s="57">
        <v>2534.5</v>
      </c>
      <c r="BK371" s="57">
        <v>2534.5</v>
      </c>
      <c r="BL371" s="57">
        <v>2534.5</v>
      </c>
      <c r="BM371" s="57">
        <v>2534.5</v>
      </c>
      <c r="BN371" s="57">
        <v>2534.5</v>
      </c>
      <c r="BO371" s="57">
        <v>2040</v>
      </c>
      <c r="BP371" s="57">
        <v>2444.1468810309148</v>
      </c>
      <c r="BQ371" s="57">
        <v>2437.366766807178</v>
      </c>
      <c r="BR371" s="57">
        <v>2400.3748354431095</v>
      </c>
      <c r="BS371" s="57">
        <v>2467.5544657038827</v>
      </c>
      <c r="BT371" s="57">
        <v>2498.2347647645292</v>
      </c>
      <c r="CA371" s="57">
        <v>0</v>
      </c>
      <c r="CB371" s="30">
        <v>56.785586160663136</v>
      </c>
      <c r="CC371" s="30">
        <v>56.785586160663136</v>
      </c>
      <c r="CD371" s="30">
        <v>118.22124442659199</v>
      </c>
      <c r="CE371" s="30">
        <v>397.49910312464198</v>
      </c>
      <c r="CF371" s="30">
        <v>0</v>
      </c>
      <c r="CG371" s="124">
        <v>0</v>
      </c>
      <c r="CH371" s="124">
        <v>58.749737795965068</v>
      </c>
      <c r="CI371" s="124">
        <v>58.749737795965068</v>
      </c>
      <c r="CJ371" s="124">
        <v>122.31038863144258</v>
      </c>
      <c r="CK371" s="124">
        <v>411.24816457175547</v>
      </c>
      <c r="CL371" s="124">
        <v>0</v>
      </c>
      <c r="CM371" s="4">
        <f>IF(ISNUMBER(VLOOKUP(A371,Sheet1!$D$5:$D$567,1,0)),1,0)</f>
        <v>1</v>
      </c>
    </row>
    <row r="372" spans="1:91" s="16" customFormat="1">
      <c r="A372" s="1">
        <v>5807</v>
      </c>
      <c r="B372" s="1">
        <v>58</v>
      </c>
      <c r="C372" s="1">
        <v>5</v>
      </c>
      <c r="D372" s="3" t="s">
        <v>467</v>
      </c>
      <c r="E372" s="3"/>
      <c r="F372" s="4" t="s">
        <v>109</v>
      </c>
      <c r="G372" s="4" t="s">
        <v>91</v>
      </c>
      <c r="H372" s="4" t="s">
        <v>92</v>
      </c>
      <c r="I372" s="4" t="s">
        <v>91</v>
      </c>
      <c r="J372" s="4" t="s">
        <v>93</v>
      </c>
      <c r="K372" s="57">
        <v>894.37499999998943</v>
      </c>
      <c r="L372" s="57">
        <v>153.9</v>
      </c>
      <c r="M372" s="57">
        <v>0</v>
      </c>
      <c r="N372" s="57">
        <v>70</v>
      </c>
      <c r="O372" s="57">
        <v>29.8</v>
      </c>
      <c r="P372" s="57">
        <v>30</v>
      </c>
      <c r="Q372" s="57">
        <f t="shared" si="94"/>
        <v>283.70000000000005</v>
      </c>
      <c r="R372" s="58">
        <f t="shared" si="95"/>
        <v>1048.2749999999894</v>
      </c>
      <c r="S372" s="58">
        <f t="shared" si="96"/>
        <v>1048.2749999999894</v>
      </c>
      <c r="T372" s="58">
        <f t="shared" si="97"/>
        <v>1118.2749999999894</v>
      </c>
      <c r="U372" s="58">
        <f t="shared" si="98"/>
        <v>1148.0749999999894</v>
      </c>
      <c r="V372" s="61">
        <f t="shared" si="99"/>
        <v>1178.0749999999894</v>
      </c>
      <c r="W372" s="57">
        <v>6236.4736702091441</v>
      </c>
      <c r="X372" s="57">
        <f t="shared" si="89"/>
        <v>6039.6087820137063</v>
      </c>
      <c r="Y372" s="57">
        <f t="shared" si="90"/>
        <v>6052.6169779342772</v>
      </c>
      <c r="Z372" s="57">
        <f t="shared" si="91"/>
        <v>6459.6619555973593</v>
      </c>
      <c r="AA372" s="57">
        <f t="shared" si="92"/>
        <v>6657.7882472063111</v>
      </c>
      <c r="AB372" s="57">
        <f t="shared" si="93"/>
        <v>6735.543541454027</v>
      </c>
      <c r="AC372" s="59">
        <v>6.9729964167258895</v>
      </c>
      <c r="AD372" s="59">
        <v>5.7614736419486938</v>
      </c>
      <c r="AE372" s="59">
        <v>5.7738827864199171</v>
      </c>
      <c r="AF372" s="59">
        <v>5.7764520852182342</v>
      </c>
      <c r="AG372" s="59">
        <v>5.7990882539959259</v>
      </c>
      <c r="AH372" s="59">
        <v>5.7174148856856206</v>
      </c>
      <c r="AI372" s="59"/>
      <c r="AJ372" s="59"/>
      <c r="AK372" s="59"/>
      <c r="AL372" s="59"/>
      <c r="AM372" s="59"/>
      <c r="AN372" s="59"/>
      <c r="AO372" s="59"/>
      <c r="AP372" s="57"/>
      <c r="AQ372" s="57"/>
      <c r="AR372" s="57"/>
      <c r="AS372" s="57"/>
      <c r="AT372" s="57"/>
      <c r="AU372" s="57"/>
      <c r="AV372" s="59"/>
      <c r="AW372" s="59"/>
      <c r="AX372" s="59"/>
      <c r="AY372" s="59"/>
      <c r="AZ372" s="59"/>
      <c r="BA372" s="59"/>
      <c r="BB372" s="5">
        <v>896.56370000000004</v>
      </c>
      <c r="BC372" s="5">
        <v>1070.7205864356124</v>
      </c>
      <c r="BD372" s="5">
        <v>1086.8042006290707</v>
      </c>
      <c r="BE372" s="5">
        <v>1112.8435197044266</v>
      </c>
      <c r="BF372" s="5">
        <v>1134.0028257589172</v>
      </c>
      <c r="BG372" s="5">
        <v>1151.5215486226903</v>
      </c>
      <c r="BH372" s="1">
        <v>5807</v>
      </c>
      <c r="BI372" s="57">
        <v>4345</v>
      </c>
      <c r="BJ372" s="57">
        <v>3775.8843340034355</v>
      </c>
      <c r="BK372" s="57">
        <v>3754.0993385670959</v>
      </c>
      <c r="BL372" s="57">
        <v>3816.068700791262</v>
      </c>
      <c r="BM372" s="57">
        <v>3813.5320031343722</v>
      </c>
      <c r="BN372" s="57">
        <v>3783.0392808972119</v>
      </c>
      <c r="BO372" s="57">
        <v>762</v>
      </c>
      <c r="BP372" s="57">
        <v>1354.379603745909</v>
      </c>
      <c r="BQ372" s="57">
        <v>1263.1196450111911</v>
      </c>
      <c r="BR372" s="57">
        <v>1228.9326457721818</v>
      </c>
      <c r="BS372" s="57">
        <v>1324.7991420261083</v>
      </c>
      <c r="BT372" s="57">
        <v>1364.6580255467379</v>
      </c>
      <c r="BU372" s="57"/>
      <c r="BV372" s="57"/>
      <c r="BW372" s="57"/>
      <c r="BX372" s="57"/>
      <c r="BY372" s="57"/>
      <c r="BZ372" s="57"/>
      <c r="CA372" s="57">
        <v>0</v>
      </c>
      <c r="CB372" s="30">
        <v>104.78830967013646</v>
      </c>
      <c r="CC372" s="30">
        <v>0</v>
      </c>
      <c r="CD372" s="30">
        <v>188.97871067936214</v>
      </c>
      <c r="CE372" s="30">
        <v>819.07649935492805</v>
      </c>
      <c r="CF372" s="30">
        <v>0</v>
      </c>
      <c r="CG372" s="124">
        <v>0</v>
      </c>
      <c r="CH372" s="124">
        <v>108.4303358849218</v>
      </c>
      <c r="CI372" s="124">
        <v>0</v>
      </c>
      <c r="CJ372" s="124">
        <v>195.54686146352083</v>
      </c>
      <c r="CK372" s="124">
        <v>847.54435127424767</v>
      </c>
      <c r="CL372" s="124">
        <v>0</v>
      </c>
      <c r="CM372" s="4">
        <f>IF(ISNUMBER(VLOOKUP(A372,Sheet1!$D$5:$D$567,1,0)),1,0)</f>
        <v>1</v>
      </c>
    </row>
    <row r="373" spans="1:91" s="16" customFormat="1">
      <c r="A373" s="13">
        <v>5901</v>
      </c>
      <c r="B373" s="13">
        <v>59</v>
      </c>
      <c r="C373" s="13">
        <v>5</v>
      </c>
      <c r="D373" s="14" t="s">
        <v>468</v>
      </c>
      <c r="E373" s="14"/>
      <c r="F373" s="15" t="s">
        <v>109</v>
      </c>
      <c r="G373" s="4" t="s">
        <v>91</v>
      </c>
      <c r="H373" s="15" t="s">
        <v>92</v>
      </c>
      <c r="I373" s="15" t="s">
        <v>91</v>
      </c>
      <c r="J373" s="15" t="s">
        <v>93</v>
      </c>
      <c r="K373" s="16">
        <v>802.86817381090975</v>
      </c>
      <c r="N373" s="16">
        <v>0</v>
      </c>
      <c r="O373" s="16">
        <v>0</v>
      </c>
      <c r="P373" s="16">
        <v>0</v>
      </c>
      <c r="Q373" s="16">
        <f t="shared" si="94"/>
        <v>0</v>
      </c>
      <c r="R373" s="17">
        <f t="shared" si="95"/>
        <v>802.86817381090975</v>
      </c>
      <c r="S373" s="17">
        <f t="shared" si="96"/>
        <v>802.86817381090975</v>
      </c>
      <c r="T373" s="17">
        <f t="shared" si="97"/>
        <v>802.86817381090975</v>
      </c>
      <c r="U373" s="17">
        <f t="shared" si="98"/>
        <v>802.86817381090975</v>
      </c>
      <c r="V373" s="62">
        <f t="shared" si="99"/>
        <v>802.86817381090975</v>
      </c>
      <c r="W373" s="16">
        <v>5861</v>
      </c>
      <c r="X373" s="16">
        <f t="shared" si="89"/>
        <v>5700.3640340574593</v>
      </c>
      <c r="Y373" s="16">
        <f t="shared" si="90"/>
        <v>5218.6431297709132</v>
      </c>
      <c r="Z373" s="16">
        <f t="shared" si="91"/>
        <v>5058.0694950087309</v>
      </c>
      <c r="AA373" s="16">
        <f t="shared" si="92"/>
        <v>5218.6431297709132</v>
      </c>
      <c r="AB373" s="16">
        <f t="shared" si="93"/>
        <v>5218.6431297709132</v>
      </c>
      <c r="AC373" s="18">
        <v>7.3</v>
      </c>
      <c r="AD373" s="59">
        <v>7.1</v>
      </c>
      <c r="AE373" s="59">
        <v>6.5</v>
      </c>
      <c r="AF373" s="18">
        <v>6.3</v>
      </c>
      <c r="AG373" s="18">
        <v>6.5</v>
      </c>
      <c r="AH373" s="18">
        <v>6.5</v>
      </c>
      <c r="AI373" s="59"/>
      <c r="AJ373" s="59"/>
      <c r="AK373" s="59"/>
      <c r="AL373" s="59"/>
      <c r="AM373" s="59"/>
      <c r="AN373" s="59"/>
      <c r="AO373" s="59"/>
      <c r="AV373" s="18"/>
      <c r="AW373" s="18"/>
      <c r="AX373" s="18"/>
      <c r="AY373" s="18"/>
      <c r="AZ373" s="18"/>
      <c r="BA373" s="18"/>
      <c r="BB373" s="19">
        <v>288.45</v>
      </c>
      <c r="BC373" s="19">
        <v>541.65858266236148</v>
      </c>
      <c r="BD373" s="19">
        <v>457.18633784718548</v>
      </c>
      <c r="BE373" s="19">
        <v>500.9355312002304</v>
      </c>
      <c r="BF373" s="19">
        <v>541.77780140689356</v>
      </c>
      <c r="BG373" s="19">
        <v>587.56184096240577</v>
      </c>
      <c r="BH373" s="13">
        <v>5901</v>
      </c>
      <c r="BI373" s="16">
        <v>1641</v>
      </c>
      <c r="BJ373" s="16">
        <v>1641</v>
      </c>
      <c r="BK373" s="16">
        <v>1868.5823410207797</v>
      </c>
      <c r="BL373" s="16">
        <v>1989.7881456018722</v>
      </c>
      <c r="BM373" s="16">
        <v>2065.6801260887396</v>
      </c>
      <c r="BN373" s="16">
        <v>2091.5319689510397</v>
      </c>
      <c r="BO373" s="16">
        <v>367</v>
      </c>
      <c r="BP373" s="16">
        <v>367</v>
      </c>
      <c r="BQ373" s="16">
        <v>367</v>
      </c>
      <c r="BR373" s="16">
        <v>367</v>
      </c>
      <c r="BS373" s="16">
        <v>367</v>
      </c>
      <c r="BT373" s="16">
        <v>367</v>
      </c>
      <c r="CA373" s="16">
        <v>0</v>
      </c>
      <c r="CB373" s="30">
        <v>75.140329680034554</v>
      </c>
      <c r="CC373" s="30">
        <v>50.093553120023046</v>
      </c>
      <c r="CD373" s="30">
        <v>75.140329680034554</v>
      </c>
      <c r="CE373" s="30">
        <v>300.56131872013822</v>
      </c>
      <c r="CF373" s="30">
        <v>0</v>
      </c>
      <c r="CG373" s="124">
        <v>0</v>
      </c>
      <c r="CH373" s="124">
        <v>88.134276144360868</v>
      </c>
      <c r="CI373" s="124">
        <v>58.756184096240581</v>
      </c>
      <c r="CJ373" s="124">
        <v>88.134276144360868</v>
      </c>
      <c r="CK373" s="124">
        <v>352.53710457744347</v>
      </c>
      <c r="CL373" s="124">
        <v>0</v>
      </c>
      <c r="CM373" s="4">
        <f>IF(ISNUMBER(VLOOKUP(A373,Sheet1!$D$5:$D$567,1,0)),1,0)</f>
        <v>1</v>
      </c>
    </row>
    <row r="374" spans="1:91" s="57" customFormat="1">
      <c r="A374" s="13">
        <v>5902</v>
      </c>
      <c r="B374" s="13">
        <v>59</v>
      </c>
      <c r="C374" s="13">
        <v>5</v>
      </c>
      <c r="D374" s="14" t="s">
        <v>469</v>
      </c>
      <c r="E374" s="14"/>
      <c r="F374" s="15" t="s">
        <v>109</v>
      </c>
      <c r="G374" s="4" t="s">
        <v>91</v>
      </c>
      <c r="H374" s="15" t="s">
        <v>92</v>
      </c>
      <c r="I374" s="15" t="s">
        <v>91</v>
      </c>
      <c r="J374" s="15" t="s">
        <v>93</v>
      </c>
      <c r="K374" s="16">
        <v>813.86213388138572</v>
      </c>
      <c r="L374" s="16">
        <v>774</v>
      </c>
      <c r="M374" s="16">
        <v>0</v>
      </c>
      <c r="N374" s="16">
        <v>0</v>
      </c>
      <c r="O374" s="16">
        <v>0</v>
      </c>
      <c r="P374" s="16">
        <v>0</v>
      </c>
      <c r="Q374" s="16">
        <f t="shared" si="94"/>
        <v>774</v>
      </c>
      <c r="R374" s="17">
        <f t="shared" si="95"/>
        <v>1587.8621338813857</v>
      </c>
      <c r="S374" s="17">
        <f t="shared" si="96"/>
        <v>1587.8621338813857</v>
      </c>
      <c r="T374" s="17">
        <f t="shared" si="97"/>
        <v>1587.8621338813857</v>
      </c>
      <c r="U374" s="17">
        <f t="shared" si="98"/>
        <v>1587.8621338813857</v>
      </c>
      <c r="V374" s="62">
        <f t="shared" si="99"/>
        <v>1587.8621338813857</v>
      </c>
      <c r="W374" s="16">
        <v>5757.0682188204119</v>
      </c>
      <c r="X374" s="16">
        <f t="shared" si="89"/>
        <v>11058.762082980753</v>
      </c>
      <c r="Y374" s="16">
        <f t="shared" si="90"/>
        <v>10927.903543305711</v>
      </c>
      <c r="Z374" s="16">
        <f t="shared" si="91"/>
        <v>11057.288205215087</v>
      </c>
      <c r="AA374" s="16">
        <f t="shared" si="92"/>
        <v>11201.444941866825</v>
      </c>
      <c r="AB374" s="16">
        <f t="shared" si="93"/>
        <v>11165.498305455991</v>
      </c>
      <c r="AC374" s="18">
        <v>7.0737634534787945</v>
      </c>
      <c r="AD374" s="18">
        <v>6.964560617078642</v>
      </c>
      <c r="AE374" s="18">
        <v>6.8821488403363054</v>
      </c>
      <c r="AF374" s="18">
        <v>6.9636324018802211</v>
      </c>
      <c r="AG374" s="18">
        <v>7.0544190851669866</v>
      </c>
      <c r="AH374" s="18">
        <v>7.0317806988462772</v>
      </c>
      <c r="AI374" s="59"/>
      <c r="AJ374" s="59"/>
      <c r="AK374" s="59"/>
      <c r="AL374" s="59"/>
      <c r="AM374" s="59"/>
      <c r="AN374" s="59"/>
      <c r="AO374" s="59"/>
      <c r="AP374" s="16"/>
      <c r="AQ374" s="16"/>
      <c r="AR374" s="16"/>
      <c r="AS374" s="16"/>
      <c r="AT374" s="16"/>
      <c r="AU374" s="16"/>
      <c r="AV374" s="18"/>
      <c r="AW374" s="18"/>
      <c r="AX374" s="18"/>
      <c r="AY374" s="18"/>
      <c r="AZ374" s="18"/>
      <c r="BA374" s="18"/>
      <c r="BB374" s="19">
        <v>465.20105238518886</v>
      </c>
      <c r="BC374" s="19">
        <v>1202.6403765241569</v>
      </c>
      <c r="BD374" s="19">
        <v>1188.409510334496</v>
      </c>
      <c r="BE374" s="19">
        <v>1202.4800923171406</v>
      </c>
      <c r="BF374" s="19">
        <v>1218.1571374280172</v>
      </c>
      <c r="BG374" s="19">
        <v>1214.2479407183391</v>
      </c>
      <c r="BH374" s="13">
        <v>5902</v>
      </c>
      <c r="BI374" s="16">
        <v>3612</v>
      </c>
      <c r="BJ374" s="16">
        <v>3612</v>
      </c>
      <c r="BK374" s="16">
        <v>4300</v>
      </c>
      <c r="BL374" s="16">
        <v>4900</v>
      </c>
      <c r="BM374" s="16">
        <v>4900</v>
      </c>
      <c r="BN374" s="16">
        <v>4900</v>
      </c>
      <c r="BO374" s="16">
        <v>230</v>
      </c>
      <c r="BP374" s="16">
        <v>685.64324914480665</v>
      </c>
      <c r="BQ374" s="16">
        <v>677.53001968495403</v>
      </c>
      <c r="BR374" s="16">
        <v>685.55186872333536</v>
      </c>
      <c r="BS374" s="16">
        <v>694.48958639574312</v>
      </c>
      <c r="BT374" s="16">
        <v>692.26089493827146</v>
      </c>
      <c r="BU374" s="16"/>
      <c r="BV374" s="16"/>
      <c r="BW374" s="16"/>
      <c r="BX374" s="16"/>
      <c r="BY374" s="16"/>
      <c r="BZ374" s="16"/>
      <c r="CA374" s="16">
        <v>0</v>
      </c>
      <c r="CB374" s="30">
        <v>180.37201384757108</v>
      </c>
      <c r="CC374" s="30">
        <v>120.24800923171406</v>
      </c>
      <c r="CD374" s="30">
        <v>180.37201384757108</v>
      </c>
      <c r="CE374" s="30">
        <v>721.48805539028433</v>
      </c>
      <c r="CF374" s="30">
        <v>0</v>
      </c>
      <c r="CG374" s="124">
        <v>0</v>
      </c>
      <c r="CH374" s="124">
        <v>182.13719110775085</v>
      </c>
      <c r="CI374" s="124">
        <v>121.42479407183392</v>
      </c>
      <c r="CJ374" s="124">
        <v>182.13719110775085</v>
      </c>
      <c r="CK374" s="124">
        <v>728.54876443100341</v>
      </c>
      <c r="CL374" s="124">
        <v>0</v>
      </c>
      <c r="CM374" s="4">
        <f>IF(ISNUMBER(VLOOKUP(A374,Sheet1!$D$5:$D$567,1,0)),1,0)</f>
        <v>1</v>
      </c>
    </row>
    <row r="375" spans="1:91" s="57" customFormat="1">
      <c r="A375" s="1">
        <v>5903</v>
      </c>
      <c r="B375" s="13">
        <v>59</v>
      </c>
      <c r="C375" s="1">
        <v>5</v>
      </c>
      <c r="D375" s="3" t="s">
        <v>470</v>
      </c>
      <c r="E375" s="3"/>
      <c r="F375" s="4" t="s">
        <v>109</v>
      </c>
      <c r="G375" s="4" t="s">
        <v>91</v>
      </c>
      <c r="H375" s="4" t="s">
        <v>92</v>
      </c>
      <c r="I375" s="4" t="s">
        <v>91</v>
      </c>
      <c r="J375" s="4" t="s">
        <v>93</v>
      </c>
      <c r="K375" s="57">
        <v>550</v>
      </c>
      <c r="L375" s="57">
        <v>0</v>
      </c>
      <c r="M375" s="57">
        <v>0</v>
      </c>
      <c r="N375" s="57">
        <v>0</v>
      </c>
      <c r="O375" s="57">
        <v>0</v>
      </c>
      <c r="P375" s="57">
        <v>0</v>
      </c>
      <c r="Q375" s="57">
        <f t="shared" si="94"/>
        <v>0</v>
      </c>
      <c r="R375" s="58">
        <f t="shared" si="95"/>
        <v>550</v>
      </c>
      <c r="S375" s="58">
        <f t="shared" si="96"/>
        <v>550</v>
      </c>
      <c r="T375" s="58">
        <f t="shared" si="97"/>
        <v>550</v>
      </c>
      <c r="U375" s="58">
        <f t="shared" si="98"/>
        <v>550</v>
      </c>
      <c r="V375" s="61">
        <f t="shared" si="99"/>
        <v>550</v>
      </c>
      <c r="W375" s="57">
        <v>3575</v>
      </c>
      <c r="X375" s="57">
        <f t="shared" si="89"/>
        <v>3490</v>
      </c>
      <c r="Y375" s="57">
        <f t="shared" si="90"/>
        <v>3460</v>
      </c>
      <c r="Z375" s="57">
        <f t="shared" si="91"/>
        <v>3480</v>
      </c>
      <c r="AA375" s="57">
        <f t="shared" si="92"/>
        <v>3510</v>
      </c>
      <c r="AB375" s="57">
        <f t="shared" si="93"/>
        <v>3490</v>
      </c>
      <c r="AC375" s="59">
        <v>6.5</v>
      </c>
      <c r="AD375" s="59">
        <v>6.3454545454545457</v>
      </c>
      <c r="AE375" s="59">
        <v>6.290909090909091</v>
      </c>
      <c r="AF375" s="59">
        <v>6.3272727272727272</v>
      </c>
      <c r="AG375" s="59">
        <v>6.3818181818181818</v>
      </c>
      <c r="AH375" s="59">
        <v>6.3454545454545457</v>
      </c>
      <c r="AI375" s="59"/>
      <c r="AJ375" s="59"/>
      <c r="AK375" s="59"/>
      <c r="AL375" s="59"/>
      <c r="AM375" s="59"/>
      <c r="AN375" s="59"/>
      <c r="AO375" s="59"/>
      <c r="AV375" s="59"/>
      <c r="AW375" s="59"/>
      <c r="AX375" s="59"/>
      <c r="AY375" s="59"/>
      <c r="AZ375" s="59"/>
      <c r="BA375" s="59"/>
      <c r="BB375" s="5">
        <v>217.25625000000002</v>
      </c>
      <c r="BC375" s="5">
        <v>379.53750000000002</v>
      </c>
      <c r="BD375" s="5">
        <v>376.27499999999998</v>
      </c>
      <c r="BE375" s="5">
        <v>378.45</v>
      </c>
      <c r="BF375" s="5">
        <v>381.71250000000003</v>
      </c>
      <c r="BG375" s="5">
        <v>379.53750000000002</v>
      </c>
      <c r="BH375" s="1">
        <v>5903</v>
      </c>
      <c r="BI375" s="57">
        <v>1288</v>
      </c>
      <c r="BJ375" s="57">
        <v>1288</v>
      </c>
      <c r="BK375" s="57">
        <v>1288</v>
      </c>
      <c r="BL375" s="57">
        <v>1288</v>
      </c>
      <c r="BM375" s="57">
        <v>1288</v>
      </c>
      <c r="BN375" s="57">
        <v>1288</v>
      </c>
      <c r="BO375" s="57">
        <v>580</v>
      </c>
      <c r="BP375" s="57">
        <v>580</v>
      </c>
      <c r="BQ375" s="57">
        <v>580</v>
      </c>
      <c r="BR375" s="57">
        <v>580</v>
      </c>
      <c r="BS375" s="57">
        <v>580</v>
      </c>
      <c r="BT375" s="57">
        <v>580</v>
      </c>
      <c r="CA375" s="57">
        <v>0</v>
      </c>
      <c r="CB375" s="30">
        <v>56.767499999999998</v>
      </c>
      <c r="CC375" s="30">
        <v>37.844999999999999</v>
      </c>
      <c r="CD375" s="30">
        <v>56.767499999999998</v>
      </c>
      <c r="CE375" s="30">
        <v>227.07</v>
      </c>
      <c r="CF375" s="30">
        <v>0</v>
      </c>
      <c r="CG375" s="124">
        <v>0</v>
      </c>
      <c r="CH375" s="124">
        <v>56.930624999999999</v>
      </c>
      <c r="CI375" s="124">
        <v>37.953750000000007</v>
      </c>
      <c r="CJ375" s="124">
        <v>56.930624999999999</v>
      </c>
      <c r="CK375" s="124">
        <v>227.7225</v>
      </c>
      <c r="CL375" s="124">
        <v>0</v>
      </c>
      <c r="CM375" s="4">
        <f>IF(ISNUMBER(VLOOKUP(A375,Sheet1!$D$5:$D$567,1,0)),1,0)</f>
        <v>1</v>
      </c>
    </row>
    <row r="376" spans="1:91" s="57" customFormat="1">
      <c r="A376" s="1">
        <v>5904</v>
      </c>
      <c r="B376" s="13">
        <v>59</v>
      </c>
      <c r="C376" s="1">
        <v>5</v>
      </c>
      <c r="D376" s="3" t="s">
        <v>471</v>
      </c>
      <c r="E376" s="3"/>
      <c r="F376" s="4" t="s">
        <v>90</v>
      </c>
      <c r="G376" s="4" t="s">
        <v>91</v>
      </c>
      <c r="H376" s="4" t="s">
        <v>92</v>
      </c>
      <c r="I376" s="4" t="s">
        <v>91</v>
      </c>
      <c r="J376" s="4" t="s">
        <v>93</v>
      </c>
      <c r="K376" s="57">
        <v>0</v>
      </c>
      <c r="L376" s="57">
        <v>0</v>
      </c>
      <c r="M376" s="57">
        <v>0</v>
      </c>
      <c r="N376" s="57">
        <v>0</v>
      </c>
      <c r="O376" s="57">
        <v>0</v>
      </c>
      <c r="P376" s="57">
        <v>0</v>
      </c>
      <c r="Q376" s="57">
        <f t="shared" si="94"/>
        <v>0</v>
      </c>
      <c r="R376" s="58">
        <f t="shared" si="95"/>
        <v>0</v>
      </c>
      <c r="S376" s="58">
        <f t="shared" si="96"/>
        <v>0</v>
      </c>
      <c r="T376" s="58">
        <f t="shared" si="97"/>
        <v>0</v>
      </c>
      <c r="U376" s="58">
        <f t="shared" si="98"/>
        <v>0</v>
      </c>
      <c r="V376" s="61">
        <f t="shared" si="99"/>
        <v>0</v>
      </c>
      <c r="W376" s="57">
        <v>0</v>
      </c>
      <c r="X376" s="57">
        <f t="shared" si="89"/>
        <v>0</v>
      </c>
      <c r="Y376" s="57">
        <f t="shared" si="90"/>
        <v>0</v>
      </c>
      <c r="Z376" s="57">
        <f t="shared" si="91"/>
        <v>0</v>
      </c>
      <c r="AA376" s="57">
        <f t="shared" si="92"/>
        <v>0</v>
      </c>
      <c r="AB376" s="57">
        <f t="shared" si="93"/>
        <v>0</v>
      </c>
      <c r="AC376" s="59"/>
      <c r="AD376" s="59"/>
      <c r="AE376" s="59"/>
      <c r="AF376" s="59"/>
      <c r="AG376" s="59"/>
      <c r="AH376" s="59"/>
      <c r="AI376" s="59"/>
      <c r="AJ376" s="59"/>
      <c r="AK376" s="59"/>
      <c r="AL376" s="59"/>
      <c r="AM376" s="59"/>
      <c r="AN376" s="59"/>
      <c r="AO376" s="59"/>
      <c r="AV376" s="59"/>
      <c r="AW376" s="59"/>
      <c r="AX376" s="59"/>
      <c r="AY376" s="59"/>
      <c r="AZ376" s="59"/>
      <c r="BA376" s="59"/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1">
        <v>5904</v>
      </c>
      <c r="BJ376" s="57">
        <v>0</v>
      </c>
      <c r="BK376" s="57">
        <v>1000</v>
      </c>
      <c r="BL376" s="57">
        <v>1760</v>
      </c>
      <c r="BM376" s="57">
        <v>1760</v>
      </c>
      <c r="BN376" s="57">
        <v>1760</v>
      </c>
      <c r="BO376" s="57">
        <v>0</v>
      </c>
      <c r="BP376" s="57">
        <v>0</v>
      </c>
      <c r="BQ376" s="57">
        <v>0</v>
      </c>
      <c r="BR376" s="57">
        <v>0</v>
      </c>
      <c r="BS376" s="57">
        <v>0</v>
      </c>
      <c r="BT376" s="57">
        <v>0</v>
      </c>
      <c r="CA376" s="57">
        <v>0</v>
      </c>
      <c r="CB376" s="30">
        <v>0</v>
      </c>
      <c r="CC376" s="30">
        <v>0</v>
      </c>
      <c r="CD376" s="30">
        <v>0</v>
      </c>
      <c r="CE376" s="30">
        <v>0</v>
      </c>
      <c r="CF376" s="30">
        <v>0</v>
      </c>
      <c r="CG376" s="124">
        <v>0</v>
      </c>
      <c r="CH376" s="124">
        <v>0</v>
      </c>
      <c r="CI376" s="124">
        <v>0</v>
      </c>
      <c r="CJ376" s="124">
        <v>0</v>
      </c>
      <c r="CK376" s="124">
        <v>0</v>
      </c>
      <c r="CL376" s="124">
        <v>0</v>
      </c>
      <c r="CM376" s="4">
        <f>IF(ISNUMBER(VLOOKUP(A376,Sheet1!$D$5:$D$567,1,0)),1,0)</f>
        <v>1</v>
      </c>
    </row>
    <row r="377" spans="1:91" s="57" customFormat="1">
      <c r="A377" s="1">
        <v>5905</v>
      </c>
      <c r="B377" s="13">
        <v>59</v>
      </c>
      <c r="C377" s="1">
        <v>5</v>
      </c>
      <c r="D377" s="3" t="s">
        <v>472</v>
      </c>
      <c r="E377" s="3"/>
      <c r="F377" s="4" t="s">
        <v>90</v>
      </c>
      <c r="G377" s="4" t="s">
        <v>91</v>
      </c>
      <c r="H377" s="4" t="s">
        <v>92</v>
      </c>
      <c r="I377" s="4" t="s">
        <v>91</v>
      </c>
      <c r="J377" s="4" t="s">
        <v>93</v>
      </c>
      <c r="K377" s="57">
        <v>0</v>
      </c>
      <c r="L377" s="57">
        <v>0</v>
      </c>
      <c r="M377" s="57">
        <v>757</v>
      </c>
      <c r="N377" s="57">
        <v>0</v>
      </c>
      <c r="O377" s="57">
        <v>0</v>
      </c>
      <c r="P377" s="57">
        <v>0</v>
      </c>
      <c r="Q377" s="57">
        <f t="shared" si="94"/>
        <v>757</v>
      </c>
      <c r="R377" s="58">
        <f t="shared" si="95"/>
        <v>0</v>
      </c>
      <c r="S377" s="58">
        <f t="shared" si="96"/>
        <v>757</v>
      </c>
      <c r="T377" s="58">
        <f t="shared" si="97"/>
        <v>757</v>
      </c>
      <c r="U377" s="58">
        <f t="shared" si="98"/>
        <v>757</v>
      </c>
      <c r="V377" s="61">
        <f t="shared" si="99"/>
        <v>757</v>
      </c>
      <c r="W377" s="57">
        <v>0</v>
      </c>
      <c r="X377" s="57">
        <f t="shared" si="89"/>
        <v>0</v>
      </c>
      <c r="Y377" s="57">
        <f t="shared" si="90"/>
        <v>3785</v>
      </c>
      <c r="Z377" s="57">
        <f t="shared" si="91"/>
        <v>4542</v>
      </c>
      <c r="AA377" s="57">
        <f t="shared" si="92"/>
        <v>4920.5</v>
      </c>
      <c r="AB377" s="57">
        <f t="shared" si="93"/>
        <v>5071.9000000000005</v>
      </c>
      <c r="AC377" s="59"/>
      <c r="AD377" s="59"/>
      <c r="AE377" s="59">
        <v>5</v>
      </c>
      <c r="AF377" s="59">
        <v>6</v>
      </c>
      <c r="AG377" s="59">
        <v>6.5</v>
      </c>
      <c r="AH377" s="59">
        <v>6.7</v>
      </c>
      <c r="AI377" s="59"/>
      <c r="AJ377" s="59"/>
      <c r="AK377" s="59"/>
      <c r="AL377" s="59"/>
      <c r="AM377" s="59"/>
      <c r="AN377" s="59"/>
      <c r="AO377" s="59"/>
      <c r="AV377" s="59"/>
      <c r="AW377" s="59"/>
      <c r="AX377" s="59"/>
      <c r="AY377" s="59"/>
      <c r="AZ377" s="59"/>
      <c r="BA377" s="59"/>
      <c r="BB377" s="5">
        <v>0</v>
      </c>
      <c r="BC377" s="5">
        <v>0</v>
      </c>
      <c r="BD377" s="5">
        <v>411.61874999999998</v>
      </c>
      <c r="BE377" s="5">
        <v>493.9425</v>
      </c>
      <c r="BF377" s="5">
        <v>535.104375</v>
      </c>
      <c r="BG377" s="5">
        <v>551.56912499999999</v>
      </c>
      <c r="BH377" s="1">
        <v>5905</v>
      </c>
      <c r="BJ377" s="57">
        <v>0</v>
      </c>
      <c r="BK377" s="57">
        <v>750</v>
      </c>
      <c r="BL377" s="57">
        <v>750</v>
      </c>
      <c r="BM377" s="57">
        <v>750</v>
      </c>
      <c r="BN377" s="57">
        <v>750</v>
      </c>
      <c r="BO377" s="57">
        <v>0</v>
      </c>
      <c r="BP377" s="57">
        <v>0</v>
      </c>
      <c r="BQ377" s="57">
        <v>234.67</v>
      </c>
      <c r="BR377" s="57">
        <v>281.60399999999998</v>
      </c>
      <c r="BS377" s="57">
        <v>305.07099999999997</v>
      </c>
      <c r="BT377" s="57">
        <v>314.45780000000002</v>
      </c>
      <c r="CA377" s="57">
        <v>0</v>
      </c>
      <c r="CB377" s="30">
        <v>74.091374999999999</v>
      </c>
      <c r="CC377" s="30">
        <v>49.39425</v>
      </c>
      <c r="CD377" s="30">
        <v>74.091374999999999</v>
      </c>
      <c r="CE377" s="30">
        <v>296.3655</v>
      </c>
      <c r="CF377" s="30">
        <v>0</v>
      </c>
      <c r="CG377" s="124">
        <v>0</v>
      </c>
      <c r="CH377" s="124">
        <v>82.735368749999992</v>
      </c>
      <c r="CI377" s="124">
        <v>55.156912500000004</v>
      </c>
      <c r="CJ377" s="124">
        <v>82.735368749999992</v>
      </c>
      <c r="CK377" s="124">
        <v>330.94147499999997</v>
      </c>
      <c r="CL377" s="124">
        <v>0</v>
      </c>
      <c r="CM377" s="4">
        <f>IF(ISNUMBER(VLOOKUP(A377,Sheet1!$D$5:$D$567,1,0)),1,0)</f>
        <v>1</v>
      </c>
    </row>
    <row r="378" spans="1:91" s="57" customFormat="1">
      <c r="A378" s="1">
        <v>5906</v>
      </c>
      <c r="B378" s="13">
        <v>59</v>
      </c>
      <c r="C378" s="1">
        <v>5</v>
      </c>
      <c r="D378" s="3" t="s">
        <v>473</v>
      </c>
      <c r="E378" s="3"/>
      <c r="F378" s="4" t="s">
        <v>109</v>
      </c>
      <c r="G378" s="4" t="s">
        <v>91</v>
      </c>
      <c r="H378" s="4" t="s">
        <v>92</v>
      </c>
      <c r="I378" s="4" t="s">
        <v>91</v>
      </c>
      <c r="J378" s="4" t="s">
        <v>93</v>
      </c>
      <c r="K378" s="57">
        <v>290</v>
      </c>
      <c r="L378" s="57">
        <v>0</v>
      </c>
      <c r="M378" s="57">
        <v>0</v>
      </c>
      <c r="O378" s="57">
        <v>0</v>
      </c>
      <c r="P378" s="57">
        <v>0</v>
      </c>
      <c r="Q378" s="57">
        <f t="shared" si="94"/>
        <v>0</v>
      </c>
      <c r="R378" s="58">
        <f t="shared" si="95"/>
        <v>290</v>
      </c>
      <c r="S378" s="58">
        <f t="shared" si="96"/>
        <v>290</v>
      </c>
      <c r="T378" s="58">
        <f t="shared" si="97"/>
        <v>290</v>
      </c>
      <c r="U378" s="58">
        <f t="shared" si="98"/>
        <v>290</v>
      </c>
      <c r="V378" s="61">
        <f t="shared" si="99"/>
        <v>290</v>
      </c>
      <c r="W378" s="57">
        <v>1752</v>
      </c>
      <c r="X378" s="57">
        <f t="shared" si="89"/>
        <v>1907</v>
      </c>
      <c r="Y378" s="57">
        <f t="shared" si="90"/>
        <v>2048</v>
      </c>
      <c r="Z378" s="57">
        <f t="shared" si="91"/>
        <v>1948.4375</v>
      </c>
      <c r="AA378" s="57">
        <f t="shared" si="92"/>
        <v>2016.40625</v>
      </c>
      <c r="AB378" s="57">
        <f t="shared" si="93"/>
        <v>1948.4375</v>
      </c>
      <c r="AC378" s="59">
        <v>6.0413793103448272</v>
      </c>
      <c r="AD378" s="59">
        <v>6.5758620689655176</v>
      </c>
      <c r="AE378" s="59">
        <v>7.0620689655172413</v>
      </c>
      <c r="AF378" s="59">
        <v>6.71875</v>
      </c>
      <c r="AG378" s="59">
        <v>6.953125</v>
      </c>
      <c r="AH378" s="59">
        <v>6.71875</v>
      </c>
      <c r="AI378" s="59"/>
      <c r="AJ378" s="59"/>
      <c r="AK378" s="59"/>
      <c r="AL378" s="59"/>
      <c r="AM378" s="59"/>
      <c r="AN378" s="59"/>
      <c r="AO378" s="59"/>
      <c r="AV378" s="59"/>
      <c r="AW378" s="59"/>
      <c r="AX378" s="59"/>
      <c r="AY378" s="59"/>
      <c r="AZ378" s="59"/>
      <c r="BA378" s="59"/>
      <c r="BB378" s="5">
        <v>59.129999999999995</v>
      </c>
      <c r="BC378" s="5">
        <v>207.38624999999999</v>
      </c>
      <c r="BD378" s="5">
        <v>222.72</v>
      </c>
      <c r="BE378" s="5">
        <v>211.892578125</v>
      </c>
      <c r="BF378" s="5">
        <v>219.2841796875</v>
      </c>
      <c r="BG378" s="5">
        <v>211.892578125</v>
      </c>
      <c r="BH378" s="1">
        <v>5906</v>
      </c>
      <c r="BJ378" s="57">
        <v>0</v>
      </c>
      <c r="BK378" s="57">
        <v>0</v>
      </c>
      <c r="BL378" s="57">
        <v>0</v>
      </c>
      <c r="BM378" s="57">
        <v>0</v>
      </c>
      <c r="BN378" s="57">
        <v>0</v>
      </c>
      <c r="BO378" s="57">
        <v>181</v>
      </c>
      <c r="BP378" s="57">
        <v>347.29614755497505</v>
      </c>
      <c r="BQ378" s="57">
        <v>347.29614755497505</v>
      </c>
      <c r="BR378" s="57">
        <v>347.29614755497505</v>
      </c>
      <c r="BS378" s="57">
        <v>347.29614755497505</v>
      </c>
      <c r="BT378" s="57">
        <v>347.29614755497505</v>
      </c>
      <c r="CA378" s="57">
        <v>0</v>
      </c>
      <c r="CB378" s="30">
        <v>31.783886718749997</v>
      </c>
      <c r="CC378" s="30">
        <v>21.189257812500003</v>
      </c>
      <c r="CD378" s="30">
        <v>31.783886718749997</v>
      </c>
      <c r="CE378" s="30">
        <v>127.13554687499999</v>
      </c>
      <c r="CF378" s="30">
        <v>0</v>
      </c>
      <c r="CG378" s="124">
        <v>0</v>
      </c>
      <c r="CH378" s="124">
        <v>31.783886718749997</v>
      </c>
      <c r="CI378" s="124">
        <v>21.189257812500003</v>
      </c>
      <c r="CJ378" s="124">
        <v>31.783886718749997</v>
      </c>
      <c r="CK378" s="124">
        <v>127.13554687499999</v>
      </c>
      <c r="CL378" s="124">
        <v>0</v>
      </c>
      <c r="CM378" s="4">
        <f>IF(ISNUMBER(VLOOKUP(A378,Sheet1!$D$5:$D$567,1,0)),1,0)</f>
        <v>1</v>
      </c>
    </row>
    <row r="379" spans="1:91" s="57" customFormat="1">
      <c r="A379" s="1">
        <v>5907</v>
      </c>
      <c r="B379" s="13">
        <v>59</v>
      </c>
      <c r="C379" s="1">
        <v>5</v>
      </c>
      <c r="D379" s="3" t="s">
        <v>474</v>
      </c>
      <c r="E379" s="3"/>
      <c r="F379" s="4" t="s">
        <v>109</v>
      </c>
      <c r="G379" s="4" t="s">
        <v>91</v>
      </c>
      <c r="H379" s="4" t="s">
        <v>92</v>
      </c>
      <c r="I379" s="4" t="s">
        <v>91</v>
      </c>
      <c r="J379" s="4" t="s">
        <v>93</v>
      </c>
      <c r="K379" s="57">
        <v>0</v>
      </c>
      <c r="L379" s="57">
        <v>0</v>
      </c>
      <c r="M379" s="57">
        <v>0</v>
      </c>
      <c r="N379" s="57">
        <v>650</v>
      </c>
      <c r="O379" s="57">
        <v>0</v>
      </c>
      <c r="P379" s="57">
        <v>0</v>
      </c>
      <c r="Q379" s="57">
        <f t="shared" si="94"/>
        <v>650</v>
      </c>
      <c r="R379" s="58">
        <f t="shared" si="95"/>
        <v>0</v>
      </c>
      <c r="S379" s="58">
        <f t="shared" si="96"/>
        <v>0</v>
      </c>
      <c r="T379" s="58">
        <f t="shared" si="97"/>
        <v>650</v>
      </c>
      <c r="U379" s="58">
        <f t="shared" si="98"/>
        <v>650</v>
      </c>
      <c r="V379" s="61">
        <f t="shared" si="99"/>
        <v>650</v>
      </c>
      <c r="W379" s="57">
        <v>0</v>
      </c>
      <c r="X379" s="57">
        <f t="shared" si="89"/>
        <v>0</v>
      </c>
      <c r="Y379" s="57">
        <f t="shared" si="90"/>
        <v>0</v>
      </c>
      <c r="Z379" s="57">
        <f t="shared" si="91"/>
        <v>3250</v>
      </c>
      <c r="AA379" s="57">
        <f t="shared" si="92"/>
        <v>3900</v>
      </c>
      <c r="AB379" s="57">
        <f t="shared" si="93"/>
        <v>4225</v>
      </c>
      <c r="AC379" s="59"/>
      <c r="AD379" s="59"/>
      <c r="AE379" s="59"/>
      <c r="AF379" s="59">
        <v>5</v>
      </c>
      <c r="AG379" s="59">
        <v>6</v>
      </c>
      <c r="AH379" s="59">
        <v>6.5</v>
      </c>
      <c r="AI379" s="59"/>
      <c r="AJ379" s="59"/>
      <c r="AK379" s="59"/>
      <c r="AL379" s="59"/>
      <c r="AM379" s="59"/>
      <c r="AN379" s="59"/>
      <c r="AO379" s="59"/>
      <c r="AV379" s="59"/>
      <c r="AW379" s="59"/>
      <c r="AX379" s="59"/>
      <c r="AY379" s="59"/>
      <c r="AZ379" s="59"/>
      <c r="BA379" s="59"/>
      <c r="BB379" s="5">
        <v>0</v>
      </c>
      <c r="BC379" s="5">
        <v>0</v>
      </c>
      <c r="BD379" s="5">
        <v>0</v>
      </c>
      <c r="BE379" s="5">
        <v>353.43749999999994</v>
      </c>
      <c r="BF379" s="5">
        <v>424.125</v>
      </c>
      <c r="BG379" s="5">
        <v>459.46875</v>
      </c>
      <c r="BH379" s="1">
        <v>5907</v>
      </c>
      <c r="BJ379" s="57">
        <v>0</v>
      </c>
      <c r="BK379" s="57">
        <v>0</v>
      </c>
      <c r="BL379" s="57">
        <v>500</v>
      </c>
      <c r="BM379" s="57">
        <v>800</v>
      </c>
      <c r="BN379" s="57">
        <v>1050</v>
      </c>
      <c r="BO379" s="57">
        <v>0</v>
      </c>
      <c r="BP379" s="57">
        <v>0</v>
      </c>
      <c r="BQ379" s="57">
        <v>0</v>
      </c>
      <c r="BR379" s="57">
        <v>201.5</v>
      </c>
      <c r="BS379" s="57">
        <v>241.8</v>
      </c>
      <c r="BT379" s="57">
        <v>261.95</v>
      </c>
      <c r="CA379" s="57">
        <v>0</v>
      </c>
      <c r="CB379" s="30">
        <v>53.015624999999993</v>
      </c>
      <c r="CC379" s="30">
        <v>35.343749999999993</v>
      </c>
      <c r="CD379" s="30">
        <v>53.015624999999993</v>
      </c>
      <c r="CE379" s="30">
        <v>212.06249999999997</v>
      </c>
      <c r="CF379" s="30">
        <v>0</v>
      </c>
      <c r="CG379" s="124">
        <v>0</v>
      </c>
      <c r="CH379" s="124">
        <v>68.920312499999994</v>
      </c>
      <c r="CI379" s="124">
        <v>45.946875000000006</v>
      </c>
      <c r="CJ379" s="124">
        <v>68.920312499999994</v>
      </c>
      <c r="CK379" s="124">
        <v>275.68124999999998</v>
      </c>
      <c r="CL379" s="124">
        <v>0</v>
      </c>
      <c r="CM379" s="4">
        <f>IF(ISNUMBER(VLOOKUP(A379,Sheet1!$D$5:$D$567,1,0)),1,0)</f>
        <v>1</v>
      </c>
    </row>
    <row r="380" spans="1:91" s="57" customFormat="1">
      <c r="A380" s="1">
        <v>6001</v>
      </c>
      <c r="B380" s="1">
        <v>60</v>
      </c>
      <c r="C380" s="1">
        <v>6</v>
      </c>
      <c r="D380" s="3" t="s">
        <v>475</v>
      </c>
      <c r="E380" s="3"/>
      <c r="F380" s="4" t="s">
        <v>90</v>
      </c>
      <c r="G380" s="4" t="s">
        <v>91</v>
      </c>
      <c r="H380" s="4" t="s">
        <v>92</v>
      </c>
      <c r="I380" s="4" t="s">
        <v>91</v>
      </c>
      <c r="J380" s="4" t="s">
        <v>93</v>
      </c>
      <c r="K380" s="57">
        <v>0</v>
      </c>
      <c r="L380" s="57">
        <v>0</v>
      </c>
      <c r="M380" s="57">
        <v>0</v>
      </c>
      <c r="N380" s="57">
        <v>0</v>
      </c>
      <c r="O380" s="57">
        <v>0</v>
      </c>
      <c r="P380" s="57">
        <v>0</v>
      </c>
      <c r="Q380" s="57">
        <f t="shared" ref="Q380:Q411" si="100">SUM(L380:P380)</f>
        <v>0</v>
      </c>
      <c r="R380" s="58">
        <f t="shared" ref="R380:R411" si="101">K380+L380</f>
        <v>0</v>
      </c>
      <c r="S380" s="58">
        <f t="shared" si="96"/>
        <v>0</v>
      </c>
      <c r="T380" s="58">
        <f t="shared" si="97"/>
        <v>0</v>
      </c>
      <c r="U380" s="58">
        <f t="shared" si="98"/>
        <v>0</v>
      </c>
      <c r="V380" s="61">
        <f t="shared" si="99"/>
        <v>0</v>
      </c>
      <c r="W380" s="57">
        <v>0</v>
      </c>
      <c r="X380" s="57">
        <f t="shared" si="89"/>
        <v>0</v>
      </c>
      <c r="Y380" s="57">
        <f t="shared" si="90"/>
        <v>0</v>
      </c>
      <c r="Z380" s="57">
        <f t="shared" si="91"/>
        <v>0</v>
      </c>
      <c r="AA380" s="57">
        <f t="shared" si="92"/>
        <v>0</v>
      </c>
      <c r="AB380" s="57">
        <f t="shared" si="93"/>
        <v>0</v>
      </c>
      <c r="AC380" s="59"/>
      <c r="AD380" s="59"/>
      <c r="AE380" s="59"/>
      <c r="AF380" s="59"/>
      <c r="AG380" s="59"/>
      <c r="AH380" s="59"/>
      <c r="AI380" s="59"/>
      <c r="AJ380" s="59"/>
      <c r="AK380" s="59"/>
      <c r="AL380" s="59"/>
      <c r="AM380" s="59"/>
      <c r="AN380" s="59"/>
      <c r="AO380" s="59"/>
      <c r="AV380" s="59"/>
      <c r="AW380" s="59"/>
      <c r="AX380" s="59"/>
      <c r="AY380" s="59"/>
      <c r="AZ380" s="59"/>
      <c r="BA380" s="59"/>
      <c r="BB380" s="5">
        <v>230.47800000000001</v>
      </c>
      <c r="BC380" s="5">
        <v>234.05470478119935</v>
      </c>
      <c r="BD380" s="5">
        <v>237.7621507293355</v>
      </c>
      <c r="BE380" s="5">
        <v>241.75909497568884</v>
      </c>
      <c r="BF380" s="5">
        <v>245.41984764991898</v>
      </c>
      <c r="BG380" s="5">
        <v>248.76308606158835</v>
      </c>
      <c r="BH380" s="1">
        <v>6001</v>
      </c>
      <c r="BI380" s="57">
        <v>969</v>
      </c>
      <c r="BJ380" s="57">
        <v>969</v>
      </c>
      <c r="BK380" s="57">
        <v>969</v>
      </c>
      <c r="BL380" s="57">
        <v>969</v>
      </c>
      <c r="BM380" s="57">
        <v>969</v>
      </c>
      <c r="BN380" s="57">
        <v>969</v>
      </c>
      <c r="BO380" s="57">
        <v>0</v>
      </c>
      <c r="BP380" s="57">
        <v>0</v>
      </c>
      <c r="BQ380" s="57">
        <v>0</v>
      </c>
      <c r="BR380" s="57">
        <v>0</v>
      </c>
      <c r="BS380" s="57">
        <v>0</v>
      </c>
      <c r="BT380" s="57">
        <v>0</v>
      </c>
      <c r="CA380" s="57">
        <v>0</v>
      </c>
      <c r="CB380" s="30">
        <v>0</v>
      </c>
      <c r="CC380" s="30">
        <v>8.336520599768269</v>
      </c>
      <c r="CD380" s="30">
        <v>104.20650640918744</v>
      </c>
      <c r="CE380" s="30">
        <v>129.21606796673314</v>
      </c>
      <c r="CF380" s="30">
        <v>0</v>
      </c>
      <c r="CG380" s="124">
        <v>0</v>
      </c>
      <c r="CH380" s="124">
        <v>0</v>
      </c>
      <c r="CI380" s="124">
        <v>8.5780375361799734</v>
      </c>
      <c r="CJ380" s="124">
        <v>107.22546808281578</v>
      </c>
      <c r="CK380" s="124">
        <v>132.9595804425926</v>
      </c>
      <c r="CL380" s="124">
        <v>0</v>
      </c>
      <c r="CM380" s="4">
        <f>IF(ISNUMBER(VLOOKUP(A380,Sheet1!$D$5:$D$567,1,0)),1,0)</f>
        <v>1</v>
      </c>
    </row>
    <row r="381" spans="1:91" s="57" customFormat="1">
      <c r="A381" s="1">
        <v>6002</v>
      </c>
      <c r="B381" s="1">
        <v>60</v>
      </c>
      <c r="C381" s="1">
        <v>6</v>
      </c>
      <c r="D381" s="3" t="s">
        <v>476</v>
      </c>
      <c r="E381" s="3"/>
      <c r="F381" s="4" t="s">
        <v>90</v>
      </c>
      <c r="G381" s="4" t="s">
        <v>91</v>
      </c>
      <c r="H381" s="4" t="s">
        <v>92</v>
      </c>
      <c r="I381" s="4" t="s">
        <v>91</v>
      </c>
      <c r="J381" s="4" t="s">
        <v>93</v>
      </c>
      <c r="K381" s="57">
        <v>229.77687626774801</v>
      </c>
      <c r="L381" s="57">
        <v>393</v>
      </c>
      <c r="M381" s="57">
        <v>0</v>
      </c>
      <c r="N381" s="57">
        <v>0</v>
      </c>
      <c r="O381" s="57">
        <v>0</v>
      </c>
      <c r="P381" s="57">
        <v>0</v>
      </c>
      <c r="Q381" s="57">
        <f t="shared" si="100"/>
        <v>393</v>
      </c>
      <c r="R381" s="58">
        <f t="shared" si="101"/>
        <v>622.77687626774798</v>
      </c>
      <c r="S381" s="58">
        <f t="shared" si="96"/>
        <v>622.77687626774798</v>
      </c>
      <c r="T381" s="58">
        <f t="shared" si="97"/>
        <v>622.77687626774798</v>
      </c>
      <c r="U381" s="58">
        <f t="shared" si="98"/>
        <v>622.77687626774798</v>
      </c>
      <c r="V381" s="61">
        <f t="shared" si="99"/>
        <v>622.77687626774798</v>
      </c>
      <c r="W381" s="57">
        <v>1179</v>
      </c>
      <c r="X381" s="57">
        <f t="shared" si="89"/>
        <v>2425</v>
      </c>
      <c r="Y381" s="57">
        <f t="shared" si="90"/>
        <v>2659</v>
      </c>
      <c r="Z381" s="57">
        <f t="shared" si="91"/>
        <v>2831.0000000000005</v>
      </c>
      <c r="AA381" s="57">
        <f t="shared" si="92"/>
        <v>2984</v>
      </c>
      <c r="AB381" s="57">
        <f t="shared" si="93"/>
        <v>3170</v>
      </c>
      <c r="AC381" s="59">
        <v>5.1310646186440785</v>
      </c>
      <c r="AD381" s="59">
        <v>3.8938504180386899</v>
      </c>
      <c r="AE381" s="59">
        <v>4.2695869119855159</v>
      </c>
      <c r="AF381" s="59">
        <v>4.5457692921515598</v>
      </c>
      <c r="AG381" s="59">
        <v>4.7914431535783306</v>
      </c>
      <c r="AH381" s="59">
        <v>5.090105494920679</v>
      </c>
      <c r="AI381" s="59"/>
      <c r="AJ381" s="59"/>
      <c r="AK381" s="59"/>
      <c r="AL381" s="59"/>
      <c r="AM381" s="59"/>
      <c r="AN381" s="59"/>
      <c r="AO381" s="59"/>
      <c r="AV381" s="59"/>
      <c r="AW381" s="59"/>
      <c r="AX381" s="59"/>
      <c r="AY381" s="59"/>
      <c r="AZ381" s="59"/>
      <c r="BA381" s="59"/>
      <c r="BB381" s="5">
        <v>227.02189999999999</v>
      </c>
      <c r="BC381" s="5">
        <v>298.19880968989963</v>
      </c>
      <c r="BD381" s="5">
        <v>324.25679228206184</v>
      </c>
      <c r="BE381" s="5">
        <v>335.9134596091676</v>
      </c>
      <c r="BF381" s="5">
        <v>345.21668192034076</v>
      </c>
      <c r="BG381" s="5">
        <v>356.05110136540338</v>
      </c>
      <c r="BH381" s="1">
        <v>6002</v>
      </c>
      <c r="BI381" s="57">
        <v>977</v>
      </c>
      <c r="BJ381" s="57">
        <v>1072.157583132125</v>
      </c>
      <c r="BK381" s="57">
        <v>1280.4495499521599</v>
      </c>
      <c r="BL381" s="57">
        <v>1281.3444302801399</v>
      </c>
      <c r="BM381" s="57">
        <v>1260.45488925892</v>
      </c>
      <c r="BN381" s="57">
        <v>1252.3746005864</v>
      </c>
      <c r="BO381" s="57">
        <v>0</v>
      </c>
      <c r="BP381" s="57">
        <v>0</v>
      </c>
      <c r="BQ381" s="57">
        <v>0</v>
      </c>
      <c r="BR381" s="57">
        <v>0</v>
      </c>
      <c r="BS381" s="57">
        <v>0</v>
      </c>
      <c r="BT381" s="57">
        <v>0</v>
      </c>
      <c r="CA381" s="57">
        <v>0</v>
      </c>
      <c r="CB381" s="30">
        <v>13.36117447436334</v>
      </c>
      <c r="CC381" s="30">
        <v>32.636397806801867</v>
      </c>
      <c r="CD381" s="30">
        <v>55.621285036095493</v>
      </c>
      <c r="CE381" s="30">
        <v>234.29460229190693</v>
      </c>
      <c r="CF381" s="30">
        <v>0</v>
      </c>
      <c r="CG381" s="124">
        <v>0</v>
      </c>
      <c r="CH381" s="124">
        <v>14.162162161252525</v>
      </c>
      <c r="CI381" s="124">
        <v>34.592913892855833</v>
      </c>
      <c r="CJ381" s="124">
        <v>58.955719784204646</v>
      </c>
      <c r="CK381" s="124">
        <v>248.34030552709041</v>
      </c>
      <c r="CL381" s="124">
        <v>0</v>
      </c>
      <c r="CM381" s="4">
        <f>IF(ISNUMBER(VLOOKUP(A381,Sheet1!$D$5:$D$567,1,0)),1,0)</f>
        <v>1</v>
      </c>
    </row>
    <row r="382" spans="1:91" s="57" customFormat="1">
      <c r="A382" s="1">
        <v>6003</v>
      </c>
      <c r="B382" s="1">
        <v>60</v>
      </c>
      <c r="C382" s="1">
        <v>6</v>
      </c>
      <c r="D382" s="3" t="s">
        <v>477</v>
      </c>
      <c r="E382" s="3"/>
      <c r="F382" s="4" t="s">
        <v>90</v>
      </c>
      <c r="G382" s="4" t="s">
        <v>91</v>
      </c>
      <c r="H382" s="4" t="s">
        <v>92</v>
      </c>
      <c r="I382" s="4" t="s">
        <v>91</v>
      </c>
      <c r="J382" s="4" t="s">
        <v>93</v>
      </c>
      <c r="K382" s="57">
        <v>770</v>
      </c>
      <c r="L382" s="57">
        <v>0</v>
      </c>
      <c r="M382" s="57">
        <v>40.5</v>
      </c>
      <c r="N382" s="57">
        <v>0</v>
      </c>
      <c r="O382" s="57">
        <v>0</v>
      </c>
      <c r="P382" s="57">
        <v>0</v>
      </c>
      <c r="Q382" s="57">
        <f t="shared" si="100"/>
        <v>40.5</v>
      </c>
      <c r="R382" s="58">
        <f t="shared" si="101"/>
        <v>770</v>
      </c>
      <c r="S382" s="58">
        <f t="shared" si="96"/>
        <v>810.5</v>
      </c>
      <c r="T382" s="58">
        <f t="shared" si="97"/>
        <v>810.5</v>
      </c>
      <c r="U382" s="58">
        <f t="shared" si="98"/>
        <v>810.5</v>
      </c>
      <c r="V382" s="61">
        <f t="shared" si="99"/>
        <v>810.5</v>
      </c>
      <c r="W382" s="57">
        <v>2837.1094116639752</v>
      </c>
      <c r="X382" s="57">
        <f t="shared" si="89"/>
        <v>3048.5618341145218</v>
      </c>
      <c r="Y382" s="57">
        <f t="shared" si="90"/>
        <v>3368.4841006017909</v>
      </c>
      <c r="Z382" s="57">
        <f t="shared" si="91"/>
        <v>3565.0445014887673</v>
      </c>
      <c r="AA382" s="57">
        <f t="shared" si="92"/>
        <v>3743.239298382884</v>
      </c>
      <c r="AB382" s="57">
        <f t="shared" si="93"/>
        <v>3877.3293035993302</v>
      </c>
      <c r="AC382" s="59">
        <v>3.6845576774856821</v>
      </c>
      <c r="AD382" s="59">
        <v>3.9591712131357428</v>
      </c>
      <c r="AE382" s="59">
        <v>4.1560568792125734</v>
      </c>
      <c r="AF382" s="59">
        <v>4.3985743386659681</v>
      </c>
      <c r="AG382" s="59">
        <v>4.6184322003490239</v>
      </c>
      <c r="AH382" s="59">
        <v>4.7838732925346452</v>
      </c>
      <c r="AI382" s="59"/>
      <c r="AJ382" s="59"/>
      <c r="AK382" s="59"/>
      <c r="AL382" s="59"/>
      <c r="AM382" s="59"/>
      <c r="AN382" s="59"/>
      <c r="AO382" s="59"/>
      <c r="AV382" s="59"/>
      <c r="AW382" s="59"/>
      <c r="AX382" s="59"/>
      <c r="AY382" s="59"/>
      <c r="AZ382" s="59"/>
      <c r="BA382" s="59"/>
      <c r="BB382" s="5">
        <v>53.157600000000002</v>
      </c>
      <c r="BC382" s="5">
        <v>91.183737482738138</v>
      </c>
      <c r="BD382" s="5">
        <v>114.82665601834071</v>
      </c>
      <c r="BE382" s="5">
        <v>117.15394661231447</v>
      </c>
      <c r="BF382" s="5">
        <v>127.16361617519449</v>
      </c>
      <c r="BG382" s="5">
        <v>134.85479846486672</v>
      </c>
      <c r="BH382" s="1">
        <v>6003</v>
      </c>
      <c r="BI382" s="57">
        <v>518</v>
      </c>
      <c r="BJ382" s="57">
        <v>642.64338186909526</v>
      </c>
      <c r="BK382" s="57">
        <v>767.28676373819053</v>
      </c>
      <c r="BL382" s="57">
        <v>891.93014560728579</v>
      </c>
      <c r="BM382" s="57">
        <v>1016.5735274763811</v>
      </c>
      <c r="BN382" s="57">
        <v>1141.2169093454763</v>
      </c>
      <c r="BO382" s="57">
        <v>0</v>
      </c>
      <c r="BP382" s="57">
        <v>0</v>
      </c>
      <c r="BQ382" s="57">
        <v>0</v>
      </c>
      <c r="BR382" s="57">
        <v>0</v>
      </c>
      <c r="BS382" s="57">
        <v>0</v>
      </c>
      <c r="BT382" s="57">
        <v>0</v>
      </c>
      <c r="CA382" s="57">
        <v>0</v>
      </c>
      <c r="CB382" s="30">
        <v>49.310384865723051</v>
      </c>
      <c r="CC382" s="30">
        <v>3.1474713838614292</v>
      </c>
      <c r="CD382" s="30">
        <v>11.940720811579617</v>
      </c>
      <c r="CE382" s="30">
        <v>52.755369551150366</v>
      </c>
      <c r="CF382" s="30">
        <v>0</v>
      </c>
      <c r="CG382" s="124">
        <v>0</v>
      </c>
      <c r="CH382" s="124">
        <v>56.760717035828115</v>
      </c>
      <c r="CI382" s="124">
        <v>3.6230245025305239</v>
      </c>
      <c r="CJ382" s="124">
        <v>13.744850644250924</v>
      </c>
      <c r="CK382" s="124">
        <v>60.726206282257138</v>
      </c>
      <c r="CL382" s="124">
        <v>0</v>
      </c>
      <c r="CM382" s="4">
        <f>IF(ISNUMBER(VLOOKUP(A382,Sheet1!$D$5:$D$567,1,0)),1,0)</f>
        <v>1</v>
      </c>
    </row>
    <row r="383" spans="1:91" s="57" customFormat="1">
      <c r="A383" s="1">
        <v>6004</v>
      </c>
      <c r="B383" s="1">
        <v>60</v>
      </c>
      <c r="C383" s="1">
        <v>6</v>
      </c>
      <c r="D383" s="3" t="s">
        <v>478</v>
      </c>
      <c r="E383" s="3"/>
      <c r="F383" s="4" t="s">
        <v>90</v>
      </c>
      <c r="G383" s="4" t="s">
        <v>91</v>
      </c>
      <c r="H383" s="4" t="s">
        <v>92</v>
      </c>
      <c r="I383" s="4" t="s">
        <v>91</v>
      </c>
      <c r="J383" s="4" t="s">
        <v>93</v>
      </c>
      <c r="K383" s="57">
        <v>0</v>
      </c>
      <c r="L383" s="57">
        <v>0</v>
      </c>
      <c r="M383" s="57">
        <v>0</v>
      </c>
      <c r="N383" s="57">
        <v>0</v>
      </c>
      <c r="O383" s="57">
        <v>0</v>
      </c>
      <c r="P383" s="57">
        <v>0</v>
      </c>
      <c r="Q383" s="57">
        <f t="shared" si="100"/>
        <v>0</v>
      </c>
      <c r="R383" s="58">
        <f t="shared" si="101"/>
        <v>0</v>
      </c>
      <c r="S383" s="58">
        <f t="shared" si="96"/>
        <v>0</v>
      </c>
      <c r="T383" s="58">
        <f t="shared" si="97"/>
        <v>0</v>
      </c>
      <c r="U383" s="58">
        <f t="shared" si="98"/>
        <v>0</v>
      </c>
      <c r="V383" s="61">
        <f t="shared" si="99"/>
        <v>0</v>
      </c>
      <c r="W383" s="57">
        <v>0</v>
      </c>
      <c r="X383" s="57">
        <f t="shared" si="89"/>
        <v>0</v>
      </c>
      <c r="Y383" s="57">
        <f t="shared" si="90"/>
        <v>0</v>
      </c>
      <c r="Z383" s="57">
        <f t="shared" si="91"/>
        <v>0</v>
      </c>
      <c r="AA383" s="57">
        <f t="shared" si="92"/>
        <v>0</v>
      </c>
      <c r="AB383" s="57">
        <f t="shared" si="93"/>
        <v>0</v>
      </c>
      <c r="AC383" s="59"/>
      <c r="AD383" s="59"/>
      <c r="AE383" s="59"/>
      <c r="AF383" s="59"/>
      <c r="AG383" s="59"/>
      <c r="AH383" s="59"/>
      <c r="AI383" s="59"/>
      <c r="AJ383" s="59"/>
      <c r="AK383" s="59"/>
      <c r="AL383" s="59"/>
      <c r="AM383" s="59"/>
      <c r="AN383" s="59"/>
      <c r="AO383" s="59"/>
      <c r="AV383" s="59"/>
      <c r="AW383" s="59"/>
      <c r="AX383" s="59"/>
      <c r="AY383" s="59"/>
      <c r="AZ383" s="59"/>
      <c r="BA383" s="59"/>
      <c r="BB383" s="5">
        <v>921.91200000000003</v>
      </c>
      <c r="BC383" s="5">
        <v>931.8303229213484</v>
      </c>
      <c r="BD383" s="5">
        <v>942.11119550561796</v>
      </c>
      <c r="BE383" s="5">
        <v>953.19485662921352</v>
      </c>
      <c r="BF383" s="5">
        <v>963.34624719101123</v>
      </c>
      <c r="BG383" s="5">
        <v>972.61716000000001</v>
      </c>
      <c r="BH383" s="1">
        <v>6004</v>
      </c>
      <c r="BJ383" s="57">
        <v>0</v>
      </c>
      <c r="BK383" s="57">
        <v>0</v>
      </c>
      <c r="BL383" s="57">
        <v>0</v>
      </c>
      <c r="BM383" s="57">
        <v>0</v>
      </c>
      <c r="BN383" s="57">
        <v>0</v>
      </c>
      <c r="BO383" s="57">
        <v>0</v>
      </c>
      <c r="BP383" s="57">
        <v>0</v>
      </c>
      <c r="BQ383" s="57">
        <v>0</v>
      </c>
      <c r="BR383" s="57">
        <v>0</v>
      </c>
      <c r="BS383" s="57">
        <v>0</v>
      </c>
      <c r="BT383" s="57">
        <v>0</v>
      </c>
      <c r="CA383" s="57">
        <v>0</v>
      </c>
      <c r="CB383" s="30">
        <v>0</v>
      </c>
      <c r="CC383" s="30">
        <v>953.19485662921352</v>
      </c>
      <c r="CD383" s="30">
        <v>0</v>
      </c>
      <c r="CE383" s="30">
        <v>0</v>
      </c>
      <c r="CF383" s="30">
        <v>0</v>
      </c>
      <c r="CG383" s="124">
        <v>0</v>
      </c>
      <c r="CH383" s="124">
        <v>0</v>
      </c>
      <c r="CI383" s="124">
        <v>972.61716000000001</v>
      </c>
      <c r="CJ383" s="124">
        <v>0</v>
      </c>
      <c r="CK383" s="124">
        <v>0</v>
      </c>
      <c r="CL383" s="124">
        <v>0</v>
      </c>
      <c r="CM383" s="4">
        <f>IF(ISNUMBER(VLOOKUP(A383,Sheet1!$D$5:$D$567,1,0)),1,0)</f>
        <v>1</v>
      </c>
    </row>
    <row r="384" spans="1:91" s="57" customFormat="1">
      <c r="A384" s="1">
        <v>6005</v>
      </c>
      <c r="B384" s="1">
        <v>60</v>
      </c>
      <c r="C384" s="1">
        <v>6</v>
      </c>
      <c r="D384" s="3" t="s">
        <v>479</v>
      </c>
      <c r="E384" s="3"/>
      <c r="F384" s="4" t="s">
        <v>90</v>
      </c>
      <c r="G384" s="4" t="s">
        <v>91</v>
      </c>
      <c r="H384" s="4" t="s">
        <v>92</v>
      </c>
      <c r="I384" s="4" t="s">
        <v>91</v>
      </c>
      <c r="J384" s="4" t="s">
        <v>93</v>
      </c>
      <c r="K384" s="57">
        <v>288.85000000000002</v>
      </c>
      <c r="L384" s="57">
        <v>3.85</v>
      </c>
      <c r="M384" s="57">
        <v>3.85</v>
      </c>
      <c r="N384" s="57">
        <v>3.85</v>
      </c>
      <c r="O384" s="57">
        <v>3.85</v>
      </c>
      <c r="P384" s="57">
        <v>3.85</v>
      </c>
      <c r="Q384" s="57">
        <f t="shared" si="100"/>
        <v>19.25</v>
      </c>
      <c r="R384" s="58">
        <f t="shared" si="101"/>
        <v>292.70000000000005</v>
      </c>
      <c r="S384" s="58">
        <f t="shared" si="96"/>
        <v>296.55000000000007</v>
      </c>
      <c r="T384" s="58">
        <f t="shared" si="97"/>
        <v>300.40000000000009</v>
      </c>
      <c r="U384" s="58">
        <f t="shared" si="98"/>
        <v>304.25000000000011</v>
      </c>
      <c r="V384" s="61">
        <f t="shared" si="99"/>
        <v>308.10000000000014</v>
      </c>
      <c r="W384" s="57">
        <v>1026.390527961724</v>
      </c>
      <c r="X384" s="57">
        <f t="shared" si="89"/>
        <v>1120.0397834806251</v>
      </c>
      <c r="Y384" s="57">
        <f t="shared" si="90"/>
        <v>1210.0835906128868</v>
      </c>
      <c r="Z384" s="57">
        <f t="shared" si="91"/>
        <v>1293.1050045704312</v>
      </c>
      <c r="AA384" s="57">
        <f t="shared" si="92"/>
        <v>1370.7065560127287</v>
      </c>
      <c r="AB384" s="57">
        <f t="shared" si="93"/>
        <v>1432.805485642255</v>
      </c>
      <c r="AC384" s="59">
        <v>3.6013702735499091</v>
      </c>
      <c r="AD384" s="59">
        <v>3.8265793764285103</v>
      </c>
      <c r="AE384" s="59">
        <v>4.080538157521115</v>
      </c>
      <c r="AF384" s="59">
        <v>4.3046105345220731</v>
      </c>
      <c r="AG384" s="59">
        <v>4.5051982120385476</v>
      </c>
      <c r="AH384" s="59">
        <v>4.6504559741715497</v>
      </c>
      <c r="AI384" s="59"/>
      <c r="AJ384" s="59"/>
      <c r="AK384" s="59"/>
      <c r="AL384" s="59"/>
      <c r="AM384" s="59"/>
      <c r="AN384" s="59"/>
      <c r="AO384" s="59"/>
      <c r="AV384" s="59"/>
      <c r="AW384" s="59"/>
      <c r="AX384" s="59"/>
      <c r="AY384" s="59"/>
      <c r="AZ384" s="59"/>
      <c r="BA384" s="59"/>
      <c r="BB384" s="5">
        <v>187.83850000000001</v>
      </c>
      <c r="BC384" s="5">
        <v>193.56297545730123</v>
      </c>
      <c r="BD384" s="5">
        <v>199.28584090708756</v>
      </c>
      <c r="BE384" s="5">
        <v>205.03397433067613</v>
      </c>
      <c r="BF384" s="5">
        <v>210.34551730830486</v>
      </c>
      <c r="BG384" s="5">
        <v>214.93320898163151</v>
      </c>
      <c r="BH384" s="1">
        <v>6005</v>
      </c>
      <c r="BI384" s="57">
        <v>29</v>
      </c>
      <c r="BJ384" s="57">
        <v>0</v>
      </c>
      <c r="BK384" s="57">
        <v>0</v>
      </c>
      <c r="BL384" s="57">
        <v>0</v>
      </c>
      <c r="BM384" s="57">
        <v>0</v>
      </c>
      <c r="BN384" s="57">
        <v>0</v>
      </c>
      <c r="BO384" s="57">
        <v>0</v>
      </c>
      <c r="BP384" s="57">
        <v>0</v>
      </c>
      <c r="BQ384" s="57">
        <v>0</v>
      </c>
      <c r="BR384" s="57">
        <v>0</v>
      </c>
      <c r="BS384" s="57">
        <v>0</v>
      </c>
      <c r="BT384" s="57">
        <v>0</v>
      </c>
      <c r="CA384" s="57">
        <v>0</v>
      </c>
      <c r="CB384" s="30">
        <v>7.3886116802033213</v>
      </c>
      <c r="CC384" s="30">
        <v>68.34465804188072</v>
      </c>
      <c r="CD384" s="30">
        <v>24.012987960660794</v>
      </c>
      <c r="CE384" s="30">
        <v>105.2877166479313</v>
      </c>
      <c r="CF384" s="30">
        <v>0</v>
      </c>
      <c r="CG384" s="124">
        <v>0</v>
      </c>
      <c r="CH384" s="124">
        <v>7.7453408564575961</v>
      </c>
      <c r="CI384" s="124">
        <v>71.644402922232771</v>
      </c>
      <c r="CJ384" s="124">
        <v>25.17235778348719</v>
      </c>
      <c r="CK384" s="124">
        <v>110.37110741945396</v>
      </c>
      <c r="CL384" s="124">
        <v>0</v>
      </c>
      <c r="CM384" s="4">
        <f>IF(ISNUMBER(VLOOKUP(A384,Sheet1!$D$5:$D$567,1,0)),1,0)</f>
        <v>1</v>
      </c>
    </row>
    <row r="385" spans="1:91" s="57" customFormat="1">
      <c r="A385" s="1">
        <v>6006</v>
      </c>
      <c r="B385" s="1">
        <v>60</v>
      </c>
      <c r="C385" s="1">
        <v>6</v>
      </c>
      <c r="D385" s="3" t="s">
        <v>480</v>
      </c>
      <c r="E385" s="3"/>
      <c r="F385" s="4" t="s">
        <v>90</v>
      </c>
      <c r="G385" s="4" t="s">
        <v>91</v>
      </c>
      <c r="H385" s="4" t="s">
        <v>92</v>
      </c>
      <c r="I385" s="4" t="s">
        <v>91</v>
      </c>
      <c r="J385" s="4" t="s">
        <v>93</v>
      </c>
      <c r="K385" s="57">
        <v>855.19166666666672</v>
      </c>
      <c r="L385" s="57">
        <v>5.1916666666666673</v>
      </c>
      <c r="M385" s="57">
        <v>5.1916666666666673</v>
      </c>
      <c r="N385" s="57">
        <v>5.1916666666666673</v>
      </c>
      <c r="O385" s="57">
        <v>5.1916666666666673</v>
      </c>
      <c r="P385" s="57">
        <v>5.1916666666666673</v>
      </c>
      <c r="Q385" s="57">
        <f t="shared" si="100"/>
        <v>25.958333333333336</v>
      </c>
      <c r="R385" s="58">
        <f t="shared" si="101"/>
        <v>860.38333333333344</v>
      </c>
      <c r="S385" s="58">
        <f t="shared" ref="S385:S410" si="102">R385+M385</f>
        <v>865.57500000000016</v>
      </c>
      <c r="T385" s="58">
        <f t="shared" ref="T385:T410" si="103">S385+N385</f>
        <v>870.76666666666688</v>
      </c>
      <c r="U385" s="58">
        <f t="shared" si="98"/>
        <v>875.9583333333336</v>
      </c>
      <c r="V385" s="61">
        <f t="shared" si="99"/>
        <v>881.15000000000032</v>
      </c>
      <c r="W385" s="57">
        <v>3208.617906618229</v>
      </c>
      <c r="X385" s="57">
        <f t="shared" si="89"/>
        <v>3600.6195137982063</v>
      </c>
      <c r="Y385" s="57">
        <f t="shared" si="90"/>
        <v>3945.7588021256747</v>
      </c>
      <c r="Z385" s="57">
        <f t="shared" si="91"/>
        <v>4256.6395021371773</v>
      </c>
      <c r="AA385" s="57">
        <f t="shared" si="92"/>
        <v>4526.6422546232152</v>
      </c>
      <c r="AB385" s="57">
        <f t="shared" si="93"/>
        <v>4717.8231326868545</v>
      </c>
      <c r="AC385" s="59">
        <v>3.7748445960214458</v>
      </c>
      <c r="AD385" s="59">
        <v>4.184901513431849</v>
      </c>
      <c r="AE385" s="59">
        <v>4.5585406257408936</v>
      </c>
      <c r="AF385" s="59">
        <v>4.8883813139423227</v>
      </c>
      <c r="AG385" s="59">
        <v>5.1676456314967956</v>
      </c>
      <c r="AH385" s="59">
        <v>5.3541657296565317</v>
      </c>
      <c r="AI385" s="59"/>
      <c r="AJ385" s="59"/>
      <c r="AK385" s="59"/>
      <c r="AL385" s="59"/>
      <c r="AM385" s="59"/>
      <c r="AN385" s="59"/>
      <c r="AO385" s="59"/>
      <c r="AV385" s="59"/>
      <c r="AW385" s="59"/>
      <c r="AX385" s="59"/>
      <c r="AY385" s="59"/>
      <c r="AZ385" s="59"/>
      <c r="BA385" s="59"/>
      <c r="BB385" s="5">
        <v>449.43209999999999</v>
      </c>
      <c r="BC385" s="5">
        <v>509.64074631182785</v>
      </c>
      <c r="BD385" s="5">
        <v>538.45552001737167</v>
      </c>
      <c r="BE385" s="5">
        <v>549.02645116252734</v>
      </c>
      <c r="BF385" s="5">
        <v>567.36153989455522</v>
      </c>
      <c r="BG385" s="5">
        <v>582.78427884715961</v>
      </c>
      <c r="BH385" s="1">
        <v>6006</v>
      </c>
      <c r="BI385" s="57">
        <v>426</v>
      </c>
      <c r="BJ385" s="57">
        <v>576.61529768983223</v>
      </c>
      <c r="BK385" s="57">
        <v>727.23059537966446</v>
      </c>
      <c r="BL385" s="57">
        <v>877.8458930694967</v>
      </c>
      <c r="BM385" s="57">
        <v>1028.4611907593289</v>
      </c>
      <c r="BN385" s="57">
        <v>1179.0764884491612</v>
      </c>
      <c r="BO385" s="57">
        <v>100</v>
      </c>
      <c r="BP385" s="57">
        <v>100</v>
      </c>
      <c r="BQ385" s="57">
        <v>100</v>
      </c>
      <c r="BR385" s="57">
        <v>100</v>
      </c>
      <c r="BS385" s="57">
        <v>100</v>
      </c>
      <c r="BT385" s="57">
        <v>100</v>
      </c>
      <c r="CA385" s="57">
        <v>0</v>
      </c>
      <c r="CB385" s="30">
        <v>196.6715370097759</v>
      </c>
      <c r="CC385" s="30">
        <v>98.335768504887952</v>
      </c>
      <c r="CD385" s="30">
        <v>60.107887036500564</v>
      </c>
      <c r="CE385" s="30">
        <v>193.91125861136294</v>
      </c>
      <c r="CF385" s="30">
        <v>0</v>
      </c>
      <c r="CG385" s="124">
        <v>0</v>
      </c>
      <c r="CH385" s="124">
        <v>208.76422187548633</v>
      </c>
      <c r="CI385" s="124">
        <v>104.38211093774316</v>
      </c>
      <c r="CJ385" s="124">
        <v>63.803722981688665</v>
      </c>
      <c r="CK385" s="124">
        <v>205.8342230522415</v>
      </c>
      <c r="CL385" s="124">
        <v>0</v>
      </c>
      <c r="CM385" s="4">
        <f>IF(ISNUMBER(VLOOKUP(A385,Sheet1!$D$5:$D$567,1,0)),1,0)</f>
        <v>1</v>
      </c>
    </row>
    <row r="386" spans="1:91" s="57" customFormat="1">
      <c r="A386" s="1">
        <v>6007</v>
      </c>
      <c r="B386" s="1">
        <v>60</v>
      </c>
      <c r="C386" s="1">
        <v>6</v>
      </c>
      <c r="D386" s="3" t="s">
        <v>481</v>
      </c>
      <c r="E386" s="3"/>
      <c r="F386" s="4" t="s">
        <v>90</v>
      </c>
      <c r="G386" s="4" t="s">
        <v>91</v>
      </c>
      <c r="H386" s="4" t="s">
        <v>92</v>
      </c>
      <c r="I386" s="4" t="s">
        <v>91</v>
      </c>
      <c r="J386" s="4" t="s">
        <v>93</v>
      </c>
      <c r="K386" s="57">
        <v>923.33227586207738</v>
      </c>
      <c r="L386" s="57">
        <v>8.9</v>
      </c>
      <c r="M386" s="57">
        <v>8.9</v>
      </c>
      <c r="N386" s="57">
        <v>8.9</v>
      </c>
      <c r="O386" s="57">
        <v>8.9</v>
      </c>
      <c r="P386" s="57">
        <v>8.9</v>
      </c>
      <c r="Q386" s="57">
        <f t="shared" si="100"/>
        <v>44.5</v>
      </c>
      <c r="R386" s="58">
        <f t="shared" si="101"/>
        <v>932.23227586207736</v>
      </c>
      <c r="S386" s="58">
        <f t="shared" si="102"/>
        <v>941.13227586207734</v>
      </c>
      <c r="T386" s="58">
        <f t="shared" si="103"/>
        <v>950.03227586207731</v>
      </c>
      <c r="U386" s="58">
        <f t="shared" ref="U386:U410" si="104">T386+O386</f>
        <v>958.93227586207729</v>
      </c>
      <c r="V386" s="61">
        <f t="shared" ref="V386:V410" si="105">U386+P386</f>
        <v>967.83227586207727</v>
      </c>
      <c r="W386" s="57">
        <v>3584.9858728805975</v>
      </c>
      <c r="X386" s="57">
        <f t="shared" ref="X386:X441" si="106">R386*AD386</f>
        <v>4051.3495434489996</v>
      </c>
      <c r="Y386" s="57">
        <f t="shared" ref="Y386:Y441" si="107">S386*AE386</f>
        <v>4473.2453640765789</v>
      </c>
      <c r="Z386" s="57">
        <f t="shared" ref="Z386:Z441" si="108">T386*AF386</f>
        <v>4868.0069902718624</v>
      </c>
      <c r="AA386" s="57">
        <f t="shared" ref="AA386:AA441" si="109">U386*AG386</f>
        <v>5199.4374049499029</v>
      </c>
      <c r="AB386" s="57">
        <f t="shared" ref="AB386:AB441" si="110">V386*AH386</f>
        <v>5435.0960938143544</v>
      </c>
      <c r="AC386" s="59">
        <v>3.9204498435937931</v>
      </c>
      <c r="AD386" s="59">
        <v>4.3458584822141386</v>
      </c>
      <c r="AE386" s="59">
        <v>4.7530463876388529</v>
      </c>
      <c r="AF386" s="59">
        <v>5.124043797201038</v>
      </c>
      <c r="AG386" s="59">
        <v>5.4221111707556444</v>
      </c>
      <c r="AH386" s="59">
        <v>5.6157417244358285</v>
      </c>
      <c r="AI386" s="59"/>
      <c r="AJ386" s="59"/>
      <c r="AK386" s="59"/>
      <c r="AL386" s="59"/>
      <c r="AM386" s="59"/>
      <c r="AN386" s="59"/>
      <c r="AO386" s="59"/>
      <c r="AV386" s="59"/>
      <c r="AW386" s="59"/>
      <c r="AX386" s="59"/>
      <c r="AY386" s="59"/>
      <c r="AZ386" s="59"/>
      <c r="BA386" s="59"/>
      <c r="BB386" s="5">
        <v>58.764400000000002</v>
      </c>
      <c r="BC386" s="5">
        <v>120.32519806468858</v>
      </c>
      <c r="BD386" s="5">
        <v>144.1670476673925</v>
      </c>
      <c r="BE386" s="5">
        <v>152.00428968201757</v>
      </c>
      <c r="BF386" s="5">
        <v>166.65583937867285</v>
      </c>
      <c r="BG386" s="5">
        <v>177.27723652555179</v>
      </c>
      <c r="BH386" s="1">
        <v>6007</v>
      </c>
      <c r="BI386" s="57">
        <v>200</v>
      </c>
      <c r="BJ386" s="57">
        <v>363.19292364056838</v>
      </c>
      <c r="BK386" s="57">
        <v>526.38584728113676</v>
      </c>
      <c r="BL386" s="57">
        <v>689.5787709217052</v>
      </c>
      <c r="BM386" s="57">
        <v>852.77169456227352</v>
      </c>
      <c r="BN386" s="57">
        <v>1015.9646182028418</v>
      </c>
      <c r="BO386" s="57">
        <v>40</v>
      </c>
      <c r="BP386" s="57">
        <v>40</v>
      </c>
      <c r="BQ386" s="57">
        <v>40</v>
      </c>
      <c r="BR386" s="57">
        <v>40</v>
      </c>
      <c r="BS386" s="57">
        <v>40</v>
      </c>
      <c r="BT386" s="57">
        <v>40</v>
      </c>
      <c r="CA386" s="57">
        <v>0</v>
      </c>
      <c r="CB386" s="30">
        <v>0</v>
      </c>
      <c r="CC386" s="30">
        <v>42.787151329331969</v>
      </c>
      <c r="CD386" s="30">
        <v>12.979414065095632</v>
      </c>
      <c r="CE386" s="30">
        <v>96.23772428758997</v>
      </c>
      <c r="CF386" s="30">
        <v>0</v>
      </c>
      <c r="CG386" s="124">
        <v>0</v>
      </c>
      <c r="CH386" s="124">
        <v>0</v>
      </c>
      <c r="CI386" s="124">
        <v>49.901143989635081</v>
      </c>
      <c r="CJ386" s="124">
        <v>15.137432384273296</v>
      </c>
      <c r="CK386" s="124">
        <v>112.23866015164342</v>
      </c>
      <c r="CL386" s="124">
        <v>0</v>
      </c>
      <c r="CM386" s="4">
        <f>IF(ISNUMBER(VLOOKUP(A386,Sheet1!$D$5:$D$567,1,0)),1,0)</f>
        <v>1</v>
      </c>
    </row>
    <row r="387" spans="1:91" s="57" customFormat="1">
      <c r="A387" s="1">
        <v>6008</v>
      </c>
      <c r="B387" s="1">
        <v>60</v>
      </c>
      <c r="C387" s="1">
        <v>6</v>
      </c>
      <c r="D387" s="3" t="s">
        <v>482</v>
      </c>
      <c r="E387" s="3"/>
      <c r="F387" s="4" t="s">
        <v>90</v>
      </c>
      <c r="G387" s="4" t="s">
        <v>91</v>
      </c>
      <c r="H387" s="4" t="s">
        <v>92</v>
      </c>
      <c r="I387" s="4" t="s">
        <v>91</v>
      </c>
      <c r="J387" s="4" t="s">
        <v>93</v>
      </c>
      <c r="K387" s="57">
        <v>583.39959432049227</v>
      </c>
      <c r="L387" s="57">
        <v>0</v>
      </c>
      <c r="M387" s="57">
        <v>10</v>
      </c>
      <c r="N387" s="57">
        <v>19.600000000000001</v>
      </c>
      <c r="O387" s="57">
        <v>10</v>
      </c>
      <c r="P387" s="57">
        <v>10</v>
      </c>
      <c r="Q387" s="57">
        <f t="shared" si="100"/>
        <v>49.6</v>
      </c>
      <c r="R387" s="58">
        <f t="shared" si="101"/>
        <v>583.39959432049227</v>
      </c>
      <c r="S387" s="58">
        <f t="shared" si="102"/>
        <v>593.39959432049227</v>
      </c>
      <c r="T387" s="58">
        <f t="shared" si="103"/>
        <v>612.99959432049229</v>
      </c>
      <c r="U387" s="58">
        <f t="shared" si="104"/>
        <v>622.99959432049229</v>
      </c>
      <c r="V387" s="61">
        <f t="shared" si="105"/>
        <v>632.99959432049229</v>
      </c>
      <c r="W387" s="57">
        <v>2990</v>
      </c>
      <c r="X387" s="57">
        <f t="shared" si="106"/>
        <v>3247</v>
      </c>
      <c r="Y387" s="57">
        <f t="shared" si="107"/>
        <v>3484</v>
      </c>
      <c r="Z387" s="57">
        <f t="shared" si="108"/>
        <v>3731</v>
      </c>
      <c r="AA387" s="57">
        <f t="shared" si="109"/>
        <v>4003.9999999999995</v>
      </c>
      <c r="AB387" s="57">
        <f t="shared" si="110"/>
        <v>4310</v>
      </c>
      <c r="AC387" s="59">
        <v>5.1251321206052038</v>
      </c>
      <c r="AD387" s="59">
        <v>5.5656535102358182</v>
      </c>
      <c r="AE387" s="59">
        <v>5.8712544351998801</v>
      </c>
      <c r="AF387" s="59">
        <v>6.0864640606096962</v>
      </c>
      <c r="AG387" s="59">
        <v>6.4269704771913627</v>
      </c>
      <c r="AH387" s="59">
        <v>6.8088511251364494</v>
      </c>
      <c r="AI387" s="59"/>
      <c r="AJ387" s="59"/>
      <c r="AK387" s="59"/>
      <c r="AL387" s="59"/>
      <c r="AM387" s="59"/>
      <c r="AN387" s="59"/>
      <c r="AO387" s="59"/>
      <c r="AV387" s="59"/>
      <c r="AW387" s="59"/>
      <c r="AX387" s="59"/>
      <c r="AY387" s="59"/>
      <c r="AZ387" s="59"/>
      <c r="BA387" s="59"/>
      <c r="BB387" s="5">
        <v>230.47800000000001</v>
      </c>
      <c r="BC387" s="5">
        <v>241.76470478119936</v>
      </c>
      <c r="BD387" s="5">
        <v>252.5821507293355</v>
      </c>
      <c r="BE387" s="5">
        <v>263.98909497568883</v>
      </c>
      <c r="BF387" s="5">
        <v>275.83984764991897</v>
      </c>
      <c r="BG387" s="5">
        <v>288.36308606158832</v>
      </c>
      <c r="BH387" s="1">
        <v>6008</v>
      </c>
      <c r="BI387" s="57">
        <v>1902</v>
      </c>
      <c r="BJ387" s="57">
        <v>1902</v>
      </c>
      <c r="BK387" s="57">
        <v>1902</v>
      </c>
      <c r="BL387" s="57">
        <v>1902</v>
      </c>
      <c r="BM387" s="57">
        <v>1902</v>
      </c>
      <c r="BN387" s="57">
        <v>1902</v>
      </c>
      <c r="BO387" s="57">
        <v>50</v>
      </c>
      <c r="BP387" s="57">
        <v>50</v>
      </c>
      <c r="BQ387" s="57">
        <v>50</v>
      </c>
      <c r="BR387" s="57">
        <v>50</v>
      </c>
      <c r="BS387" s="57">
        <v>50</v>
      </c>
      <c r="BT387" s="57">
        <v>50</v>
      </c>
      <c r="CA387" s="57">
        <v>0</v>
      </c>
      <c r="CB387" s="30">
        <v>52.797818995137753</v>
      </c>
      <c r="CC387" s="30">
        <v>17.599273086375618</v>
      </c>
      <c r="CD387" s="30">
        <v>0</v>
      </c>
      <c r="CE387" s="30">
        <v>193.59200289417541</v>
      </c>
      <c r="CF387" s="30">
        <v>0</v>
      </c>
      <c r="CG387" s="124">
        <v>0</v>
      </c>
      <c r="CH387" s="124">
        <v>57.672617212317654</v>
      </c>
      <c r="CI387" s="124">
        <v>19.224205833560244</v>
      </c>
      <c r="CJ387" s="124">
        <v>0</v>
      </c>
      <c r="CK387" s="124">
        <v>211.46626301571038</v>
      </c>
      <c r="CL387" s="124">
        <v>0</v>
      </c>
      <c r="CM387" s="4">
        <f>IF(ISNUMBER(VLOOKUP(A387,Sheet1!$D$5:$D$567,1,0)),1,0)</f>
        <v>1</v>
      </c>
    </row>
    <row r="388" spans="1:91" s="57" customFormat="1">
      <c r="A388" s="1">
        <v>6101</v>
      </c>
      <c r="B388" s="1">
        <v>61</v>
      </c>
      <c r="C388" s="1">
        <v>6</v>
      </c>
      <c r="D388" s="3" t="s">
        <v>483</v>
      </c>
      <c r="E388" s="3"/>
      <c r="F388" s="4" t="s">
        <v>109</v>
      </c>
      <c r="G388" s="4" t="s">
        <v>91</v>
      </c>
      <c r="H388" s="4" t="s">
        <v>92</v>
      </c>
      <c r="I388" s="4" t="s">
        <v>91</v>
      </c>
      <c r="J388" s="4" t="s">
        <v>93</v>
      </c>
      <c r="K388" s="57">
        <v>496.77419354839276</v>
      </c>
      <c r="L388" s="57">
        <v>5</v>
      </c>
      <c r="M388" s="57">
        <v>5</v>
      </c>
      <c r="N388" s="57">
        <v>17.600000000000001</v>
      </c>
      <c r="O388" s="57">
        <v>5</v>
      </c>
      <c r="P388" s="57">
        <v>5</v>
      </c>
      <c r="Q388" s="57">
        <f t="shared" si="100"/>
        <v>37.6</v>
      </c>
      <c r="R388" s="58">
        <f t="shared" si="101"/>
        <v>501.77419354839276</v>
      </c>
      <c r="S388" s="58">
        <f t="shared" si="102"/>
        <v>506.77419354839276</v>
      </c>
      <c r="T388" s="58">
        <f t="shared" si="103"/>
        <v>524.37419354839278</v>
      </c>
      <c r="U388" s="58">
        <f t="shared" si="104"/>
        <v>529.37419354839278</v>
      </c>
      <c r="V388" s="61">
        <f t="shared" si="105"/>
        <v>534.37419354839278</v>
      </c>
      <c r="W388" s="57">
        <v>3375.2208983855116</v>
      </c>
      <c r="X388" s="57">
        <f t="shared" si="106"/>
        <v>3415.0136879537354</v>
      </c>
      <c r="Y388" s="57">
        <f t="shared" si="107"/>
        <v>3439.1148178883359</v>
      </c>
      <c r="Z388" s="57">
        <f t="shared" si="108"/>
        <v>3491.3752731014438</v>
      </c>
      <c r="AA388" s="57">
        <f t="shared" si="109"/>
        <v>3503.0207307175815</v>
      </c>
      <c r="AB388" s="57">
        <f t="shared" si="110"/>
        <v>3489.8418224764619</v>
      </c>
      <c r="AC388" s="59">
        <v>6.794275834412316</v>
      </c>
      <c r="AD388" s="59">
        <v>6.8058774880465833</v>
      </c>
      <c r="AE388" s="59">
        <v>6.7862864006707335</v>
      </c>
      <c r="AF388" s="59">
        <v>6.6581752421407749</v>
      </c>
      <c r="AG388" s="59">
        <v>6.6172865496839766</v>
      </c>
      <c r="AH388" s="59">
        <v>6.5307080031371738</v>
      </c>
      <c r="AI388" s="59"/>
      <c r="AJ388" s="59"/>
      <c r="AK388" s="59"/>
      <c r="AL388" s="59"/>
      <c r="AM388" s="59"/>
      <c r="AN388" s="59"/>
      <c r="AO388" s="59"/>
      <c r="AV388" s="59"/>
      <c r="AW388" s="59"/>
      <c r="AX388" s="59"/>
      <c r="AY388" s="59"/>
      <c r="AZ388" s="59"/>
      <c r="BA388" s="59"/>
      <c r="BB388" s="5">
        <v>213.95720000000003</v>
      </c>
      <c r="BC388" s="5">
        <v>262.36474217357932</v>
      </c>
      <c r="BD388" s="5">
        <v>270.54281369619969</v>
      </c>
      <c r="BE388" s="5">
        <v>274.38864222816466</v>
      </c>
      <c r="BF388" s="5">
        <v>273.57231695531709</v>
      </c>
      <c r="BG388" s="5">
        <v>273.40860778355113</v>
      </c>
      <c r="BH388" s="1">
        <v>6101</v>
      </c>
      <c r="BI388" s="57">
        <v>557</v>
      </c>
      <c r="BJ388" s="57">
        <v>674.1151395017547</v>
      </c>
      <c r="BK388" s="57">
        <v>791.23027900350939</v>
      </c>
      <c r="BL388" s="57">
        <v>908.34541850526398</v>
      </c>
      <c r="BM388" s="57">
        <v>1025.4605580070188</v>
      </c>
      <c r="BN388" s="57">
        <v>1142.5756975087734</v>
      </c>
      <c r="BO388" s="57">
        <v>122</v>
      </c>
      <c r="BP388" s="57">
        <v>406.01366881548984</v>
      </c>
      <c r="BQ388" s="57">
        <v>389.1468045970264</v>
      </c>
      <c r="BR388" s="57">
        <v>357.71786068360774</v>
      </c>
      <c r="BS388" s="57">
        <v>387.7278886865912</v>
      </c>
      <c r="BT388" s="57">
        <v>389.69158524737298</v>
      </c>
      <c r="CA388" s="57">
        <v>0</v>
      </c>
      <c r="CB388" s="30">
        <v>50.445481358544527</v>
      </c>
      <c r="CC388" s="30">
        <v>25.222740679272263</v>
      </c>
      <c r="CD388" s="30">
        <v>20.178192636237501</v>
      </c>
      <c r="CE388" s="30">
        <v>178.54222755411038</v>
      </c>
      <c r="CF388" s="30">
        <v>0</v>
      </c>
      <c r="CG388" s="124">
        <v>0</v>
      </c>
      <c r="CH388" s="124">
        <v>50.265305135122809</v>
      </c>
      <c r="CI388" s="124">
        <v>25.132652567561404</v>
      </c>
      <c r="CJ388" s="124">
        <v>20.106122146537288</v>
      </c>
      <c r="CK388" s="124">
        <v>177.90452793432965</v>
      </c>
      <c r="CL388" s="124">
        <v>0</v>
      </c>
      <c r="CM388" s="4">
        <f>IF(ISNUMBER(VLOOKUP(A388,Sheet1!$D$5:$D$567,1,0)),1,0)</f>
        <v>1</v>
      </c>
    </row>
    <row r="389" spans="1:91" s="57" customFormat="1">
      <c r="A389" s="1">
        <v>6102</v>
      </c>
      <c r="B389" s="1">
        <v>61</v>
      </c>
      <c r="C389" s="1">
        <v>6</v>
      </c>
      <c r="D389" s="3" t="s">
        <v>484</v>
      </c>
      <c r="E389" s="3"/>
      <c r="F389" s="4" t="s">
        <v>109</v>
      </c>
      <c r="G389" s="4" t="s">
        <v>91</v>
      </c>
      <c r="H389" s="4" t="s">
        <v>92</v>
      </c>
      <c r="I389" s="4" t="s">
        <v>91</v>
      </c>
      <c r="J389" s="4" t="s">
        <v>93</v>
      </c>
      <c r="K389" s="57">
        <v>447.79999999999802</v>
      </c>
      <c r="L389" s="57">
        <v>7.8</v>
      </c>
      <c r="M389" s="57">
        <v>7.8</v>
      </c>
      <c r="N389" s="57">
        <v>7.8</v>
      </c>
      <c r="O389" s="57">
        <v>7.8</v>
      </c>
      <c r="P389" s="57">
        <v>7.8</v>
      </c>
      <c r="Q389" s="57">
        <f t="shared" si="100"/>
        <v>39</v>
      </c>
      <c r="R389" s="58">
        <f t="shared" si="101"/>
        <v>455.59999999999803</v>
      </c>
      <c r="S389" s="58">
        <f t="shared" si="102"/>
        <v>463.39999999999804</v>
      </c>
      <c r="T389" s="58">
        <f t="shared" si="103"/>
        <v>471.19999999999806</v>
      </c>
      <c r="U389" s="58">
        <f t="shared" si="104"/>
        <v>478.99999999999807</v>
      </c>
      <c r="V389" s="61">
        <f t="shared" si="105"/>
        <v>486.79999999999808</v>
      </c>
      <c r="W389" s="57">
        <v>2974.5865700650061</v>
      </c>
      <c r="X389" s="57">
        <f t="shared" si="106"/>
        <v>3004.7260726879786</v>
      </c>
      <c r="Y389" s="57">
        <f t="shared" si="107"/>
        <v>3020.5420749146469</v>
      </c>
      <c r="Z389" s="57">
        <f t="shared" si="108"/>
        <v>3114.2136398063317</v>
      </c>
      <c r="AA389" s="57">
        <f t="shared" si="109"/>
        <v>3211.1121147690396</v>
      </c>
      <c r="AB389" s="57">
        <f t="shared" si="110"/>
        <v>3256.3696156634728</v>
      </c>
      <c r="AC389" s="59">
        <v>6.7604240228750445</v>
      </c>
      <c r="AD389" s="59">
        <v>6.5950967354872505</v>
      </c>
      <c r="AE389" s="59">
        <v>6.518217684321665</v>
      </c>
      <c r="AF389" s="59">
        <v>6.6091121388080314</v>
      </c>
      <c r="AG389" s="59">
        <v>6.7037831206034504</v>
      </c>
      <c r="AH389" s="59">
        <v>6.6893377478707592</v>
      </c>
      <c r="AI389" s="59"/>
      <c r="AJ389" s="59"/>
      <c r="AK389" s="59"/>
      <c r="AL389" s="59"/>
      <c r="AM389" s="59"/>
      <c r="AN389" s="59"/>
      <c r="AO389" s="59"/>
      <c r="AV389" s="59"/>
      <c r="AW389" s="59"/>
      <c r="AX389" s="59"/>
      <c r="AY389" s="59"/>
      <c r="AZ389" s="59"/>
      <c r="BA389" s="59"/>
      <c r="BB389" s="5">
        <v>172.85850000000002</v>
      </c>
      <c r="BC389" s="5">
        <v>186.83740790794457</v>
      </c>
      <c r="BD389" s="5">
        <v>200.9561508182428</v>
      </c>
      <c r="BE389" s="5">
        <v>209.82809539440242</v>
      </c>
      <c r="BF389" s="5">
        <v>213.35453113281244</v>
      </c>
      <c r="BG389" s="5">
        <v>214.2170206771479</v>
      </c>
      <c r="BH389" s="1">
        <v>6102</v>
      </c>
      <c r="BI389" s="57">
        <v>1060</v>
      </c>
      <c r="BJ389" s="57">
        <v>1215.882913650338</v>
      </c>
      <c r="BK389" s="57">
        <v>1378.8380893862789</v>
      </c>
      <c r="BL389" s="57">
        <v>1424.7994310559402</v>
      </c>
      <c r="BM389" s="57">
        <v>1392.9081858137829</v>
      </c>
      <c r="BN389" s="57">
        <v>1347.8682214450391</v>
      </c>
      <c r="BO389" s="57">
        <v>336</v>
      </c>
      <c r="BP389" s="57">
        <v>607.72624515896371</v>
      </c>
      <c r="BQ389" s="57">
        <v>557.04575723644211</v>
      </c>
      <c r="BR389" s="57">
        <v>525.54187611751718</v>
      </c>
      <c r="BS389" s="57">
        <v>561.59916802734824</v>
      </c>
      <c r="BT389" s="57">
        <v>590.1621475219863</v>
      </c>
      <c r="CA389" s="57">
        <v>0</v>
      </c>
      <c r="CB389" s="30">
        <v>65.124246875221814</v>
      </c>
      <c r="CC389" s="30">
        <v>22.793486387441604</v>
      </c>
      <c r="CD389" s="30">
        <v>4.8843185250846517</v>
      </c>
      <c r="CE389" s="30">
        <v>117.02604360665433</v>
      </c>
      <c r="CF389" s="30">
        <v>0</v>
      </c>
      <c r="CG389" s="124">
        <v>0</v>
      </c>
      <c r="CH389" s="124">
        <v>66.486435542536213</v>
      </c>
      <c r="CI389" s="124">
        <v>23.270252420606607</v>
      </c>
      <c r="CJ389" s="124">
        <v>4.9864826753307492</v>
      </c>
      <c r="CK389" s="124">
        <v>119.47385003867431</v>
      </c>
      <c r="CL389" s="124">
        <v>0</v>
      </c>
      <c r="CM389" s="4">
        <f>IF(ISNUMBER(VLOOKUP(A389,Sheet1!$D$5:$D$567,1,0)),1,0)</f>
        <v>1</v>
      </c>
    </row>
    <row r="390" spans="1:91" s="57" customFormat="1">
      <c r="A390" s="1">
        <v>6201</v>
      </c>
      <c r="B390" s="1">
        <v>62</v>
      </c>
      <c r="C390" s="1">
        <v>6</v>
      </c>
      <c r="D390" s="3" t="s">
        <v>485</v>
      </c>
      <c r="E390" s="3"/>
      <c r="F390" s="4" t="s">
        <v>90</v>
      </c>
      <c r="G390" s="4" t="s">
        <v>91</v>
      </c>
      <c r="H390" s="4" t="s">
        <v>92</v>
      </c>
      <c r="I390" s="4" t="s">
        <v>91</v>
      </c>
      <c r="J390" s="4" t="s">
        <v>93</v>
      </c>
      <c r="K390" s="57">
        <v>972.22222222222217</v>
      </c>
      <c r="L390" s="57">
        <v>96</v>
      </c>
      <c r="M390" s="57">
        <v>0</v>
      </c>
      <c r="N390" s="57">
        <v>0</v>
      </c>
      <c r="O390" s="57">
        <v>64.399999999999991</v>
      </c>
      <c r="P390" s="57">
        <v>0</v>
      </c>
      <c r="Q390" s="57">
        <f t="shared" si="100"/>
        <v>160.39999999999998</v>
      </c>
      <c r="R390" s="58">
        <f t="shared" si="101"/>
        <v>1068.2222222222222</v>
      </c>
      <c r="S390" s="58">
        <f t="shared" si="102"/>
        <v>1068.2222222222222</v>
      </c>
      <c r="T390" s="58">
        <f t="shared" si="103"/>
        <v>1068.2222222222222</v>
      </c>
      <c r="U390" s="58">
        <f t="shared" si="104"/>
        <v>1132.6222222222223</v>
      </c>
      <c r="V390" s="61">
        <f t="shared" si="105"/>
        <v>1132.6222222222223</v>
      </c>
      <c r="W390" s="57">
        <v>3620.763266982266</v>
      </c>
      <c r="X390" s="57">
        <f t="shared" si="106"/>
        <v>3530.2933627671796</v>
      </c>
      <c r="Y390" s="57">
        <f t="shared" si="107"/>
        <v>3543.1941421315819</v>
      </c>
      <c r="Z390" s="57">
        <f t="shared" si="108"/>
        <v>3537.8413073056799</v>
      </c>
      <c r="AA390" s="57">
        <f t="shared" si="109"/>
        <v>3707.2049994381755</v>
      </c>
      <c r="AB390" s="57">
        <f t="shared" si="110"/>
        <v>3658.0235793439224</v>
      </c>
      <c r="AC390" s="59">
        <v>3.7242136460389026</v>
      </c>
      <c r="AD390" s="59">
        <v>3.3048304831396522</v>
      </c>
      <c r="AE390" s="59">
        <v>3.3169073516938048</v>
      </c>
      <c r="AF390" s="59">
        <v>3.3118963767163638</v>
      </c>
      <c r="AG390" s="59">
        <v>3.2731169552408943</v>
      </c>
      <c r="AH390" s="59">
        <v>3.2296943390063668</v>
      </c>
      <c r="AI390" s="59"/>
      <c r="AJ390" s="59"/>
      <c r="AK390" s="59"/>
      <c r="AL390" s="59"/>
      <c r="AM390" s="59"/>
      <c r="AN390" s="59"/>
      <c r="AO390" s="59"/>
      <c r="AV390" s="59"/>
      <c r="AW390" s="59"/>
      <c r="AX390" s="59"/>
      <c r="AY390" s="59"/>
      <c r="AZ390" s="59"/>
      <c r="BA390" s="59"/>
      <c r="BB390" s="5">
        <v>270.50670000000002</v>
      </c>
      <c r="BC390" s="5">
        <v>302.1812831884717</v>
      </c>
      <c r="BD390" s="5">
        <v>308.7595947863025</v>
      </c>
      <c r="BE390" s="5">
        <v>308.96953332345458</v>
      </c>
      <c r="BF390" s="5">
        <v>310.25647589212883</v>
      </c>
      <c r="BG390" s="5">
        <v>310.32674542317534</v>
      </c>
      <c r="BH390" s="1">
        <v>6201</v>
      </c>
      <c r="BI390" s="57">
        <v>579</v>
      </c>
      <c r="BJ390" s="57">
        <v>864.27215501597038</v>
      </c>
      <c r="BK390" s="57">
        <v>891.87132435940362</v>
      </c>
      <c r="BL390" s="57">
        <v>827.06236228607133</v>
      </c>
      <c r="BM390" s="57">
        <v>839.43297400152801</v>
      </c>
      <c r="BN390" s="57">
        <v>800.50422918876757</v>
      </c>
      <c r="BO390" s="57">
        <v>0</v>
      </c>
      <c r="BP390" s="57">
        <v>0</v>
      </c>
      <c r="BQ390" s="57">
        <v>0</v>
      </c>
      <c r="BR390" s="57">
        <v>0</v>
      </c>
      <c r="BS390" s="57">
        <v>0</v>
      </c>
      <c r="BT390" s="57">
        <v>0</v>
      </c>
      <c r="CA390" s="57">
        <v>0</v>
      </c>
      <c r="CB390" s="30">
        <v>37.266189371621358</v>
      </c>
      <c r="CC390" s="30">
        <v>131.03273037118475</v>
      </c>
      <c r="CD390" s="30">
        <v>9.6170811281603505</v>
      </c>
      <c r="CE390" s="30">
        <v>131.0535324524881</v>
      </c>
      <c r="CF390" s="30">
        <v>0</v>
      </c>
      <c r="CG390" s="124">
        <v>0</v>
      </c>
      <c r="CH390" s="124">
        <v>37.429888758358949</v>
      </c>
      <c r="CI390" s="124">
        <v>131.60831853745566</v>
      </c>
      <c r="CJ390" s="124">
        <v>9.6593261311894061</v>
      </c>
      <c r="CK390" s="124">
        <v>131.62921199617134</v>
      </c>
      <c r="CL390" s="124">
        <v>0</v>
      </c>
      <c r="CM390" s="4">
        <f>IF(ISNUMBER(VLOOKUP(A390,Sheet1!$D$5:$D$567,1,0)),1,0)</f>
        <v>1</v>
      </c>
    </row>
    <row r="391" spans="1:91" s="57" customFormat="1">
      <c r="A391" s="1">
        <v>6202</v>
      </c>
      <c r="B391" s="1">
        <v>62</v>
      </c>
      <c r="C391" s="1">
        <v>6</v>
      </c>
      <c r="D391" s="3" t="s">
        <v>486</v>
      </c>
      <c r="E391" s="3"/>
      <c r="F391" s="4" t="s">
        <v>90</v>
      </c>
      <c r="G391" s="4" t="s">
        <v>91</v>
      </c>
      <c r="H391" s="4" t="s">
        <v>92</v>
      </c>
      <c r="I391" s="4" t="s">
        <v>91</v>
      </c>
      <c r="J391" s="4" t="s">
        <v>93</v>
      </c>
      <c r="K391" s="57">
        <v>0</v>
      </c>
      <c r="L391" s="57">
        <v>0</v>
      </c>
      <c r="M391" s="57">
        <v>0</v>
      </c>
      <c r="N391" s="57">
        <v>0</v>
      </c>
      <c r="O391" s="57">
        <v>0</v>
      </c>
      <c r="P391" s="57">
        <v>0</v>
      </c>
      <c r="Q391" s="57">
        <f t="shared" si="100"/>
        <v>0</v>
      </c>
      <c r="R391" s="58">
        <f t="shared" si="101"/>
        <v>0</v>
      </c>
      <c r="S391" s="58">
        <f t="shared" si="102"/>
        <v>0</v>
      </c>
      <c r="T391" s="58">
        <f t="shared" si="103"/>
        <v>0</v>
      </c>
      <c r="U391" s="58">
        <f t="shared" si="104"/>
        <v>0</v>
      </c>
      <c r="V391" s="61">
        <f t="shared" si="105"/>
        <v>0</v>
      </c>
      <c r="W391" s="57">
        <v>0</v>
      </c>
      <c r="X391" s="57">
        <f t="shared" si="106"/>
        <v>0</v>
      </c>
      <c r="Y391" s="57">
        <f t="shared" si="107"/>
        <v>0</v>
      </c>
      <c r="Z391" s="57">
        <f t="shared" si="108"/>
        <v>0</v>
      </c>
      <c r="AA391" s="57">
        <f t="shared" si="109"/>
        <v>0</v>
      </c>
      <c r="AB391" s="57">
        <f t="shared" si="110"/>
        <v>0</v>
      </c>
      <c r="AC391" s="59"/>
      <c r="AD391" s="59"/>
      <c r="AE391" s="59"/>
      <c r="AF391" s="59"/>
      <c r="AG391" s="59"/>
      <c r="AH391" s="59"/>
      <c r="AI391" s="59"/>
      <c r="AJ391" s="59"/>
      <c r="AK391" s="59"/>
      <c r="AL391" s="59"/>
      <c r="AM391" s="59"/>
      <c r="AN391" s="59"/>
      <c r="AO391" s="59"/>
      <c r="AV391" s="59"/>
      <c r="AW391" s="59"/>
      <c r="AX391" s="59"/>
      <c r="AY391" s="59"/>
      <c r="AZ391" s="59"/>
      <c r="BA391" s="59"/>
      <c r="BB391" s="5">
        <v>115.239</v>
      </c>
      <c r="BC391" s="5">
        <v>338.02735239059967</v>
      </c>
      <c r="BD391" s="5">
        <v>339.88107536466777</v>
      </c>
      <c r="BE391" s="5">
        <v>341.87954748784443</v>
      </c>
      <c r="BF391" s="5">
        <v>343.70992382495945</v>
      </c>
      <c r="BG391" s="5">
        <v>345.38154303079421</v>
      </c>
      <c r="BH391" s="1">
        <v>6202</v>
      </c>
      <c r="BJ391" s="57">
        <v>0</v>
      </c>
      <c r="BK391" s="57">
        <v>0</v>
      </c>
      <c r="BL391" s="57">
        <v>0</v>
      </c>
      <c r="BM391" s="57">
        <v>0</v>
      </c>
      <c r="BN391" s="57">
        <v>0</v>
      </c>
      <c r="BO391" s="57">
        <v>0</v>
      </c>
      <c r="BP391" s="57">
        <v>0</v>
      </c>
      <c r="BQ391" s="57">
        <v>0</v>
      </c>
      <c r="BR391" s="57">
        <v>0</v>
      </c>
      <c r="BS391" s="57">
        <v>0</v>
      </c>
      <c r="BT391" s="57">
        <v>0</v>
      </c>
      <c r="CA391" s="57">
        <v>0</v>
      </c>
      <c r="CB391" s="30">
        <v>10.167754112040674</v>
      </c>
      <c r="CC391" s="30">
        <v>0</v>
      </c>
      <c r="CD391" s="30">
        <v>331.71179337580378</v>
      </c>
      <c r="CE391" s="30">
        <v>0</v>
      </c>
      <c r="CF391" s="30">
        <v>0</v>
      </c>
      <c r="CG391" s="124">
        <v>0</v>
      </c>
      <c r="CH391" s="124">
        <v>10.271906085575861</v>
      </c>
      <c r="CI391" s="124">
        <v>0</v>
      </c>
      <c r="CJ391" s="124">
        <v>335.10963694521837</v>
      </c>
      <c r="CK391" s="124">
        <v>0</v>
      </c>
      <c r="CL391" s="124">
        <v>0</v>
      </c>
      <c r="CM391" s="4">
        <f>IF(ISNUMBER(VLOOKUP(A391,Sheet1!$D$5:$D$567,1,0)),1,0)</f>
        <v>1</v>
      </c>
    </row>
    <row r="392" spans="1:91" s="57" customFormat="1">
      <c r="A392" s="1">
        <v>6203</v>
      </c>
      <c r="B392" s="1">
        <v>62</v>
      </c>
      <c r="C392" s="1">
        <v>6</v>
      </c>
      <c r="D392" s="3" t="s">
        <v>487</v>
      </c>
      <c r="E392" s="3"/>
      <c r="F392" s="4" t="s">
        <v>90</v>
      </c>
      <c r="G392" s="4" t="s">
        <v>91</v>
      </c>
      <c r="H392" s="4" t="s">
        <v>92</v>
      </c>
      <c r="I392" s="4" t="s">
        <v>91</v>
      </c>
      <c r="J392" s="4" t="s">
        <v>93</v>
      </c>
      <c r="K392" s="57">
        <v>206.62841968133108</v>
      </c>
      <c r="L392" s="57">
        <v>0</v>
      </c>
      <c r="M392" s="57">
        <v>0</v>
      </c>
      <c r="N392" s="57">
        <v>0</v>
      </c>
      <c r="O392" s="57">
        <v>173.6</v>
      </c>
      <c r="P392" s="57">
        <v>0</v>
      </c>
      <c r="Q392" s="57">
        <f t="shared" si="100"/>
        <v>173.6</v>
      </c>
      <c r="R392" s="58">
        <f t="shared" si="101"/>
        <v>206.62841968133108</v>
      </c>
      <c r="S392" s="58">
        <f t="shared" si="102"/>
        <v>206.62841968133108</v>
      </c>
      <c r="T392" s="58">
        <f t="shared" si="103"/>
        <v>206.62841968133108</v>
      </c>
      <c r="U392" s="58">
        <f t="shared" si="104"/>
        <v>380.22841968133105</v>
      </c>
      <c r="V392" s="61">
        <f t="shared" si="105"/>
        <v>380.22841968133105</v>
      </c>
      <c r="W392" s="57">
        <v>613.57219042443012</v>
      </c>
      <c r="X392" s="57">
        <f t="shared" si="106"/>
        <v>348.43910316117746</v>
      </c>
      <c r="Y392" s="57">
        <f t="shared" si="107"/>
        <v>348.90213318672591</v>
      </c>
      <c r="Z392" s="57">
        <f t="shared" si="108"/>
        <v>593.20328390501902</v>
      </c>
      <c r="AA392" s="57">
        <f t="shared" si="109"/>
        <v>1097.4660626360392</v>
      </c>
      <c r="AB392" s="57">
        <f t="shared" si="110"/>
        <v>1091.7698757064031</v>
      </c>
      <c r="AC392" s="59">
        <v>2.9694472394973577</v>
      </c>
      <c r="AD392" s="59">
        <v>1.686307738783229</v>
      </c>
      <c r="AE392" s="59">
        <v>1.6885486213600911</v>
      </c>
      <c r="AF392" s="59">
        <v>2.8708697710599345</v>
      </c>
      <c r="AG392" s="59">
        <v>2.8863335979878202</v>
      </c>
      <c r="AH392" s="59">
        <v>2.871352637505145</v>
      </c>
      <c r="AI392" s="59"/>
      <c r="AJ392" s="59"/>
      <c r="AK392" s="59"/>
      <c r="AL392" s="59"/>
      <c r="AM392" s="59"/>
      <c r="AN392" s="59"/>
      <c r="AO392" s="59"/>
      <c r="AV392" s="59"/>
      <c r="AW392" s="59"/>
      <c r="AX392" s="59"/>
      <c r="AY392" s="59"/>
      <c r="AZ392" s="59"/>
      <c r="BA392" s="59"/>
      <c r="BB392" s="5">
        <v>23.047799999999999</v>
      </c>
      <c r="BC392" s="5">
        <v>23.468985406865222</v>
      </c>
      <c r="BD392" s="5">
        <v>23.853620902445289</v>
      </c>
      <c r="BE392" s="5">
        <v>31.582349848629416</v>
      </c>
      <c r="BF392" s="5">
        <v>32.044283099662465</v>
      </c>
      <c r="BG392" s="5">
        <v>32.285742175134096</v>
      </c>
      <c r="BH392" s="1">
        <v>6203</v>
      </c>
      <c r="BJ392" s="57">
        <v>0</v>
      </c>
      <c r="BK392" s="57">
        <v>0</v>
      </c>
      <c r="BL392" s="57">
        <v>0</v>
      </c>
      <c r="BM392" s="57">
        <v>0</v>
      </c>
      <c r="BN392" s="57">
        <v>0</v>
      </c>
      <c r="BO392" s="57">
        <v>0</v>
      </c>
      <c r="BP392" s="57">
        <v>0</v>
      </c>
      <c r="BQ392" s="57">
        <v>0</v>
      </c>
      <c r="BR392" s="57">
        <v>0</v>
      </c>
      <c r="BS392" s="57">
        <v>0</v>
      </c>
      <c r="BT392" s="57">
        <v>0</v>
      </c>
      <c r="CA392" s="57">
        <v>0</v>
      </c>
      <c r="CB392" s="30">
        <v>4.7373524772944124</v>
      </c>
      <c r="CC392" s="30">
        <v>9.4747049545888249</v>
      </c>
      <c r="CD392" s="30">
        <v>9.4747049545888249</v>
      </c>
      <c r="CE392" s="30">
        <v>7.8955874621573541</v>
      </c>
      <c r="CF392" s="30">
        <v>0</v>
      </c>
      <c r="CG392" s="124">
        <v>0</v>
      </c>
      <c r="CH392" s="124">
        <v>4.8428613262701141</v>
      </c>
      <c r="CI392" s="124">
        <v>9.6857226525402282</v>
      </c>
      <c r="CJ392" s="124">
        <v>9.6857226525402282</v>
      </c>
      <c r="CK392" s="124">
        <v>8.0714355437835241</v>
      </c>
      <c r="CL392" s="124">
        <v>0</v>
      </c>
      <c r="CM392" s="4">
        <f>IF(ISNUMBER(VLOOKUP(A392,Sheet1!$D$5:$D$567,1,0)),1,0)</f>
        <v>1</v>
      </c>
    </row>
    <row r="393" spans="1:91" s="57" customFormat="1">
      <c r="A393" s="1">
        <v>6204</v>
      </c>
      <c r="B393" s="1">
        <v>62</v>
      </c>
      <c r="C393" s="1">
        <v>6</v>
      </c>
      <c r="D393" s="3" t="s">
        <v>488</v>
      </c>
      <c r="E393" s="3"/>
      <c r="F393" s="4" t="s">
        <v>90</v>
      </c>
      <c r="G393" s="4" t="s">
        <v>91</v>
      </c>
      <c r="H393" s="4" t="s">
        <v>92</v>
      </c>
      <c r="I393" s="4" t="s">
        <v>91</v>
      </c>
      <c r="J393" s="4" t="s">
        <v>93</v>
      </c>
      <c r="K393" s="57">
        <v>0</v>
      </c>
      <c r="L393" s="57">
        <v>0</v>
      </c>
      <c r="M393" s="57">
        <v>0</v>
      </c>
      <c r="N393" s="57">
        <v>0</v>
      </c>
      <c r="O393" s="57">
        <v>0</v>
      </c>
      <c r="P393" s="57">
        <v>0</v>
      </c>
      <c r="Q393" s="57">
        <f t="shared" si="100"/>
        <v>0</v>
      </c>
      <c r="R393" s="58">
        <f t="shared" si="101"/>
        <v>0</v>
      </c>
      <c r="S393" s="58">
        <f t="shared" si="102"/>
        <v>0</v>
      </c>
      <c r="T393" s="58">
        <f t="shared" si="103"/>
        <v>0</v>
      </c>
      <c r="U393" s="58">
        <f t="shared" si="104"/>
        <v>0</v>
      </c>
      <c r="V393" s="61">
        <f t="shared" si="105"/>
        <v>0</v>
      </c>
      <c r="W393" s="57">
        <v>0</v>
      </c>
      <c r="X393" s="57">
        <f t="shared" si="106"/>
        <v>0</v>
      </c>
      <c r="Y393" s="57">
        <f t="shared" si="107"/>
        <v>0</v>
      </c>
      <c r="Z393" s="57">
        <f t="shared" si="108"/>
        <v>0</v>
      </c>
      <c r="AA393" s="57">
        <f t="shared" si="109"/>
        <v>0</v>
      </c>
      <c r="AB393" s="57">
        <f t="shared" si="110"/>
        <v>0</v>
      </c>
      <c r="AC393" s="59"/>
      <c r="AD393" s="59"/>
      <c r="AE393" s="59"/>
      <c r="AF393" s="59"/>
      <c r="AG393" s="59"/>
      <c r="AH393" s="59"/>
      <c r="AI393" s="59"/>
      <c r="AJ393" s="59"/>
      <c r="AK393" s="59"/>
      <c r="AL393" s="59"/>
      <c r="AM393" s="59"/>
      <c r="AN393" s="59"/>
      <c r="AO393" s="59"/>
      <c r="AV393" s="59"/>
      <c r="AW393" s="59"/>
      <c r="AX393" s="59"/>
      <c r="AY393" s="59"/>
      <c r="AZ393" s="59"/>
      <c r="BA393" s="59"/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1">
        <v>6204</v>
      </c>
      <c r="BJ393" s="57">
        <v>0</v>
      </c>
      <c r="BK393" s="57">
        <v>0</v>
      </c>
      <c r="BL393" s="57">
        <v>0</v>
      </c>
      <c r="BM393" s="57">
        <v>0</v>
      </c>
      <c r="BN393" s="57">
        <v>0</v>
      </c>
      <c r="BO393" s="57">
        <v>0</v>
      </c>
      <c r="BP393" s="57">
        <v>0</v>
      </c>
      <c r="BQ393" s="57">
        <v>0</v>
      </c>
      <c r="BR393" s="57">
        <v>0</v>
      </c>
      <c r="BS393" s="57">
        <v>0</v>
      </c>
      <c r="BT393" s="57">
        <v>0</v>
      </c>
      <c r="CA393" s="57">
        <v>0</v>
      </c>
      <c r="CB393" s="30">
        <v>0</v>
      </c>
      <c r="CC393" s="30">
        <v>0</v>
      </c>
      <c r="CD393" s="30">
        <v>0</v>
      </c>
      <c r="CE393" s="30">
        <v>0</v>
      </c>
      <c r="CF393" s="30">
        <v>0</v>
      </c>
      <c r="CG393" s="124">
        <v>0</v>
      </c>
      <c r="CH393" s="124">
        <v>0</v>
      </c>
      <c r="CI393" s="124">
        <v>0</v>
      </c>
      <c r="CJ393" s="124">
        <v>0</v>
      </c>
      <c r="CK393" s="124">
        <v>0</v>
      </c>
      <c r="CL393" s="124">
        <v>0</v>
      </c>
      <c r="CM393" s="4">
        <f>IF(ISNUMBER(VLOOKUP(A393,Sheet1!$D$5:$D$567,1,0)),1,0)</f>
        <v>1</v>
      </c>
    </row>
    <row r="394" spans="1:91" s="57" customFormat="1">
      <c r="A394" s="1">
        <v>6205</v>
      </c>
      <c r="B394" s="1">
        <v>62</v>
      </c>
      <c r="C394" s="1">
        <v>6</v>
      </c>
      <c r="D394" s="3" t="s">
        <v>489</v>
      </c>
      <c r="E394" s="3"/>
      <c r="F394" s="4" t="s">
        <v>90</v>
      </c>
      <c r="G394" s="4" t="s">
        <v>91</v>
      </c>
      <c r="H394" s="4" t="s">
        <v>92</v>
      </c>
      <c r="I394" s="4" t="s">
        <v>91</v>
      </c>
      <c r="J394" s="4" t="s">
        <v>93</v>
      </c>
      <c r="K394" s="57">
        <v>773.43999999999892</v>
      </c>
      <c r="L394" s="57">
        <v>0</v>
      </c>
      <c r="M394" s="57">
        <v>0</v>
      </c>
      <c r="N394" s="57">
        <v>0</v>
      </c>
      <c r="O394" s="57">
        <v>125.99999999999999</v>
      </c>
      <c r="P394" s="57">
        <v>0</v>
      </c>
      <c r="Q394" s="57">
        <f t="shared" si="100"/>
        <v>125.99999999999999</v>
      </c>
      <c r="R394" s="58">
        <f t="shared" si="101"/>
        <v>773.43999999999892</v>
      </c>
      <c r="S394" s="58">
        <f t="shared" si="102"/>
        <v>773.43999999999892</v>
      </c>
      <c r="T394" s="58">
        <f t="shared" si="103"/>
        <v>773.43999999999892</v>
      </c>
      <c r="U394" s="58">
        <f t="shared" si="104"/>
        <v>899.43999999999892</v>
      </c>
      <c r="V394" s="61">
        <f t="shared" si="105"/>
        <v>899.43999999999892</v>
      </c>
      <c r="W394" s="57">
        <v>2523.9318812716588</v>
      </c>
      <c r="X394" s="57">
        <f t="shared" si="106"/>
        <v>2586.9172280189714</v>
      </c>
      <c r="Y394" s="57">
        <f t="shared" si="107"/>
        <v>2636.3854668969816</v>
      </c>
      <c r="Z394" s="57">
        <f t="shared" si="108"/>
        <v>2651.9586581988133</v>
      </c>
      <c r="AA394" s="57">
        <f t="shared" si="109"/>
        <v>3067.1616080029812</v>
      </c>
      <c r="AB394" s="57">
        <f t="shared" si="110"/>
        <v>3032.3285639873302</v>
      </c>
      <c r="AC394" s="59">
        <v>3.2632549147595964</v>
      </c>
      <c r="AD394" s="59">
        <v>3.3446902513691752</v>
      </c>
      <c r="AE394" s="59">
        <v>3.4086489797488948</v>
      </c>
      <c r="AF394" s="59">
        <v>3.4287839498846933</v>
      </c>
      <c r="AG394" s="59">
        <v>3.4100791692641921</v>
      </c>
      <c r="AH394" s="59">
        <v>3.3713516899263252</v>
      </c>
      <c r="AI394" s="59"/>
      <c r="AJ394" s="59"/>
      <c r="AK394" s="59"/>
      <c r="AL394" s="59"/>
      <c r="AM394" s="59"/>
      <c r="AN394" s="59"/>
      <c r="AO394" s="59"/>
      <c r="AV394" s="59"/>
      <c r="AW394" s="59"/>
      <c r="AX394" s="59"/>
      <c r="AY394" s="59"/>
      <c r="AZ394" s="59"/>
      <c r="BA394" s="59"/>
      <c r="BB394" s="5">
        <v>270.46657499999998</v>
      </c>
      <c r="BC394" s="5">
        <v>276.55340842612276</v>
      </c>
      <c r="BD394" s="5">
        <v>282.3881537397483</v>
      </c>
      <c r="BE394" s="5">
        <v>320.04577468544835</v>
      </c>
      <c r="BF394" s="5">
        <v>323.90766738004646</v>
      </c>
      <c r="BG394" s="5">
        <v>326.93236552020988</v>
      </c>
      <c r="BH394" s="1">
        <v>6205</v>
      </c>
      <c r="BI394" s="57">
        <v>882</v>
      </c>
      <c r="BJ394" s="57">
        <v>882</v>
      </c>
      <c r="BK394" s="57">
        <v>882</v>
      </c>
      <c r="BL394" s="57">
        <v>882</v>
      </c>
      <c r="BM394" s="57">
        <v>1025.6853537443114</v>
      </c>
      <c r="BN394" s="57">
        <v>1025.6853537443112</v>
      </c>
      <c r="BO394" s="57">
        <v>0</v>
      </c>
      <c r="BP394" s="57">
        <v>0</v>
      </c>
      <c r="BQ394" s="57">
        <v>0</v>
      </c>
      <c r="BR394" s="57">
        <v>0</v>
      </c>
      <c r="BS394" s="57">
        <v>0</v>
      </c>
      <c r="BT394" s="57">
        <v>0</v>
      </c>
      <c r="CA394" s="57">
        <v>0</v>
      </c>
      <c r="CB394" s="30">
        <v>13.728273872565332</v>
      </c>
      <c r="CC394" s="30">
        <v>57.246901685079614</v>
      </c>
      <c r="CD394" s="30">
        <v>105.9533449151044</v>
      </c>
      <c r="CE394" s="30">
        <v>143.11725421269904</v>
      </c>
      <c r="CF394" s="30">
        <v>0</v>
      </c>
      <c r="CG394" s="124">
        <v>0</v>
      </c>
      <c r="CH394" s="124">
        <v>14.023672257752022</v>
      </c>
      <c r="CI394" s="124">
        <v>58.478712943486116</v>
      </c>
      <c r="CJ394" s="124">
        <v>108.2331979602565</v>
      </c>
      <c r="CK394" s="124">
        <v>146.19678235871527</v>
      </c>
      <c r="CL394" s="124">
        <v>0</v>
      </c>
      <c r="CM394" s="4">
        <f>IF(ISNUMBER(VLOOKUP(A394,Sheet1!$D$5:$D$567,1,0)),1,0)</f>
        <v>1</v>
      </c>
    </row>
    <row r="395" spans="1:91" s="57" customFormat="1">
      <c r="A395" s="1">
        <v>6206</v>
      </c>
      <c r="B395" s="1">
        <v>62</v>
      </c>
      <c r="C395" s="1">
        <v>6</v>
      </c>
      <c r="D395" s="3" t="s">
        <v>490</v>
      </c>
      <c r="E395" s="3"/>
      <c r="F395" s="4" t="s">
        <v>90</v>
      </c>
      <c r="G395" s="4" t="s">
        <v>91</v>
      </c>
      <c r="H395" s="4" t="s">
        <v>92</v>
      </c>
      <c r="I395" s="4" t="s">
        <v>91</v>
      </c>
      <c r="J395" s="4" t="s">
        <v>93</v>
      </c>
      <c r="K395" s="57">
        <v>331.50705361305319</v>
      </c>
      <c r="L395" s="57">
        <v>300</v>
      </c>
      <c r="M395" s="57">
        <v>337.8</v>
      </c>
      <c r="N395" s="57">
        <v>94.399999999999991</v>
      </c>
      <c r="O395" s="57">
        <v>16</v>
      </c>
      <c r="P395" s="57">
        <v>0</v>
      </c>
      <c r="Q395" s="57">
        <f t="shared" si="100"/>
        <v>748.19999999999993</v>
      </c>
      <c r="R395" s="58">
        <f t="shared" si="101"/>
        <v>631.50705361305313</v>
      </c>
      <c r="S395" s="58">
        <f t="shared" si="102"/>
        <v>969.30705361305309</v>
      </c>
      <c r="T395" s="58">
        <f t="shared" si="103"/>
        <v>1063.7070536130532</v>
      </c>
      <c r="U395" s="58">
        <f t="shared" si="104"/>
        <v>1079.7070536130532</v>
      </c>
      <c r="V395" s="61">
        <f t="shared" si="105"/>
        <v>1079.7070536130532</v>
      </c>
      <c r="W395" s="57">
        <v>1095.700198815978</v>
      </c>
      <c r="X395" s="57">
        <f t="shared" si="106"/>
        <v>1922.2489533504379</v>
      </c>
      <c r="Y395" s="57">
        <f t="shared" si="107"/>
        <v>2890.6207134895708</v>
      </c>
      <c r="Z395" s="57">
        <f t="shared" si="108"/>
        <v>3229.2180732950887</v>
      </c>
      <c r="AA395" s="57">
        <f t="shared" si="109"/>
        <v>3301.6762001768525</v>
      </c>
      <c r="AB395" s="57">
        <f t="shared" si="110"/>
        <v>3295.9500131545142</v>
      </c>
      <c r="AC395" s="59">
        <v>3.3052093066318831</v>
      </c>
      <c r="AD395" s="59">
        <v>3.0439073361930622</v>
      </c>
      <c r="AE395" s="59">
        <v>2.9821517368669692</v>
      </c>
      <c r="AF395" s="59">
        <v>3.0358152296974312</v>
      </c>
      <c r="AG395" s="59">
        <v>3.057937047950519</v>
      </c>
      <c r="AH395" s="59">
        <v>3.0526335843830847</v>
      </c>
      <c r="AI395" s="59"/>
      <c r="AJ395" s="59"/>
      <c r="AK395" s="59"/>
      <c r="AL395" s="59"/>
      <c r="AM395" s="59"/>
      <c r="AN395" s="59"/>
      <c r="AO395" s="59"/>
      <c r="AV395" s="59"/>
      <c r="AW395" s="59"/>
      <c r="AX395" s="59"/>
      <c r="AY395" s="59"/>
      <c r="AZ395" s="59"/>
      <c r="BA395" s="59"/>
      <c r="BB395" s="5">
        <v>35.738</v>
      </c>
      <c r="BC395" s="5">
        <v>62.859431714352091</v>
      </c>
      <c r="BD395" s="5">
        <v>94.709159180484804</v>
      </c>
      <c r="BE395" s="5">
        <v>97.586097918705434</v>
      </c>
      <c r="BF395" s="5">
        <v>99.620809085171459</v>
      </c>
      <c r="BG395" s="5">
        <v>99.44124775521189</v>
      </c>
      <c r="BH395" s="1">
        <v>6206</v>
      </c>
      <c r="BI395" s="57">
        <v>25</v>
      </c>
      <c r="BJ395" s="57">
        <v>51.555459594547493</v>
      </c>
      <c r="BK395" s="57">
        <v>89.500680928928048</v>
      </c>
      <c r="BL395" s="57">
        <v>90.632787464874909</v>
      </c>
      <c r="BM395" s="57">
        <v>86.253415336135987</v>
      </c>
      <c r="BN395" s="57">
        <v>77.413285640311599</v>
      </c>
      <c r="BO395" s="57">
        <v>0</v>
      </c>
      <c r="BP395" s="57">
        <v>0</v>
      </c>
      <c r="BQ395" s="57">
        <v>0</v>
      </c>
      <c r="BR395" s="57">
        <v>0</v>
      </c>
      <c r="BS395" s="57">
        <v>0</v>
      </c>
      <c r="BT395" s="57">
        <v>0</v>
      </c>
      <c r="CA395" s="57">
        <v>0</v>
      </c>
      <c r="CB395" s="30">
        <v>0</v>
      </c>
      <c r="CC395" s="30">
        <v>6.740678759985733</v>
      </c>
      <c r="CD395" s="30">
        <v>0</v>
      </c>
      <c r="CE395" s="30">
        <v>90.845419158719693</v>
      </c>
      <c r="CF395" s="30">
        <v>0</v>
      </c>
      <c r="CG395" s="124">
        <v>0</v>
      </c>
      <c r="CH395" s="124">
        <v>0</v>
      </c>
      <c r="CI395" s="124">
        <v>6.8688216959800323</v>
      </c>
      <c r="CJ395" s="124">
        <v>0</v>
      </c>
      <c r="CK395" s="124">
        <v>92.572426059231859</v>
      </c>
      <c r="CL395" s="124">
        <v>0</v>
      </c>
      <c r="CM395" s="4">
        <f>IF(ISNUMBER(VLOOKUP(A395,Sheet1!$D$5:$D$567,1,0)),1,0)</f>
        <v>1</v>
      </c>
    </row>
    <row r="396" spans="1:91" s="57" customFormat="1">
      <c r="A396" s="1">
        <v>6207</v>
      </c>
      <c r="B396" s="1">
        <v>62</v>
      </c>
      <c r="C396" s="1">
        <v>6</v>
      </c>
      <c r="D396" s="3" t="s">
        <v>491</v>
      </c>
      <c r="E396" s="3"/>
      <c r="F396" s="4" t="s">
        <v>90</v>
      </c>
      <c r="G396" s="4" t="s">
        <v>91</v>
      </c>
      <c r="H396" s="4" t="s">
        <v>92</v>
      </c>
      <c r="I396" s="4" t="s">
        <v>91</v>
      </c>
      <c r="J396" s="4" t="s">
        <v>93</v>
      </c>
      <c r="K396" s="57">
        <v>955.52033100232984</v>
      </c>
      <c r="L396" s="57">
        <v>0</v>
      </c>
      <c r="M396" s="57">
        <v>0</v>
      </c>
      <c r="N396" s="57">
        <v>0</v>
      </c>
      <c r="O396" s="57">
        <v>0</v>
      </c>
      <c r="P396" s="57">
        <v>0</v>
      </c>
      <c r="Q396" s="57">
        <f t="shared" si="100"/>
        <v>0</v>
      </c>
      <c r="R396" s="58">
        <f t="shared" si="101"/>
        <v>955.52033100232984</v>
      </c>
      <c r="S396" s="58">
        <f t="shared" si="102"/>
        <v>955.52033100232984</v>
      </c>
      <c r="T396" s="58">
        <f t="shared" si="103"/>
        <v>955.52033100232984</v>
      </c>
      <c r="U396" s="58">
        <f t="shared" si="104"/>
        <v>955.52033100232984</v>
      </c>
      <c r="V396" s="61">
        <f t="shared" si="105"/>
        <v>955.52033100232984</v>
      </c>
      <c r="W396" s="57">
        <v>3158.1946907048787</v>
      </c>
      <c r="X396" s="57">
        <f t="shared" si="106"/>
        <v>3176.4563757800415</v>
      </c>
      <c r="Y396" s="57">
        <f t="shared" si="107"/>
        <v>3175.0863186262209</v>
      </c>
      <c r="Z396" s="57">
        <f t="shared" si="108"/>
        <v>3146.4887153195896</v>
      </c>
      <c r="AA396" s="57">
        <f t="shared" si="109"/>
        <v>3121.7407419377969</v>
      </c>
      <c r="AB396" s="57">
        <f t="shared" si="110"/>
        <v>3096.9821906151487</v>
      </c>
      <c r="AC396" s="59">
        <v>3.3052093066318839</v>
      </c>
      <c r="AD396" s="59">
        <v>3.3243210769235807</v>
      </c>
      <c r="AE396" s="59">
        <v>3.3228872433259391</v>
      </c>
      <c r="AF396" s="59">
        <v>3.292958415671762</v>
      </c>
      <c r="AG396" s="59">
        <v>3.2670584190114789</v>
      </c>
      <c r="AH396" s="59">
        <v>3.2411473520050067</v>
      </c>
      <c r="AI396" s="59"/>
      <c r="AJ396" s="59"/>
      <c r="AK396" s="59"/>
      <c r="AL396" s="59"/>
      <c r="AM396" s="59"/>
      <c r="AN396" s="59"/>
      <c r="AO396" s="59"/>
      <c r="AV396" s="59"/>
      <c r="AW396" s="59"/>
      <c r="AX396" s="59"/>
      <c r="AY396" s="59"/>
      <c r="AZ396" s="59"/>
      <c r="BA396" s="59"/>
      <c r="BB396" s="5">
        <v>83.395800000000008</v>
      </c>
      <c r="BC396" s="5">
        <v>114.96444753663934</v>
      </c>
      <c r="BD396" s="5">
        <v>115.68071531284727</v>
      </c>
      <c r="BE396" s="5">
        <v>114.35999020959575</v>
      </c>
      <c r="BF396" s="5">
        <v>115.12308200537575</v>
      </c>
      <c r="BG396" s="5">
        <v>113.2391799816525</v>
      </c>
      <c r="BH396" s="1">
        <v>6207</v>
      </c>
      <c r="BI396" s="57">
        <v>304</v>
      </c>
      <c r="BJ396" s="57">
        <v>379.19052389954857</v>
      </c>
      <c r="BK396" s="57">
        <v>454.38104779909713</v>
      </c>
      <c r="BL396" s="57">
        <v>529.5715716986457</v>
      </c>
      <c r="BM396" s="57">
        <v>604.76209559819426</v>
      </c>
      <c r="BN396" s="57">
        <v>679.95261949774283</v>
      </c>
      <c r="BO396" s="57">
        <v>0</v>
      </c>
      <c r="BP396" s="57">
        <v>0</v>
      </c>
      <c r="BQ396" s="57">
        <v>0</v>
      </c>
      <c r="BR396" s="57">
        <v>0</v>
      </c>
      <c r="BS396" s="57">
        <v>0</v>
      </c>
      <c r="BT396" s="57">
        <v>0</v>
      </c>
      <c r="CA396" s="57">
        <v>0</v>
      </c>
      <c r="CB396" s="30">
        <v>0</v>
      </c>
      <c r="CC396" s="30">
        <v>0</v>
      </c>
      <c r="CD396" s="30">
        <v>43.966456408083189</v>
      </c>
      <c r="CE396" s="30">
        <v>70.393533801512575</v>
      </c>
      <c r="CF396" s="30">
        <v>0</v>
      </c>
      <c r="CG396" s="124">
        <v>0</v>
      </c>
      <c r="CH396" s="124">
        <v>0</v>
      </c>
      <c r="CI396" s="124">
        <v>0</v>
      </c>
      <c r="CJ396" s="124">
        <v>43.535553485318985</v>
      </c>
      <c r="CK396" s="124">
        <v>69.703626496333527</v>
      </c>
      <c r="CL396" s="124">
        <v>0</v>
      </c>
      <c r="CM396" s="4">
        <f>IF(ISNUMBER(VLOOKUP(A396,Sheet1!$D$5:$D$567,1,0)),1,0)</f>
        <v>1</v>
      </c>
    </row>
    <row r="397" spans="1:91" s="57" customFormat="1">
      <c r="A397" s="1">
        <v>6208</v>
      </c>
      <c r="B397" s="1">
        <v>62</v>
      </c>
      <c r="C397" s="1">
        <v>6</v>
      </c>
      <c r="D397" s="3" t="s">
        <v>492</v>
      </c>
      <c r="E397" s="3"/>
      <c r="F397" s="4" t="s">
        <v>90</v>
      </c>
      <c r="G397" s="4" t="s">
        <v>91</v>
      </c>
      <c r="H397" s="4" t="s">
        <v>92</v>
      </c>
      <c r="I397" s="4" t="s">
        <v>91</v>
      </c>
      <c r="J397" s="4" t="s">
        <v>93</v>
      </c>
      <c r="K397" s="57">
        <v>270</v>
      </c>
      <c r="L397" s="57">
        <v>10.4</v>
      </c>
      <c r="M397" s="57">
        <v>24</v>
      </c>
      <c r="N397" s="57">
        <v>149.79999999999998</v>
      </c>
      <c r="O397" s="57">
        <v>0</v>
      </c>
      <c r="P397" s="57">
        <v>0</v>
      </c>
      <c r="Q397" s="57">
        <f t="shared" si="100"/>
        <v>184.2</v>
      </c>
      <c r="R397" s="58">
        <f t="shared" si="101"/>
        <v>280.39999999999998</v>
      </c>
      <c r="S397" s="58">
        <f t="shared" si="102"/>
        <v>304.39999999999998</v>
      </c>
      <c r="T397" s="58">
        <f t="shared" si="103"/>
        <v>454.19999999999993</v>
      </c>
      <c r="U397" s="58">
        <f t="shared" si="104"/>
        <v>454.19999999999993</v>
      </c>
      <c r="V397" s="61">
        <f t="shared" si="105"/>
        <v>454.19999999999993</v>
      </c>
      <c r="W397" s="57">
        <v>992.81782207104652</v>
      </c>
      <c r="X397" s="57">
        <f t="shared" si="106"/>
        <v>1097.544012983961</v>
      </c>
      <c r="Y397" s="57">
        <f t="shared" si="107"/>
        <v>1242.1651467191748</v>
      </c>
      <c r="Z397" s="57">
        <f t="shared" si="108"/>
        <v>1966.2544353901253</v>
      </c>
      <c r="AA397" s="57">
        <f t="shared" si="109"/>
        <v>2067.1757182041169</v>
      </c>
      <c r="AB397" s="57">
        <f t="shared" si="110"/>
        <v>2143.0091381770076</v>
      </c>
      <c r="AC397" s="59">
        <v>3.6771030447075796</v>
      </c>
      <c r="AD397" s="59">
        <v>3.9142083201995761</v>
      </c>
      <c r="AE397" s="59">
        <v>4.0807002191825719</v>
      </c>
      <c r="AF397" s="59">
        <v>4.3290498357334339</v>
      </c>
      <c r="AG397" s="59">
        <v>4.5512455266493115</v>
      </c>
      <c r="AH397" s="59">
        <v>4.7182059405042009</v>
      </c>
      <c r="AI397" s="59"/>
      <c r="AJ397" s="59"/>
      <c r="AK397" s="59"/>
      <c r="AL397" s="59"/>
      <c r="AM397" s="59"/>
      <c r="AN397" s="59"/>
      <c r="AO397" s="59"/>
      <c r="AV397" s="59"/>
      <c r="AW397" s="59"/>
      <c r="AX397" s="59"/>
      <c r="AY397" s="59"/>
      <c r="AZ397" s="59"/>
      <c r="BA397" s="59"/>
      <c r="BB397" s="5">
        <v>23.047799999999999</v>
      </c>
      <c r="BC397" s="5">
        <v>26.547256205507367</v>
      </c>
      <c r="BD397" s="5">
        <v>31.256634812377396</v>
      </c>
      <c r="BE397" s="5">
        <v>33.9242579353552</v>
      </c>
      <c r="BF397" s="5">
        <v>36.319424252222007</v>
      </c>
      <c r="BG397" s="5">
        <v>38.178430592711791</v>
      </c>
      <c r="BH397" s="1">
        <v>6208</v>
      </c>
      <c r="BI397" s="57">
        <v>102</v>
      </c>
      <c r="BJ397" s="57">
        <v>102</v>
      </c>
      <c r="BK397" s="57">
        <v>102</v>
      </c>
      <c r="BL397" s="57">
        <v>152.19579500657028</v>
      </c>
      <c r="BM397" s="57">
        <v>152.19579500657028</v>
      </c>
      <c r="BN397" s="57">
        <v>152.19579500657028</v>
      </c>
      <c r="BO397" s="57">
        <v>0</v>
      </c>
      <c r="BP397" s="57">
        <v>0</v>
      </c>
      <c r="BQ397" s="57">
        <v>0</v>
      </c>
      <c r="BR397" s="57">
        <v>0</v>
      </c>
      <c r="BS397" s="57">
        <v>0</v>
      </c>
      <c r="BT397" s="57">
        <v>0</v>
      </c>
      <c r="CA397" s="57">
        <v>11.308085967143647</v>
      </c>
      <c r="CB397" s="30">
        <v>0</v>
      </c>
      <c r="CC397" s="30">
        <v>22.616171968211553</v>
      </c>
      <c r="CD397" s="30">
        <v>0</v>
      </c>
      <c r="CE397" s="30">
        <v>0</v>
      </c>
      <c r="CF397" s="30">
        <v>0</v>
      </c>
      <c r="CG397" s="124">
        <v>12.726143518177787</v>
      </c>
      <c r="CH397" s="124">
        <v>0</v>
      </c>
      <c r="CI397" s="124">
        <v>25.452287074534006</v>
      </c>
      <c r="CJ397" s="124">
        <v>0</v>
      </c>
      <c r="CK397" s="124">
        <v>0</v>
      </c>
      <c r="CL397" s="124">
        <v>0</v>
      </c>
      <c r="CM397" s="4">
        <f>IF(ISNUMBER(VLOOKUP(A397,Sheet1!$D$5:$D$567,1,0)),1,0)</f>
        <v>1</v>
      </c>
    </row>
    <row r="398" spans="1:91" s="57" customFormat="1">
      <c r="A398" s="1">
        <v>6209</v>
      </c>
      <c r="B398" s="1">
        <v>62</v>
      </c>
      <c r="C398" s="1">
        <v>6</v>
      </c>
      <c r="D398" s="3" t="s">
        <v>493</v>
      </c>
      <c r="E398" s="3"/>
      <c r="F398" s="4" t="s">
        <v>90</v>
      </c>
      <c r="G398" s="4" t="s">
        <v>91</v>
      </c>
      <c r="H398" s="4" t="s">
        <v>92</v>
      </c>
      <c r="I398" s="4" t="s">
        <v>91</v>
      </c>
      <c r="J398" s="4" t="s">
        <v>93</v>
      </c>
      <c r="K398" s="57">
        <v>627.19781156742886</v>
      </c>
      <c r="L398" s="57">
        <v>0</v>
      </c>
      <c r="M398" s="57">
        <v>121.5</v>
      </c>
      <c r="N398" s="57">
        <v>36.800000000000004</v>
      </c>
      <c r="O398" s="57">
        <v>15</v>
      </c>
      <c r="P398" s="57">
        <v>0</v>
      </c>
      <c r="Q398" s="57">
        <f t="shared" si="100"/>
        <v>173.3</v>
      </c>
      <c r="R398" s="58">
        <f t="shared" si="101"/>
        <v>627.19781156742886</v>
      </c>
      <c r="S398" s="58">
        <f t="shared" si="102"/>
        <v>748.69781156742886</v>
      </c>
      <c r="T398" s="58">
        <f t="shared" si="103"/>
        <v>785.49781156742881</v>
      </c>
      <c r="U398" s="58">
        <f t="shared" si="104"/>
        <v>800.49781156742881</v>
      </c>
      <c r="V398" s="61">
        <f t="shared" si="105"/>
        <v>800.49781156742881</v>
      </c>
      <c r="W398" s="57">
        <v>2246.5437719642373</v>
      </c>
      <c r="X398" s="57">
        <f t="shared" si="106"/>
        <v>2261.2878828061289</v>
      </c>
      <c r="Y398" s="57">
        <f t="shared" si="107"/>
        <v>2591.6839841844467</v>
      </c>
      <c r="Z398" s="57">
        <f t="shared" si="108"/>
        <v>2604.8063628438167</v>
      </c>
      <c r="AA398" s="57">
        <f t="shared" si="109"/>
        <v>2588.6254062157559</v>
      </c>
      <c r="AB398" s="57">
        <f t="shared" si="110"/>
        <v>2563.3521830092654</v>
      </c>
      <c r="AC398" s="59">
        <v>3.5818743792327719</v>
      </c>
      <c r="AD398" s="59">
        <v>3.6053822910429942</v>
      </c>
      <c r="AE398" s="59">
        <v>3.4615888334956564</v>
      </c>
      <c r="AF398" s="59">
        <v>3.3161217313209721</v>
      </c>
      <c r="AG398" s="59">
        <v>3.2337694979416027</v>
      </c>
      <c r="AH398" s="59">
        <v>3.2021976149941604</v>
      </c>
      <c r="AI398" s="59"/>
      <c r="AJ398" s="59"/>
      <c r="AK398" s="59"/>
      <c r="AL398" s="59"/>
      <c r="AM398" s="59"/>
      <c r="AN398" s="59"/>
      <c r="AO398" s="59"/>
      <c r="AV398" s="59"/>
      <c r="AW398" s="59"/>
      <c r="AX398" s="59"/>
      <c r="AY398" s="59"/>
      <c r="AZ398" s="59"/>
      <c r="BA398" s="59"/>
      <c r="BB398" s="5">
        <v>92.191199999999995</v>
      </c>
      <c r="BC398" s="5">
        <v>94.064205237736488</v>
      </c>
      <c r="BD398" s="5">
        <v>105.45906665834048</v>
      </c>
      <c r="BE398" s="5">
        <v>107.4515157166629</v>
      </c>
      <c r="BF398" s="5">
        <v>108.43038808751314</v>
      </c>
      <c r="BG398" s="5">
        <v>109.00948675598617</v>
      </c>
      <c r="BH398" s="1">
        <v>6209</v>
      </c>
      <c r="BI398" s="57">
        <v>85</v>
      </c>
      <c r="BJ398" s="57">
        <v>85</v>
      </c>
      <c r="BK398" s="57">
        <v>85</v>
      </c>
      <c r="BL398" s="57">
        <v>85</v>
      </c>
      <c r="BM398" s="57">
        <v>85</v>
      </c>
      <c r="BN398" s="57">
        <v>85</v>
      </c>
      <c r="BO398" s="57">
        <v>0</v>
      </c>
      <c r="BP398" s="57">
        <v>0</v>
      </c>
      <c r="BQ398" s="57">
        <v>0</v>
      </c>
      <c r="BR398" s="57">
        <v>0</v>
      </c>
      <c r="BS398" s="57">
        <v>0</v>
      </c>
      <c r="BT398" s="57">
        <v>0</v>
      </c>
      <c r="CA398" s="57">
        <v>0</v>
      </c>
      <c r="CB398" s="30">
        <v>18.639548644727238</v>
      </c>
      <c r="CC398" s="30">
        <v>33.989765175679082</v>
      </c>
      <c r="CD398" s="30">
        <v>0</v>
      </c>
      <c r="CE398" s="30">
        <v>54.82220189625658</v>
      </c>
      <c r="CF398" s="30">
        <v>0</v>
      </c>
      <c r="CG398" s="124">
        <v>0</v>
      </c>
      <c r="CH398" s="124">
        <v>18.909808927058826</v>
      </c>
      <c r="CI398" s="124">
        <v>34.482592749342565</v>
      </c>
      <c r="CJ398" s="124">
        <v>0</v>
      </c>
      <c r="CK398" s="124">
        <v>55.617085079584783</v>
      </c>
      <c r="CL398" s="124">
        <v>0</v>
      </c>
      <c r="CM398" s="4">
        <f>IF(ISNUMBER(VLOOKUP(A398,Sheet1!$D$5:$D$567,1,0)),1,0)</f>
        <v>1</v>
      </c>
    </row>
    <row r="399" spans="1:91" s="57" customFormat="1">
      <c r="A399" s="1">
        <v>6210</v>
      </c>
      <c r="B399" s="1">
        <v>62</v>
      </c>
      <c r="C399" s="1">
        <v>6</v>
      </c>
      <c r="D399" s="3" t="s">
        <v>494</v>
      </c>
      <c r="E399" s="3"/>
      <c r="F399" s="4" t="s">
        <v>90</v>
      </c>
      <c r="G399" s="4" t="s">
        <v>91</v>
      </c>
      <c r="H399" s="4" t="s">
        <v>92</v>
      </c>
      <c r="I399" s="4" t="s">
        <v>91</v>
      </c>
      <c r="J399" s="4" t="s">
        <v>93</v>
      </c>
      <c r="K399" s="57">
        <v>271.06025294869909</v>
      </c>
      <c r="L399" s="57">
        <v>0</v>
      </c>
      <c r="M399" s="57">
        <v>0</v>
      </c>
      <c r="N399" s="57">
        <v>0</v>
      </c>
      <c r="O399" s="57">
        <v>0</v>
      </c>
      <c r="P399" s="57">
        <v>0</v>
      </c>
      <c r="Q399" s="57">
        <f t="shared" si="100"/>
        <v>0</v>
      </c>
      <c r="R399" s="58">
        <f t="shared" si="101"/>
        <v>271.06025294869909</v>
      </c>
      <c r="S399" s="58">
        <f t="shared" si="102"/>
        <v>271.06025294869909</v>
      </c>
      <c r="T399" s="58">
        <f t="shared" si="103"/>
        <v>271.06025294869909</v>
      </c>
      <c r="U399" s="58">
        <f t="shared" si="104"/>
        <v>271.06025294869909</v>
      </c>
      <c r="V399" s="61">
        <f t="shared" si="105"/>
        <v>271.06025294869909</v>
      </c>
      <c r="W399" s="57">
        <v>970.90377526529937</v>
      </c>
      <c r="X399" s="57">
        <f t="shared" si="106"/>
        <v>977.2758357868745</v>
      </c>
      <c r="Y399" s="57">
        <f t="shared" si="107"/>
        <v>974.95287705097212</v>
      </c>
      <c r="Z399" s="57">
        <f t="shared" si="108"/>
        <v>971.67447465666839</v>
      </c>
      <c r="AA399" s="57">
        <f t="shared" si="109"/>
        <v>961.56630969729827</v>
      </c>
      <c r="AB399" s="57">
        <f t="shared" si="110"/>
        <v>950.26398646932296</v>
      </c>
      <c r="AC399" s="59">
        <v>3.581874379232771</v>
      </c>
      <c r="AD399" s="59">
        <v>3.6053822910429951</v>
      </c>
      <c r="AE399" s="59">
        <v>3.5968123929829425</v>
      </c>
      <c r="AF399" s="59">
        <v>3.5847176562642979</v>
      </c>
      <c r="AG399" s="59">
        <v>3.5474264457330249</v>
      </c>
      <c r="AH399" s="59">
        <v>3.5057297266271279</v>
      </c>
      <c r="AI399" s="59"/>
      <c r="AJ399" s="59"/>
      <c r="AK399" s="59"/>
      <c r="AL399" s="59"/>
      <c r="AM399" s="59"/>
      <c r="AN399" s="59"/>
      <c r="AO399" s="59"/>
      <c r="AV399" s="59"/>
      <c r="AW399" s="59"/>
      <c r="AX399" s="59"/>
      <c r="AY399" s="59"/>
      <c r="AZ399" s="59"/>
      <c r="BA399" s="59"/>
      <c r="BB399" s="5">
        <v>72.267800000000008</v>
      </c>
      <c r="BC399" s="5">
        <v>73.580459684366872</v>
      </c>
      <c r="BD399" s="5">
        <v>74.673263491171483</v>
      </c>
      <c r="BE399" s="5">
        <v>75.828177967154375</v>
      </c>
      <c r="BF399" s="5">
        <v>76.672784622911351</v>
      </c>
      <c r="BG399" s="5">
        <v>77.382007973073712</v>
      </c>
      <c r="BH399" s="1">
        <v>6210</v>
      </c>
      <c r="BJ399" s="57">
        <v>0</v>
      </c>
      <c r="BK399" s="57">
        <v>0</v>
      </c>
      <c r="BL399" s="57">
        <v>0</v>
      </c>
      <c r="BM399" s="57">
        <v>0</v>
      </c>
      <c r="BN399" s="57">
        <v>0</v>
      </c>
      <c r="BO399" s="57">
        <v>0</v>
      </c>
      <c r="BP399" s="57">
        <v>0</v>
      </c>
      <c r="BQ399" s="57">
        <v>0</v>
      </c>
      <c r="BR399" s="57">
        <v>0</v>
      </c>
      <c r="BS399" s="57">
        <v>0</v>
      </c>
      <c r="BT399" s="57">
        <v>0</v>
      </c>
      <c r="CA399" s="57">
        <v>5.416298393727522</v>
      </c>
      <c r="CB399" s="30">
        <v>10.832596863283221</v>
      </c>
      <c r="CC399" s="30">
        <v>59.579282710143637</v>
      </c>
      <c r="CD399" s="30">
        <v>0</v>
      </c>
      <c r="CE399" s="30">
        <v>0</v>
      </c>
      <c r="CF399" s="30">
        <v>0</v>
      </c>
      <c r="CG399" s="124">
        <v>5.5272862506272613</v>
      </c>
      <c r="CH399" s="124">
        <v>11.054572578636531</v>
      </c>
      <c r="CI399" s="124">
        <v>60.800149143809925</v>
      </c>
      <c r="CJ399" s="124">
        <v>0</v>
      </c>
      <c r="CK399" s="124">
        <v>0</v>
      </c>
      <c r="CL399" s="124">
        <v>0</v>
      </c>
      <c r="CM399" s="4">
        <f>IF(ISNUMBER(VLOOKUP(A399,Sheet1!$D$5:$D$567,1,0)),1,0)</f>
        <v>1</v>
      </c>
    </row>
    <row r="400" spans="1:91" s="57" customFormat="1">
      <c r="A400" s="1">
        <v>6211</v>
      </c>
      <c r="B400" s="1">
        <v>62</v>
      </c>
      <c r="C400" s="1">
        <v>6</v>
      </c>
      <c r="D400" s="3" t="s">
        <v>495</v>
      </c>
      <c r="E400" s="3"/>
      <c r="F400" s="4" t="s">
        <v>90</v>
      </c>
      <c r="G400" s="4" t="s">
        <v>91</v>
      </c>
      <c r="H400" s="4" t="s">
        <v>92</v>
      </c>
      <c r="I400" s="4" t="s">
        <v>91</v>
      </c>
      <c r="J400" s="4" t="s">
        <v>93</v>
      </c>
      <c r="K400" s="57">
        <v>1580.9999999999741</v>
      </c>
      <c r="L400" s="57">
        <v>0</v>
      </c>
      <c r="M400" s="57">
        <v>0</v>
      </c>
      <c r="N400" s="57">
        <v>0</v>
      </c>
      <c r="O400" s="57">
        <v>0</v>
      </c>
      <c r="P400" s="57">
        <v>0</v>
      </c>
      <c r="Q400" s="57">
        <f t="shared" si="100"/>
        <v>0</v>
      </c>
      <c r="R400" s="58">
        <f t="shared" si="101"/>
        <v>1580.9999999999741</v>
      </c>
      <c r="S400" s="58">
        <f t="shared" si="102"/>
        <v>1580.9999999999741</v>
      </c>
      <c r="T400" s="58">
        <f t="shared" si="103"/>
        <v>1580.9999999999741</v>
      </c>
      <c r="U400" s="58">
        <f t="shared" si="104"/>
        <v>1580.9999999999741</v>
      </c>
      <c r="V400" s="61">
        <f t="shared" si="105"/>
        <v>1580.9999999999741</v>
      </c>
      <c r="W400" s="57">
        <v>5123.9448126074158</v>
      </c>
      <c r="X400" s="57">
        <f t="shared" si="106"/>
        <v>5103.9498466002815</v>
      </c>
      <c r="Y400" s="57">
        <f t="shared" si="107"/>
        <v>5067.8528487108379</v>
      </c>
      <c r="Z400" s="57">
        <f t="shared" si="108"/>
        <v>5003.5586668467513</v>
      </c>
      <c r="AA400" s="57">
        <f t="shared" si="109"/>
        <v>4903.1812341603118</v>
      </c>
      <c r="AB400" s="57">
        <f t="shared" si="110"/>
        <v>4770.6166961543031</v>
      </c>
      <c r="AC400" s="59">
        <v>3.2409518106309299</v>
      </c>
      <c r="AD400" s="59">
        <v>3.2283047733082637</v>
      </c>
      <c r="AE400" s="59">
        <v>3.2054730225875527</v>
      </c>
      <c r="AF400" s="59">
        <v>3.1648062408898379</v>
      </c>
      <c r="AG400" s="59">
        <v>3.1013164036435117</v>
      </c>
      <c r="AH400" s="59">
        <v>3.0174678660053011</v>
      </c>
      <c r="AI400" s="59"/>
      <c r="AJ400" s="59"/>
      <c r="AK400" s="59"/>
      <c r="AL400" s="59"/>
      <c r="AM400" s="59"/>
      <c r="AN400" s="59"/>
      <c r="AO400" s="59"/>
      <c r="AV400" s="59"/>
      <c r="AW400" s="59"/>
      <c r="AX400" s="59"/>
      <c r="AY400" s="59"/>
      <c r="AZ400" s="59"/>
      <c r="BA400" s="59"/>
      <c r="BB400" s="5">
        <v>345.71700000000004</v>
      </c>
      <c r="BC400" s="5">
        <v>385.44975601675503</v>
      </c>
      <c r="BD400" s="5">
        <v>390.65796335428803</v>
      </c>
      <c r="BE400" s="5">
        <v>387.52942419186081</v>
      </c>
      <c r="BF400" s="5">
        <v>386.22790592903118</v>
      </c>
      <c r="BG400" s="5">
        <v>383.15241125604666</v>
      </c>
      <c r="BH400" s="1">
        <v>6211</v>
      </c>
      <c r="BI400" s="57">
        <v>675</v>
      </c>
      <c r="BJ400" s="57">
        <v>782.09248853154622</v>
      </c>
      <c r="BK400" s="57">
        <v>889.18497706309256</v>
      </c>
      <c r="BL400" s="57">
        <v>996.27746559463878</v>
      </c>
      <c r="BM400" s="57">
        <v>1103.3699541261851</v>
      </c>
      <c r="BN400" s="57">
        <v>1210.4624426577313</v>
      </c>
      <c r="BO400" s="57">
        <v>0</v>
      </c>
      <c r="BP400" s="57">
        <v>0</v>
      </c>
      <c r="BQ400" s="57">
        <v>0</v>
      </c>
      <c r="BR400" s="57">
        <v>0</v>
      </c>
      <c r="BS400" s="57">
        <v>0</v>
      </c>
      <c r="BT400" s="57">
        <v>0</v>
      </c>
      <c r="CA400" s="57">
        <v>0</v>
      </c>
      <c r="CB400" s="30">
        <v>44.227966205099555</v>
      </c>
      <c r="CC400" s="30">
        <v>97.502562344825677</v>
      </c>
      <c r="CD400" s="30">
        <v>68.352311684214541</v>
      </c>
      <c r="CE400" s="30">
        <v>177.44658395772106</v>
      </c>
      <c r="CF400" s="30">
        <v>0</v>
      </c>
      <c r="CG400" s="124">
        <v>0</v>
      </c>
      <c r="CH400" s="124">
        <v>43.728426381489591</v>
      </c>
      <c r="CI400" s="124">
        <v>96.401304091859998</v>
      </c>
      <c r="CJ400" s="124">
        <v>67.580295590059876</v>
      </c>
      <c r="CK400" s="124">
        <v>175.44238519263723</v>
      </c>
      <c r="CL400" s="124">
        <v>0</v>
      </c>
      <c r="CM400" s="4">
        <f>IF(ISNUMBER(VLOOKUP(A400,Sheet1!$D$5:$D$567,1,0)),1,0)</f>
        <v>1</v>
      </c>
    </row>
    <row r="401" spans="1:91" s="57" customFormat="1">
      <c r="A401" s="1">
        <v>6301</v>
      </c>
      <c r="B401" s="1">
        <v>63</v>
      </c>
      <c r="C401" s="1">
        <v>6</v>
      </c>
      <c r="D401" s="3" t="s">
        <v>496</v>
      </c>
      <c r="E401" s="3"/>
      <c r="F401" s="4" t="s">
        <v>90</v>
      </c>
      <c r="G401" s="4" t="s">
        <v>91</v>
      </c>
      <c r="H401" s="4" t="s">
        <v>92</v>
      </c>
      <c r="I401" s="4" t="s">
        <v>91</v>
      </c>
      <c r="J401" s="4" t="s">
        <v>93</v>
      </c>
      <c r="K401" s="57">
        <v>594.07045621157954</v>
      </c>
      <c r="L401" s="57">
        <v>0</v>
      </c>
      <c r="M401" s="57">
        <v>0</v>
      </c>
      <c r="N401" s="57">
        <v>7.1999999999999993</v>
      </c>
      <c r="O401" s="57">
        <v>0</v>
      </c>
      <c r="P401" s="57">
        <v>0</v>
      </c>
      <c r="Q401" s="57">
        <f t="shared" si="100"/>
        <v>7.1999999999999993</v>
      </c>
      <c r="R401" s="58">
        <f t="shared" si="101"/>
        <v>594.07045621157954</v>
      </c>
      <c r="S401" s="58">
        <f t="shared" si="102"/>
        <v>594.07045621157954</v>
      </c>
      <c r="T401" s="58">
        <f t="shared" si="103"/>
        <v>601.27045621157959</v>
      </c>
      <c r="U401" s="58">
        <f t="shared" si="104"/>
        <v>601.27045621157959</v>
      </c>
      <c r="V401" s="61">
        <f t="shared" si="105"/>
        <v>601.27045621157959</v>
      </c>
      <c r="W401" s="57">
        <v>2204.9316077766148</v>
      </c>
      <c r="X401" s="57">
        <f t="shared" si="106"/>
        <v>2208.4497898588279</v>
      </c>
      <c r="Y401" s="57">
        <f t="shared" si="107"/>
        <v>2203.2748863814804</v>
      </c>
      <c r="Z401" s="57">
        <f t="shared" si="108"/>
        <v>2210.3890720881864</v>
      </c>
      <c r="AA401" s="57">
        <f t="shared" si="109"/>
        <v>2194.8477939060922</v>
      </c>
      <c r="AB401" s="57">
        <f t="shared" si="110"/>
        <v>2171.8998383145426</v>
      </c>
      <c r="AC401" s="59">
        <v>3.7115658331801025</v>
      </c>
      <c r="AD401" s="59">
        <v>3.7174879961919594</v>
      </c>
      <c r="AE401" s="59">
        <v>3.7087770707062044</v>
      </c>
      <c r="AF401" s="59">
        <v>3.676197706461696</v>
      </c>
      <c r="AG401" s="59">
        <v>3.6503503061420211</v>
      </c>
      <c r="AH401" s="59">
        <v>3.6121845267419528</v>
      </c>
      <c r="AI401" s="59"/>
      <c r="AJ401" s="59"/>
      <c r="AK401" s="59"/>
      <c r="AL401" s="59"/>
      <c r="AM401" s="59"/>
      <c r="AN401" s="59"/>
      <c r="AO401" s="59"/>
      <c r="AV401" s="59"/>
      <c r="AW401" s="59"/>
      <c r="AX401" s="59"/>
      <c r="AY401" s="59"/>
      <c r="AZ401" s="59"/>
      <c r="BA401" s="59"/>
      <c r="BB401" s="5">
        <v>230.47800000000001</v>
      </c>
      <c r="BC401" s="5">
        <v>234.16025024366576</v>
      </c>
      <c r="BD401" s="5">
        <v>237.71244908748147</v>
      </c>
      <c r="BE401" s="5">
        <v>241.92281890503597</v>
      </c>
      <c r="BF401" s="5">
        <v>245.11733323380329</v>
      </c>
      <c r="BG401" s="5">
        <v>247.77213297772619</v>
      </c>
      <c r="BH401" s="1">
        <v>6301</v>
      </c>
      <c r="BI401" s="57">
        <v>67</v>
      </c>
      <c r="BJ401" s="57">
        <v>67</v>
      </c>
      <c r="BK401" s="57">
        <v>67</v>
      </c>
      <c r="BL401" s="57">
        <v>67</v>
      </c>
      <c r="BM401" s="57">
        <v>67</v>
      </c>
      <c r="BN401" s="57">
        <v>67</v>
      </c>
      <c r="BO401" s="57">
        <v>0</v>
      </c>
      <c r="BP401" s="57">
        <v>0</v>
      </c>
      <c r="BQ401" s="57">
        <v>0</v>
      </c>
      <c r="BR401" s="57">
        <v>0</v>
      </c>
      <c r="BS401" s="57">
        <v>0</v>
      </c>
      <c r="BT401" s="57">
        <v>0</v>
      </c>
      <c r="CA401" s="57">
        <v>0</v>
      </c>
      <c r="CB401" s="30">
        <v>0</v>
      </c>
      <c r="CC401" s="30">
        <v>10.800125809414418</v>
      </c>
      <c r="CD401" s="30">
        <v>43.20050347958049</v>
      </c>
      <c r="CE401" s="30">
        <v>187.92218961604107</v>
      </c>
      <c r="CF401" s="30">
        <v>0</v>
      </c>
      <c r="CG401" s="124">
        <v>0</v>
      </c>
      <c r="CH401" s="124">
        <v>0</v>
      </c>
      <c r="CI401" s="124">
        <v>11.061255901109615</v>
      </c>
      <c r="CJ401" s="124">
        <v>44.245023852210593</v>
      </c>
      <c r="CK401" s="124">
        <v>192.465853224406</v>
      </c>
      <c r="CL401" s="124">
        <v>0</v>
      </c>
      <c r="CM401" s="4">
        <f>IF(ISNUMBER(VLOOKUP(A401,Sheet1!$D$5:$D$567,1,0)),1,0)</f>
        <v>1</v>
      </c>
    </row>
    <row r="402" spans="1:91" s="57" customFormat="1">
      <c r="A402" s="1">
        <v>6302</v>
      </c>
      <c r="B402" s="1">
        <v>63</v>
      </c>
      <c r="C402" s="1">
        <v>6</v>
      </c>
      <c r="D402" s="3" t="s">
        <v>497</v>
      </c>
      <c r="E402" s="3"/>
      <c r="F402" s="4" t="s">
        <v>90</v>
      </c>
      <c r="G402" s="4" t="s">
        <v>91</v>
      </c>
      <c r="H402" s="4" t="s">
        <v>92</v>
      </c>
      <c r="I402" s="4" t="s">
        <v>91</v>
      </c>
      <c r="J402" s="4" t="s">
        <v>93</v>
      </c>
      <c r="K402" s="57">
        <v>410</v>
      </c>
      <c r="L402" s="57">
        <v>72.599999999999994</v>
      </c>
      <c r="M402" s="57">
        <v>0</v>
      </c>
      <c r="N402" s="57">
        <v>0</v>
      </c>
      <c r="O402" s="57">
        <v>0</v>
      </c>
      <c r="P402" s="57">
        <v>0</v>
      </c>
      <c r="Q402" s="57">
        <f t="shared" si="100"/>
        <v>72.599999999999994</v>
      </c>
      <c r="R402" s="58">
        <f t="shared" si="101"/>
        <v>482.6</v>
      </c>
      <c r="S402" s="58">
        <f t="shared" si="102"/>
        <v>482.6</v>
      </c>
      <c r="T402" s="58">
        <f t="shared" si="103"/>
        <v>482.6</v>
      </c>
      <c r="U402" s="58">
        <f t="shared" si="104"/>
        <v>482.6</v>
      </c>
      <c r="V402" s="61">
        <f t="shared" si="105"/>
        <v>482.6</v>
      </c>
      <c r="W402" s="57">
        <v>1852.0865278055003</v>
      </c>
      <c r="X402" s="57">
        <f t="shared" si="106"/>
        <v>1745.5803417784259</v>
      </c>
      <c r="Y402" s="57">
        <f t="shared" si="107"/>
        <v>1718.656091554712</v>
      </c>
      <c r="Z402" s="57">
        <f t="shared" si="108"/>
        <v>1686.0593200938508</v>
      </c>
      <c r="AA402" s="57">
        <f t="shared" si="109"/>
        <v>1658.7336372231925</v>
      </c>
      <c r="AB402" s="57">
        <f t="shared" si="110"/>
        <v>1617.1604952216192</v>
      </c>
      <c r="AC402" s="59">
        <v>4.5172842141597567</v>
      </c>
      <c r="AD402" s="59">
        <v>3.617033447530928</v>
      </c>
      <c r="AE402" s="59">
        <v>3.5612434553558061</v>
      </c>
      <c r="AF402" s="59">
        <v>3.4936993785616468</v>
      </c>
      <c r="AG402" s="59">
        <v>3.4370775740223634</v>
      </c>
      <c r="AH402" s="59">
        <v>3.3509334753866953</v>
      </c>
      <c r="AI402" s="59"/>
      <c r="AJ402" s="59"/>
      <c r="AK402" s="59"/>
      <c r="AL402" s="59"/>
      <c r="AM402" s="59"/>
      <c r="AN402" s="59"/>
      <c r="AO402" s="59"/>
      <c r="AV402" s="59"/>
      <c r="AW402" s="59"/>
      <c r="AX402" s="59"/>
      <c r="AY402" s="59"/>
      <c r="AZ402" s="59"/>
      <c r="BA402" s="59"/>
      <c r="BB402" s="5">
        <v>99.798900000000003</v>
      </c>
      <c r="BC402" s="5">
        <v>248.57838298770343</v>
      </c>
      <c r="BD402" s="5">
        <v>255.4008244818483</v>
      </c>
      <c r="BE402" s="5">
        <v>262.17844552121267</v>
      </c>
      <c r="BF402" s="5">
        <v>268.96862545815338</v>
      </c>
      <c r="BG402" s="5">
        <v>275.19389529215539</v>
      </c>
      <c r="BH402" s="1">
        <v>6302</v>
      </c>
      <c r="BI402" s="57">
        <v>30</v>
      </c>
      <c r="BJ402" s="57">
        <v>120.37220885806323</v>
      </c>
      <c r="BK402" s="57">
        <v>210.74441771612643</v>
      </c>
      <c r="BL402" s="57">
        <v>301.11662657418964</v>
      </c>
      <c r="BM402" s="57">
        <v>391.48883543225293</v>
      </c>
      <c r="BN402" s="57">
        <v>481.86104429031616</v>
      </c>
      <c r="BO402" s="57">
        <v>0</v>
      </c>
      <c r="BP402" s="57">
        <v>0</v>
      </c>
      <c r="BQ402" s="57">
        <v>0</v>
      </c>
      <c r="BR402" s="57">
        <v>0</v>
      </c>
      <c r="BS402" s="57">
        <v>0</v>
      </c>
      <c r="BT402" s="57">
        <v>0</v>
      </c>
      <c r="CA402" s="57">
        <v>0</v>
      </c>
      <c r="CB402" s="30">
        <v>0</v>
      </c>
      <c r="CC402" s="30">
        <v>39.02842354248849</v>
      </c>
      <c r="CD402" s="30">
        <v>134.21487735857167</v>
      </c>
      <c r="CE402" s="30">
        <v>88.935144620152485</v>
      </c>
      <c r="CF402" s="30">
        <v>0</v>
      </c>
      <c r="CG402" s="124">
        <v>0</v>
      </c>
      <c r="CH402" s="124">
        <v>0</v>
      </c>
      <c r="CI402" s="124">
        <v>40.965930209928231</v>
      </c>
      <c r="CJ402" s="124">
        <v>140.87777060786584</v>
      </c>
      <c r="CK402" s="124">
        <v>93.350194474361288</v>
      </c>
      <c r="CL402" s="124">
        <v>0</v>
      </c>
      <c r="CM402" s="4">
        <f>IF(ISNUMBER(VLOOKUP(A402,Sheet1!$D$5:$D$567,1,0)),1,0)</f>
        <v>1</v>
      </c>
    </row>
    <row r="403" spans="1:91" s="57" customFormat="1">
      <c r="A403" s="1">
        <v>6303</v>
      </c>
      <c r="B403" s="1">
        <v>63</v>
      </c>
      <c r="C403" s="1">
        <v>6</v>
      </c>
      <c r="D403" s="3" t="s">
        <v>498</v>
      </c>
      <c r="E403" s="3"/>
      <c r="F403" s="4" t="s">
        <v>90</v>
      </c>
      <c r="G403" s="4" t="s">
        <v>91</v>
      </c>
      <c r="H403" s="4" t="s">
        <v>92</v>
      </c>
      <c r="I403" s="4" t="s">
        <v>91</v>
      </c>
      <c r="J403" s="4" t="s">
        <v>93</v>
      </c>
      <c r="K403" s="57">
        <v>1218.2</v>
      </c>
      <c r="L403" s="57">
        <v>21.6</v>
      </c>
      <c r="M403" s="57">
        <v>0</v>
      </c>
      <c r="N403" s="57">
        <v>14.399999999999999</v>
      </c>
      <c r="O403" s="57">
        <v>0</v>
      </c>
      <c r="P403" s="57">
        <v>0</v>
      </c>
      <c r="Q403" s="57">
        <f t="shared" si="100"/>
        <v>36</v>
      </c>
      <c r="R403" s="58">
        <f t="shared" si="101"/>
        <v>1239.8</v>
      </c>
      <c r="S403" s="58">
        <f t="shared" si="102"/>
        <v>1239.8</v>
      </c>
      <c r="T403" s="58">
        <f t="shared" si="103"/>
        <v>1254.2</v>
      </c>
      <c r="U403" s="58">
        <f t="shared" si="104"/>
        <v>1254.2</v>
      </c>
      <c r="V403" s="61">
        <f t="shared" si="105"/>
        <v>1254.2</v>
      </c>
      <c r="W403" s="57">
        <v>3858.563363820258</v>
      </c>
      <c r="X403" s="57">
        <f t="shared" si="106"/>
        <v>3847.1119960773244</v>
      </c>
      <c r="Y403" s="57">
        <f t="shared" si="107"/>
        <v>3876.3594804420886</v>
      </c>
      <c r="Z403" s="57">
        <f t="shared" si="108"/>
        <v>3911.8280888166018</v>
      </c>
      <c r="AA403" s="57">
        <f t="shared" si="109"/>
        <v>3896.7494164783539</v>
      </c>
      <c r="AB403" s="57">
        <f t="shared" si="110"/>
        <v>3872.1680547024926</v>
      </c>
      <c r="AC403" s="59">
        <v>3.1674301131343441</v>
      </c>
      <c r="AD403" s="59">
        <v>3.1030101597655464</v>
      </c>
      <c r="AE403" s="59">
        <v>3.126600645621946</v>
      </c>
      <c r="AF403" s="59">
        <v>3.1189826892175105</v>
      </c>
      <c r="AG403" s="59">
        <v>3.1069601470884658</v>
      </c>
      <c r="AH403" s="59">
        <v>3.0873609111006957</v>
      </c>
      <c r="AI403" s="59"/>
      <c r="AJ403" s="59"/>
      <c r="AK403" s="59"/>
      <c r="AL403" s="59"/>
      <c r="AM403" s="59"/>
      <c r="AN403" s="59"/>
      <c r="AO403" s="59"/>
      <c r="AV403" s="59"/>
      <c r="AW403" s="59"/>
      <c r="AX403" s="59"/>
      <c r="AY403" s="59"/>
      <c r="AZ403" s="59"/>
      <c r="BA403" s="59"/>
      <c r="BB403" s="5">
        <v>174.01410000000001</v>
      </c>
      <c r="BC403" s="5">
        <v>180.47601031896946</v>
      </c>
      <c r="BD403" s="5">
        <v>184.15260817649261</v>
      </c>
      <c r="BE403" s="5">
        <v>188.23441500147192</v>
      </c>
      <c r="BF403" s="5">
        <v>190.54597408578152</v>
      </c>
      <c r="BG403" s="5">
        <v>192.33272479652516</v>
      </c>
      <c r="BH403" s="1">
        <v>6303</v>
      </c>
      <c r="BI403" s="57">
        <v>408</v>
      </c>
      <c r="BJ403" s="57">
        <v>408</v>
      </c>
      <c r="BK403" s="57">
        <v>408</v>
      </c>
      <c r="BL403" s="57">
        <v>408</v>
      </c>
      <c r="BM403" s="57">
        <v>408</v>
      </c>
      <c r="BN403" s="57">
        <v>408</v>
      </c>
      <c r="BO403" s="57">
        <v>0</v>
      </c>
      <c r="BP403" s="57">
        <v>0</v>
      </c>
      <c r="BQ403" s="57">
        <v>0</v>
      </c>
      <c r="BR403" s="57">
        <v>0</v>
      </c>
      <c r="BS403" s="57">
        <v>0</v>
      </c>
      <c r="BT403" s="57">
        <v>0</v>
      </c>
      <c r="CA403" s="57">
        <v>0</v>
      </c>
      <c r="CB403" s="30">
        <v>9.4117207500735969</v>
      </c>
      <c r="CC403" s="30">
        <v>94.117207500735958</v>
      </c>
      <c r="CD403" s="30">
        <v>37.646883000294388</v>
      </c>
      <c r="CE403" s="30">
        <v>47.058603750367979</v>
      </c>
      <c r="CF403" s="30">
        <v>0</v>
      </c>
      <c r="CG403" s="124">
        <v>0</v>
      </c>
      <c r="CH403" s="124">
        <v>9.6166362398262581</v>
      </c>
      <c r="CI403" s="124">
        <v>96.166362398262578</v>
      </c>
      <c r="CJ403" s="124">
        <v>38.466544959305033</v>
      </c>
      <c r="CK403" s="124">
        <v>48.083181199131289</v>
      </c>
      <c r="CL403" s="124">
        <v>0</v>
      </c>
      <c r="CM403" s="4">
        <f>IF(ISNUMBER(VLOOKUP(A403,Sheet1!$D$5:$D$567,1,0)),1,0)</f>
        <v>1</v>
      </c>
    </row>
    <row r="404" spans="1:91" s="57" customFormat="1">
      <c r="A404" s="1">
        <v>6304</v>
      </c>
      <c r="B404" s="1">
        <v>63</v>
      </c>
      <c r="C404" s="1">
        <v>6</v>
      </c>
      <c r="D404" s="3" t="s">
        <v>499</v>
      </c>
      <c r="E404" s="3"/>
      <c r="F404" s="4" t="s">
        <v>90</v>
      </c>
      <c r="G404" s="4" t="s">
        <v>91</v>
      </c>
      <c r="H404" s="4" t="s">
        <v>92</v>
      </c>
      <c r="I404" s="4" t="s">
        <v>91</v>
      </c>
      <c r="J404" s="4" t="s">
        <v>93</v>
      </c>
      <c r="K404" s="57">
        <v>888.96258620690776</v>
      </c>
      <c r="L404" s="57">
        <v>0</v>
      </c>
      <c r="M404" s="57">
        <v>0</v>
      </c>
      <c r="N404" s="57">
        <v>89.3</v>
      </c>
      <c r="O404" s="57">
        <v>0</v>
      </c>
      <c r="P404" s="57">
        <v>0</v>
      </c>
      <c r="Q404" s="57">
        <f t="shared" si="100"/>
        <v>89.3</v>
      </c>
      <c r="R404" s="58">
        <f t="shared" si="101"/>
        <v>888.96258620690776</v>
      </c>
      <c r="S404" s="58">
        <f t="shared" si="102"/>
        <v>888.96258620690776</v>
      </c>
      <c r="T404" s="58">
        <f t="shared" si="103"/>
        <v>978.26258620690771</v>
      </c>
      <c r="U404" s="58">
        <f t="shared" si="104"/>
        <v>978.26258620690771</v>
      </c>
      <c r="V404" s="61">
        <f t="shared" si="105"/>
        <v>978.26258620690771</v>
      </c>
      <c r="W404" s="57">
        <v>3550.6125229075374</v>
      </c>
      <c r="X404" s="57">
        <f t="shared" si="106"/>
        <v>3557.1100418249894</v>
      </c>
      <c r="Y404" s="57">
        <f t="shared" si="107"/>
        <v>3540.1244618736819</v>
      </c>
      <c r="Z404" s="57">
        <f t="shared" si="108"/>
        <v>3828.4853998456047</v>
      </c>
      <c r="AA404" s="57">
        <f t="shared" si="109"/>
        <v>3783.4774965306992</v>
      </c>
      <c r="AB404" s="57">
        <f t="shared" si="110"/>
        <v>3725.058185805206</v>
      </c>
      <c r="AC404" s="59">
        <v>3.994107938847637</v>
      </c>
      <c r="AD404" s="59">
        <v>4.0014170416358388</v>
      </c>
      <c r="AE404" s="59">
        <v>3.9823098483581298</v>
      </c>
      <c r="AF404" s="59">
        <v>3.9135559857094031</v>
      </c>
      <c r="AG404" s="59">
        <v>3.8675479874996199</v>
      </c>
      <c r="AH404" s="59">
        <v>3.8078305746605916</v>
      </c>
      <c r="AI404" s="59"/>
      <c r="AJ404" s="59"/>
      <c r="AK404" s="59"/>
      <c r="AL404" s="59"/>
      <c r="AM404" s="59"/>
      <c r="AN404" s="59"/>
      <c r="AO404" s="59"/>
      <c r="AV404" s="59"/>
      <c r="AW404" s="59"/>
      <c r="AX404" s="59"/>
      <c r="AY404" s="59"/>
      <c r="AZ404" s="59"/>
      <c r="BA404" s="59"/>
      <c r="BB404" s="5">
        <v>155.578</v>
      </c>
      <c r="BC404" s="5">
        <v>176.12955651336659</v>
      </c>
      <c r="BD404" s="5">
        <v>179.64201825552851</v>
      </c>
      <c r="BE404" s="5">
        <v>178.07935941097742</v>
      </c>
      <c r="BF404" s="5">
        <v>177.82423355299821</v>
      </c>
      <c r="BG404" s="5">
        <v>175.6733461640404</v>
      </c>
      <c r="BH404" s="1">
        <v>6304</v>
      </c>
      <c r="BI404" s="57">
        <v>547</v>
      </c>
      <c r="BJ404" s="57">
        <v>816.13408290725681</v>
      </c>
      <c r="BK404" s="57">
        <v>838.92533889945912</v>
      </c>
      <c r="BL404" s="57">
        <v>866.82181227129774</v>
      </c>
      <c r="BM404" s="57">
        <v>842.35589387406685</v>
      </c>
      <c r="BN404" s="57">
        <v>796.34377339309594</v>
      </c>
      <c r="BO404" s="57">
        <v>0</v>
      </c>
      <c r="BP404" s="57">
        <v>0</v>
      </c>
      <c r="BQ404" s="57">
        <v>0</v>
      </c>
      <c r="BR404" s="57">
        <v>0</v>
      </c>
      <c r="BS404" s="57">
        <v>0</v>
      </c>
      <c r="BT404" s="57">
        <v>0</v>
      </c>
      <c r="CA404" s="57">
        <v>0</v>
      </c>
      <c r="CB404" s="30">
        <v>65.940786983340843</v>
      </c>
      <c r="CC404" s="30">
        <v>54.950655819450709</v>
      </c>
      <c r="CD404" s="30">
        <v>0</v>
      </c>
      <c r="CE404" s="30">
        <v>57.18791660818588</v>
      </c>
      <c r="CF404" s="30">
        <v>0</v>
      </c>
      <c r="CG404" s="124">
        <v>0</v>
      </c>
      <c r="CH404" s="124">
        <v>65.049867297195618</v>
      </c>
      <c r="CI404" s="124">
        <v>54.208222747663022</v>
      </c>
      <c r="CJ404" s="124">
        <v>0</v>
      </c>
      <c r="CK404" s="124">
        <v>56.41525611918177</v>
      </c>
      <c r="CL404" s="124">
        <v>0</v>
      </c>
      <c r="CM404" s="4">
        <f>IF(ISNUMBER(VLOOKUP(A404,Sheet1!$D$5:$D$567,1,0)),1,0)</f>
        <v>1</v>
      </c>
    </row>
    <row r="405" spans="1:91" s="57" customFormat="1">
      <c r="A405" s="1">
        <v>6305</v>
      </c>
      <c r="B405" s="1">
        <v>63</v>
      </c>
      <c r="C405" s="1">
        <v>6</v>
      </c>
      <c r="D405" s="3" t="s">
        <v>500</v>
      </c>
      <c r="E405" s="3"/>
      <c r="F405" s="4" t="s">
        <v>90</v>
      </c>
      <c r="G405" s="4" t="s">
        <v>91</v>
      </c>
      <c r="H405" s="4" t="s">
        <v>92</v>
      </c>
      <c r="I405" s="4" t="s">
        <v>91</v>
      </c>
      <c r="J405" s="4" t="s">
        <v>93</v>
      </c>
      <c r="K405" s="57">
        <v>551.72624356775691</v>
      </c>
      <c r="L405" s="57">
        <v>0</v>
      </c>
      <c r="M405" s="57">
        <v>0</v>
      </c>
      <c r="N405" s="57">
        <v>0</v>
      </c>
      <c r="O405" s="57">
        <v>147</v>
      </c>
      <c r="P405" s="57">
        <v>0</v>
      </c>
      <c r="Q405" s="57">
        <f t="shared" si="100"/>
        <v>147</v>
      </c>
      <c r="R405" s="58">
        <f t="shared" si="101"/>
        <v>551.72624356775691</v>
      </c>
      <c r="S405" s="58">
        <f t="shared" si="102"/>
        <v>551.72624356775691</v>
      </c>
      <c r="T405" s="58">
        <f t="shared" si="103"/>
        <v>551.72624356775691</v>
      </c>
      <c r="U405" s="58">
        <f t="shared" si="104"/>
        <v>698.72624356775691</v>
      </c>
      <c r="V405" s="61">
        <f t="shared" si="105"/>
        <v>698.72624356775691</v>
      </c>
      <c r="W405" s="57">
        <v>2043.5789705944653</v>
      </c>
      <c r="X405" s="57">
        <f t="shared" si="106"/>
        <v>2038.0612060983565</v>
      </c>
      <c r="Y405" s="57">
        <f t="shared" si="107"/>
        <v>2016.9988294331515</v>
      </c>
      <c r="Z405" s="57">
        <f t="shared" si="108"/>
        <v>2003.6560836527485</v>
      </c>
      <c r="AA405" s="57">
        <f t="shared" si="109"/>
        <v>2506.9941638927858</v>
      </c>
      <c r="AB405" s="57">
        <f t="shared" si="110"/>
        <v>2468.1303610893501</v>
      </c>
      <c r="AC405" s="59">
        <v>3.7039727481143383</v>
      </c>
      <c r="AD405" s="59">
        <v>3.6939718381332796</v>
      </c>
      <c r="AE405" s="59">
        <v>3.6557964261227789</v>
      </c>
      <c r="AF405" s="59">
        <v>3.6316127916918304</v>
      </c>
      <c r="AG405" s="59">
        <v>3.5879490529679487</v>
      </c>
      <c r="AH405" s="59">
        <v>3.5323281239400171</v>
      </c>
      <c r="AI405" s="59"/>
      <c r="AJ405" s="59"/>
      <c r="AK405" s="59"/>
      <c r="AL405" s="59"/>
      <c r="AM405" s="59"/>
      <c r="AN405" s="59"/>
      <c r="AO405" s="59"/>
      <c r="AV405" s="59"/>
      <c r="AW405" s="59"/>
      <c r="AX405" s="59"/>
      <c r="AY405" s="59"/>
      <c r="AZ405" s="59"/>
      <c r="BA405" s="59"/>
      <c r="BB405" s="5">
        <v>283.48580000000004</v>
      </c>
      <c r="BC405" s="5">
        <v>303.29484444708447</v>
      </c>
      <c r="BD405" s="5">
        <v>308.60241480862584</v>
      </c>
      <c r="BE405" s="5">
        <v>310.95077766040947</v>
      </c>
      <c r="BF405" s="5">
        <v>397.66707650296473</v>
      </c>
      <c r="BG405" s="5">
        <v>399.91517947700623</v>
      </c>
      <c r="BH405" s="1">
        <v>6305</v>
      </c>
      <c r="BI405" s="57">
        <v>226</v>
      </c>
      <c r="BJ405" s="57">
        <v>459.62895566468535</v>
      </c>
      <c r="BK405" s="57">
        <v>480.31871920141066</v>
      </c>
      <c r="BL405" s="57">
        <v>447.80533291159952</v>
      </c>
      <c r="BM405" s="57">
        <v>553.32547164267578</v>
      </c>
      <c r="BN405" s="57">
        <v>526.41903387936065</v>
      </c>
      <c r="BO405" s="57">
        <v>0</v>
      </c>
      <c r="BP405" s="57">
        <v>0</v>
      </c>
      <c r="BQ405" s="57">
        <v>0</v>
      </c>
      <c r="BR405" s="57">
        <v>0</v>
      </c>
      <c r="BS405" s="57">
        <v>0</v>
      </c>
      <c r="BT405" s="57">
        <v>0</v>
      </c>
      <c r="CA405" s="57">
        <v>0</v>
      </c>
      <c r="CB405" s="30">
        <v>0</v>
      </c>
      <c r="CC405" s="30">
        <v>170.49833447412482</v>
      </c>
      <c r="CD405" s="30">
        <v>43.323347257569367</v>
      </c>
      <c r="CE405" s="30">
        <v>97.129095928715316</v>
      </c>
      <c r="CF405" s="30">
        <v>0</v>
      </c>
      <c r="CG405" s="124">
        <v>0</v>
      </c>
      <c r="CH405" s="124">
        <v>0</v>
      </c>
      <c r="CI405" s="124">
        <v>219.27866701209933</v>
      </c>
      <c r="CJ405" s="124">
        <v>55.718349780031559</v>
      </c>
      <c r="CK405" s="124">
        <v>124.91816268487537</v>
      </c>
      <c r="CL405" s="124">
        <v>0</v>
      </c>
      <c r="CM405" s="4">
        <f>IF(ISNUMBER(VLOOKUP(A405,Sheet1!$D$5:$D$567,1,0)),1,0)</f>
        <v>1</v>
      </c>
    </row>
    <row r="406" spans="1:91" s="57" customFormat="1">
      <c r="A406" s="1">
        <v>6306</v>
      </c>
      <c r="B406" s="1">
        <v>63</v>
      </c>
      <c r="C406" s="1">
        <v>6</v>
      </c>
      <c r="D406" s="3" t="s">
        <v>501</v>
      </c>
      <c r="E406" s="3"/>
      <c r="F406" s="4" t="s">
        <v>90</v>
      </c>
      <c r="G406" s="4" t="s">
        <v>91</v>
      </c>
      <c r="H406" s="4" t="s">
        <v>92</v>
      </c>
      <c r="I406" s="4" t="s">
        <v>91</v>
      </c>
      <c r="J406" s="4" t="s">
        <v>93</v>
      </c>
      <c r="K406" s="57">
        <v>829.42409554459937</v>
      </c>
      <c r="L406" s="57">
        <v>0</v>
      </c>
      <c r="M406" s="57">
        <v>0</v>
      </c>
      <c r="N406" s="57">
        <v>0</v>
      </c>
      <c r="O406" s="57">
        <v>12.6</v>
      </c>
      <c r="P406" s="57">
        <v>0</v>
      </c>
      <c r="Q406" s="57">
        <f t="shared" si="100"/>
        <v>12.6</v>
      </c>
      <c r="R406" s="58">
        <f t="shared" si="101"/>
        <v>829.42409554459937</v>
      </c>
      <c r="S406" s="58">
        <f t="shared" si="102"/>
        <v>829.42409554459937</v>
      </c>
      <c r="T406" s="58">
        <f t="shared" si="103"/>
        <v>829.42409554459937</v>
      </c>
      <c r="U406" s="58">
        <f t="shared" si="104"/>
        <v>842.02409554459939</v>
      </c>
      <c r="V406" s="61">
        <f t="shared" si="105"/>
        <v>842.02409554459939</v>
      </c>
      <c r="W406" s="57">
        <v>2760.3746985747321</v>
      </c>
      <c r="X406" s="57">
        <f t="shared" si="106"/>
        <v>2771.5372057696859</v>
      </c>
      <c r="Y406" s="57">
        <f t="shared" si="107"/>
        <v>2774.5343819380246</v>
      </c>
      <c r="Z406" s="57">
        <f t="shared" si="108"/>
        <v>2767.3435467809231</v>
      </c>
      <c r="AA406" s="57">
        <f t="shared" si="109"/>
        <v>2770.0277229134931</v>
      </c>
      <c r="AB406" s="57">
        <f t="shared" si="110"/>
        <v>2723.932231623226</v>
      </c>
      <c r="AC406" s="59">
        <v>3.3280618605157253</v>
      </c>
      <c r="AD406" s="59">
        <v>3.3415200024420515</v>
      </c>
      <c r="AE406" s="59">
        <v>3.3451335653761864</v>
      </c>
      <c r="AF406" s="59">
        <v>3.3364638930146913</v>
      </c>
      <c r="AG406" s="59">
        <v>3.2897250061732626</v>
      </c>
      <c r="AH406" s="59">
        <v>3.2349813337128519</v>
      </c>
      <c r="AI406" s="59"/>
      <c r="AJ406" s="59"/>
      <c r="AK406" s="59"/>
      <c r="AL406" s="59"/>
      <c r="AM406" s="59"/>
      <c r="AN406" s="59"/>
      <c r="AO406" s="59"/>
      <c r="AV406" s="59"/>
      <c r="AW406" s="59"/>
      <c r="AX406" s="59"/>
      <c r="AY406" s="59"/>
      <c r="AZ406" s="59"/>
      <c r="BA406" s="59"/>
      <c r="BB406" s="5">
        <v>351.48430000000002</v>
      </c>
      <c r="BC406" s="5">
        <v>357.27373303189404</v>
      </c>
      <c r="BD406" s="5">
        <v>363.0175894474142</v>
      </c>
      <c r="BE406" s="5">
        <v>638.89729714796863</v>
      </c>
      <c r="BF406" s="5">
        <v>644.56055523583541</v>
      </c>
      <c r="BG406" s="5">
        <v>648.27620668027168</v>
      </c>
      <c r="BH406" s="1">
        <v>6306</v>
      </c>
      <c r="BI406" s="57">
        <v>267</v>
      </c>
      <c r="BJ406" s="57">
        <v>267</v>
      </c>
      <c r="BK406" s="57">
        <v>267</v>
      </c>
      <c r="BL406" s="57">
        <v>267</v>
      </c>
      <c r="BM406" s="57">
        <v>267</v>
      </c>
      <c r="BN406" s="57">
        <v>267</v>
      </c>
      <c r="BO406" s="57">
        <v>0</v>
      </c>
      <c r="BP406" s="57">
        <v>0</v>
      </c>
      <c r="BQ406" s="57">
        <v>0</v>
      </c>
      <c r="BR406" s="57">
        <v>0</v>
      </c>
      <c r="BS406" s="57">
        <v>0</v>
      </c>
      <c r="BT406" s="57">
        <v>0</v>
      </c>
      <c r="CA406" s="57">
        <v>24.919470845453482</v>
      </c>
      <c r="CB406" s="30">
        <v>24.919470845453482</v>
      </c>
      <c r="CC406" s="30">
        <v>46.72400806105798</v>
      </c>
      <c r="CD406" s="30">
        <v>277.56496862422995</v>
      </c>
      <c r="CE406" s="30">
        <v>264.76937877177369</v>
      </c>
      <c r="CF406" s="30">
        <v>0</v>
      </c>
      <c r="CG406" s="124">
        <v>25.285284668263007</v>
      </c>
      <c r="CH406" s="124">
        <v>25.285284668263007</v>
      </c>
      <c r="CI406" s="124">
        <v>47.409908982141026</v>
      </c>
      <c r="CJ406" s="124">
        <v>281.63957770722982</v>
      </c>
      <c r="CK406" s="124">
        <v>268.65615065437476</v>
      </c>
      <c r="CL406" s="124">
        <v>0</v>
      </c>
      <c r="CM406" s="4">
        <f>IF(ISNUMBER(VLOOKUP(A406,Sheet1!$D$5:$D$567,1,0)),1,0)</f>
        <v>1</v>
      </c>
    </row>
    <row r="407" spans="1:91" s="57" customFormat="1">
      <c r="A407" s="1">
        <v>6307</v>
      </c>
      <c r="B407" s="1">
        <v>63</v>
      </c>
      <c r="C407" s="1">
        <v>6</v>
      </c>
      <c r="D407" s="3" t="s">
        <v>502</v>
      </c>
      <c r="E407" s="3"/>
      <c r="F407" s="4" t="s">
        <v>90</v>
      </c>
      <c r="G407" s="4" t="s">
        <v>91</v>
      </c>
      <c r="H407" s="4" t="s">
        <v>92</v>
      </c>
      <c r="I407" s="4" t="s">
        <v>91</v>
      </c>
      <c r="J407" s="4" t="s">
        <v>93</v>
      </c>
      <c r="K407" s="57">
        <v>468.35639226026854</v>
      </c>
      <c r="L407" s="57">
        <v>0</v>
      </c>
      <c r="M407" s="57">
        <v>0</v>
      </c>
      <c r="N407" s="57">
        <v>0</v>
      </c>
      <c r="O407" s="57">
        <v>185.5</v>
      </c>
      <c r="P407" s="57">
        <v>0</v>
      </c>
      <c r="Q407" s="57">
        <f t="shared" si="100"/>
        <v>185.5</v>
      </c>
      <c r="R407" s="58">
        <f t="shared" si="101"/>
        <v>468.35639226026854</v>
      </c>
      <c r="S407" s="58">
        <f t="shared" si="102"/>
        <v>468.35639226026854</v>
      </c>
      <c r="T407" s="58">
        <f t="shared" si="103"/>
        <v>468.35639226026854</v>
      </c>
      <c r="U407" s="58">
        <f t="shared" si="104"/>
        <v>653.85639226026854</v>
      </c>
      <c r="V407" s="61">
        <f t="shared" si="105"/>
        <v>653.85639226026854</v>
      </c>
      <c r="W407" s="57">
        <v>1558.7190462101396</v>
      </c>
      <c r="X407" s="57">
        <f t="shared" si="106"/>
        <v>1565.0222530092815</v>
      </c>
      <c r="Y407" s="57">
        <f t="shared" si="107"/>
        <v>1566.7146883083183</v>
      </c>
      <c r="Z407" s="57">
        <f t="shared" si="108"/>
        <v>1562.6541918390092</v>
      </c>
      <c r="AA407" s="57">
        <f t="shared" si="109"/>
        <v>2148.4802056508152</v>
      </c>
      <c r="AB407" s="57">
        <f t="shared" si="110"/>
        <v>2113.0789348979833</v>
      </c>
      <c r="AC407" s="59">
        <v>3.3280618605157199</v>
      </c>
      <c r="AD407" s="59">
        <v>3.3415200024420484</v>
      </c>
      <c r="AE407" s="59">
        <v>3.3451335653761833</v>
      </c>
      <c r="AF407" s="59">
        <v>3.3364638930146864</v>
      </c>
      <c r="AG407" s="59">
        <v>3.2858594503051206</v>
      </c>
      <c r="AH407" s="59">
        <v>3.2317171781305594</v>
      </c>
      <c r="AI407" s="59"/>
      <c r="AJ407" s="59"/>
      <c r="AK407" s="59"/>
      <c r="AL407" s="59"/>
      <c r="AM407" s="59"/>
      <c r="AN407" s="59"/>
      <c r="AO407" s="59"/>
      <c r="AV407" s="59"/>
      <c r="AW407" s="59"/>
      <c r="AX407" s="59"/>
      <c r="AY407" s="59"/>
      <c r="AZ407" s="59"/>
      <c r="BA407" s="59"/>
      <c r="BB407" s="5">
        <v>417.73870000000005</v>
      </c>
      <c r="BC407" s="5">
        <v>424.41053210753995</v>
      </c>
      <c r="BD407" s="5">
        <v>431.18100791772662</v>
      </c>
      <c r="BE407" s="5">
        <v>438.30360808037341</v>
      </c>
      <c r="BF407" s="5">
        <v>607.98574709052218</v>
      </c>
      <c r="BG407" s="5">
        <v>615.19778803760778</v>
      </c>
      <c r="BH407" s="1">
        <v>6307</v>
      </c>
      <c r="BI407" s="57">
        <v>53</v>
      </c>
      <c r="BJ407" s="57">
        <v>53</v>
      </c>
      <c r="BK407" s="57">
        <v>53</v>
      </c>
      <c r="BL407" s="57">
        <v>53</v>
      </c>
      <c r="BM407" s="57">
        <v>72.369063773422155</v>
      </c>
      <c r="BN407" s="57">
        <v>72.36906377342217</v>
      </c>
      <c r="BO407" s="57">
        <v>0</v>
      </c>
      <c r="BP407" s="57">
        <v>0</v>
      </c>
      <c r="BQ407" s="57">
        <v>0</v>
      </c>
      <c r="BR407" s="57">
        <v>0</v>
      </c>
      <c r="BS407" s="57">
        <v>0</v>
      </c>
      <c r="BT407" s="57">
        <v>0</v>
      </c>
      <c r="CA407" s="57">
        <v>0</v>
      </c>
      <c r="CB407" s="30">
        <v>262.98216484822404</v>
      </c>
      <c r="CC407" s="30">
        <v>131.49108242411202</v>
      </c>
      <c r="CD407" s="30">
        <v>43.830360808037334</v>
      </c>
      <c r="CE407" s="30">
        <v>0</v>
      </c>
      <c r="CF407" s="30">
        <v>0</v>
      </c>
      <c r="CG407" s="124">
        <v>0</v>
      </c>
      <c r="CH407" s="124">
        <v>369.11867282256463</v>
      </c>
      <c r="CI407" s="124">
        <v>184.55933641128232</v>
      </c>
      <c r="CJ407" s="124">
        <v>61.519778803760772</v>
      </c>
      <c r="CK407" s="124">
        <v>0</v>
      </c>
      <c r="CL407" s="124">
        <v>0</v>
      </c>
      <c r="CM407" s="4">
        <f>IF(ISNUMBER(VLOOKUP(A407,Sheet1!$D$5:$D$567,1,0)),1,0)</f>
        <v>1</v>
      </c>
    </row>
    <row r="408" spans="1:91" s="57" customFormat="1">
      <c r="A408" s="1">
        <v>6308</v>
      </c>
      <c r="B408" s="1">
        <v>63</v>
      </c>
      <c r="C408" s="1">
        <v>6</v>
      </c>
      <c r="D408" s="3" t="s">
        <v>503</v>
      </c>
      <c r="E408" s="3"/>
      <c r="F408" s="4" t="s">
        <v>90</v>
      </c>
      <c r="G408" s="4" t="s">
        <v>91</v>
      </c>
      <c r="H408" s="4" t="s">
        <v>92</v>
      </c>
      <c r="I408" s="4" t="s">
        <v>91</v>
      </c>
      <c r="J408" s="4" t="s">
        <v>93</v>
      </c>
      <c r="K408" s="57">
        <v>771.96264532113355</v>
      </c>
      <c r="L408" s="57">
        <v>0</v>
      </c>
      <c r="M408" s="57">
        <v>0</v>
      </c>
      <c r="N408" s="57">
        <v>0</v>
      </c>
      <c r="O408" s="57">
        <v>0</v>
      </c>
      <c r="P408" s="57">
        <v>0</v>
      </c>
      <c r="Q408" s="57">
        <f t="shared" si="100"/>
        <v>0</v>
      </c>
      <c r="R408" s="58">
        <f t="shared" si="101"/>
        <v>771.96264532113355</v>
      </c>
      <c r="S408" s="58">
        <f t="shared" si="102"/>
        <v>771.96264532113355</v>
      </c>
      <c r="T408" s="58">
        <f t="shared" si="103"/>
        <v>771.96264532113355</v>
      </c>
      <c r="U408" s="58">
        <f t="shared" si="104"/>
        <v>771.96264532113355</v>
      </c>
      <c r="V408" s="61">
        <f t="shared" si="105"/>
        <v>771.96264532113355</v>
      </c>
      <c r="W408" s="57">
        <v>2859.3286008317386</v>
      </c>
      <c r="X408" s="57">
        <f t="shared" si="106"/>
        <v>2851.608271907141</v>
      </c>
      <c r="Y408" s="57">
        <f t="shared" si="107"/>
        <v>2822.1382798652894</v>
      </c>
      <c r="Z408" s="57">
        <f t="shared" si="108"/>
        <v>2803.4694174564961</v>
      </c>
      <c r="AA408" s="57">
        <f t="shared" si="109"/>
        <v>2769.7626422065969</v>
      </c>
      <c r="AB408" s="57">
        <f t="shared" si="110"/>
        <v>2726.8253626989726</v>
      </c>
      <c r="AC408" s="59">
        <v>3.7039727481143454</v>
      </c>
      <c r="AD408" s="59">
        <v>3.6939718381332853</v>
      </c>
      <c r="AE408" s="59">
        <v>3.6557964261227829</v>
      </c>
      <c r="AF408" s="59">
        <v>3.6316127916918357</v>
      </c>
      <c r="AG408" s="59">
        <v>3.5879490529679527</v>
      </c>
      <c r="AH408" s="59">
        <v>3.5323281239400175</v>
      </c>
      <c r="AI408" s="59"/>
      <c r="AJ408" s="59"/>
      <c r="AK408" s="59"/>
      <c r="AL408" s="59"/>
      <c r="AM408" s="59"/>
      <c r="AN408" s="59"/>
      <c r="AO408" s="59"/>
      <c r="AV408" s="59"/>
      <c r="AW408" s="59"/>
      <c r="AX408" s="59"/>
      <c r="AY408" s="59"/>
      <c r="AZ408" s="59"/>
      <c r="BA408" s="59"/>
      <c r="BB408" s="5">
        <v>172.85850000000002</v>
      </c>
      <c r="BC408" s="5">
        <v>185.6495682177478</v>
      </c>
      <c r="BD408" s="5">
        <v>189.47596227355771</v>
      </c>
      <c r="BE408" s="5">
        <v>188.88080586492433</v>
      </c>
      <c r="BF408" s="5">
        <v>189.59936125542689</v>
      </c>
      <c r="BG408" s="5">
        <v>188.83689745638958</v>
      </c>
      <c r="BH408" s="1">
        <v>6308</v>
      </c>
      <c r="BI408" s="57">
        <v>488</v>
      </c>
      <c r="BJ408" s="57">
        <v>643.10224249379291</v>
      </c>
      <c r="BK408" s="57">
        <v>672.05088283324335</v>
      </c>
      <c r="BL408" s="57">
        <v>626.55890201622447</v>
      </c>
      <c r="BM408" s="57">
        <v>611.32181415112836</v>
      </c>
      <c r="BN408" s="57">
        <v>581.59520081271944</v>
      </c>
      <c r="BO408" s="57">
        <v>0</v>
      </c>
      <c r="BP408" s="57">
        <v>0</v>
      </c>
      <c r="BQ408" s="57">
        <v>0</v>
      </c>
      <c r="BR408" s="57">
        <v>0</v>
      </c>
      <c r="BS408" s="57">
        <v>0</v>
      </c>
      <c r="BT408" s="57">
        <v>0</v>
      </c>
      <c r="CA408" s="57">
        <v>0</v>
      </c>
      <c r="CB408" s="30">
        <v>27.345045692863618</v>
      </c>
      <c r="CC408" s="30">
        <v>27.345045692863618</v>
      </c>
      <c r="CD408" s="30">
        <v>63.805106616681776</v>
      </c>
      <c r="CE408" s="30">
        <v>70.3856078625153</v>
      </c>
      <c r="CF408" s="30">
        <v>0</v>
      </c>
      <c r="CG408" s="124">
        <v>0</v>
      </c>
      <c r="CH408" s="124">
        <v>27.338688893229133</v>
      </c>
      <c r="CI408" s="124">
        <v>27.338688893229133</v>
      </c>
      <c r="CJ408" s="124">
        <v>63.790274084201307</v>
      </c>
      <c r="CK408" s="124">
        <v>70.369245585729999</v>
      </c>
      <c r="CL408" s="124">
        <v>0</v>
      </c>
      <c r="CM408" s="4">
        <f>IF(ISNUMBER(VLOOKUP(A408,Sheet1!$D$5:$D$567,1,0)),1,0)</f>
        <v>1</v>
      </c>
    </row>
    <row r="409" spans="1:91" s="57" customFormat="1">
      <c r="A409" s="1">
        <v>6309</v>
      </c>
      <c r="B409" s="1">
        <v>63</v>
      </c>
      <c r="C409" s="1">
        <v>6</v>
      </c>
      <c r="D409" s="3" t="s">
        <v>504</v>
      </c>
      <c r="E409" s="3"/>
      <c r="F409" s="4" t="s">
        <v>90</v>
      </c>
      <c r="G409" s="4" t="s">
        <v>91</v>
      </c>
      <c r="H409" s="4" t="s">
        <v>92</v>
      </c>
      <c r="I409" s="4" t="s">
        <v>91</v>
      </c>
      <c r="J409" s="4" t="s">
        <v>93</v>
      </c>
      <c r="K409" s="57">
        <v>714.58189161449309</v>
      </c>
      <c r="L409" s="57">
        <v>0</v>
      </c>
      <c r="M409" s="57">
        <v>0</v>
      </c>
      <c r="N409" s="57">
        <v>0</v>
      </c>
      <c r="O409" s="57">
        <v>0</v>
      </c>
      <c r="P409" s="57">
        <v>0</v>
      </c>
      <c r="Q409" s="57">
        <f t="shared" si="100"/>
        <v>0</v>
      </c>
      <c r="R409" s="58">
        <f t="shared" si="101"/>
        <v>714.58189161449309</v>
      </c>
      <c r="S409" s="58">
        <f t="shared" si="102"/>
        <v>714.58189161449309</v>
      </c>
      <c r="T409" s="58">
        <f t="shared" si="103"/>
        <v>714.58189161449309</v>
      </c>
      <c r="U409" s="58">
        <f t="shared" si="104"/>
        <v>714.58189161449309</v>
      </c>
      <c r="V409" s="61">
        <f t="shared" si="105"/>
        <v>714.58189161449309</v>
      </c>
      <c r="W409" s="57">
        <v>2620.918624453554</v>
      </c>
      <c r="X409" s="57">
        <f t="shared" si="106"/>
        <v>2625.1005541383429</v>
      </c>
      <c r="Y409" s="57">
        <f t="shared" si="107"/>
        <v>2618.9493425290152</v>
      </c>
      <c r="Z409" s="57">
        <f t="shared" si="108"/>
        <v>2603.8652643917271</v>
      </c>
      <c r="AA409" s="57">
        <f t="shared" si="109"/>
        <v>2584.808436271459</v>
      </c>
      <c r="AB409" s="57">
        <f t="shared" si="110"/>
        <v>2557.3624992562382</v>
      </c>
      <c r="AC409" s="59">
        <v>3.6677652417583273</v>
      </c>
      <c r="AD409" s="59">
        <v>3.673617516681416</v>
      </c>
      <c r="AE409" s="59">
        <v>3.6650093897732043</v>
      </c>
      <c r="AF409" s="59">
        <v>3.6439004331731315</v>
      </c>
      <c r="AG409" s="59">
        <v>3.6172319318524333</v>
      </c>
      <c r="AH409" s="59">
        <v>3.5788235460014977</v>
      </c>
      <c r="AI409" s="59"/>
      <c r="AJ409" s="59"/>
      <c r="AK409" s="59"/>
      <c r="AL409" s="59"/>
      <c r="AM409" s="59"/>
      <c r="AN409" s="59"/>
      <c r="AO409" s="59"/>
      <c r="AV409" s="59"/>
      <c r="AW409" s="59"/>
      <c r="AX409" s="59"/>
      <c r="AY409" s="59"/>
      <c r="AZ409" s="59"/>
      <c r="BA409" s="59"/>
      <c r="BB409" s="5">
        <v>273.24590000000001</v>
      </c>
      <c r="BC409" s="5">
        <v>277.61176225440107</v>
      </c>
      <c r="BD409" s="5">
        <v>281.82263199607257</v>
      </c>
      <c r="BE409" s="5">
        <v>286.10873384968488</v>
      </c>
      <c r="BF409" s="5">
        <v>289.87707733670896</v>
      </c>
      <c r="BG409" s="5">
        <v>293.01731479351326</v>
      </c>
      <c r="BH409" s="1">
        <v>6309</v>
      </c>
      <c r="BI409" s="57">
        <v>746</v>
      </c>
      <c r="BJ409" s="57">
        <v>746</v>
      </c>
      <c r="BK409" s="57">
        <v>746</v>
      </c>
      <c r="BL409" s="57">
        <v>746</v>
      </c>
      <c r="BM409" s="57">
        <v>746</v>
      </c>
      <c r="BN409" s="57">
        <v>746</v>
      </c>
      <c r="BO409" s="57">
        <v>20</v>
      </c>
      <c r="BP409" s="57">
        <v>20</v>
      </c>
      <c r="BQ409" s="57">
        <v>20</v>
      </c>
      <c r="BR409" s="57">
        <v>20</v>
      </c>
      <c r="BS409" s="57">
        <v>20</v>
      </c>
      <c r="BT409" s="57">
        <v>20</v>
      </c>
      <c r="CA409" s="57">
        <v>0</v>
      </c>
      <c r="CB409" s="30">
        <v>71.52718346242122</v>
      </c>
      <c r="CC409" s="30">
        <v>100.13805684738971</v>
      </c>
      <c r="CD409" s="30">
        <v>57.221746769936978</v>
      </c>
      <c r="CE409" s="30">
        <v>57.221746769936978</v>
      </c>
      <c r="CF409" s="30">
        <v>0</v>
      </c>
      <c r="CG409" s="124">
        <v>0</v>
      </c>
      <c r="CH409" s="124">
        <v>73.254328698378316</v>
      </c>
      <c r="CI409" s="124">
        <v>102.55606017772963</v>
      </c>
      <c r="CJ409" s="124">
        <v>58.603462958702657</v>
      </c>
      <c r="CK409" s="124">
        <v>58.603462958702657</v>
      </c>
      <c r="CL409" s="124">
        <v>0</v>
      </c>
      <c r="CM409" s="4">
        <f>IF(ISNUMBER(VLOOKUP(A409,Sheet1!$D$5:$D$567,1,0)),1,0)</f>
        <v>1</v>
      </c>
    </row>
    <row r="410" spans="1:91" s="57" customFormat="1">
      <c r="A410" s="1">
        <v>6310</v>
      </c>
      <c r="B410" s="1">
        <v>63</v>
      </c>
      <c r="C410" s="1">
        <v>6</v>
      </c>
      <c r="D410" s="3" t="s">
        <v>505</v>
      </c>
      <c r="E410" s="3"/>
      <c r="F410" s="4" t="s">
        <v>90</v>
      </c>
      <c r="G410" s="4" t="s">
        <v>91</v>
      </c>
      <c r="H410" s="4" t="s">
        <v>92</v>
      </c>
      <c r="I410" s="4" t="s">
        <v>91</v>
      </c>
      <c r="J410" s="4" t="s">
        <v>93</v>
      </c>
      <c r="K410" s="57">
        <v>245</v>
      </c>
      <c r="L410" s="57">
        <v>100</v>
      </c>
      <c r="M410" s="57">
        <v>0</v>
      </c>
      <c r="N410" s="57">
        <v>0</v>
      </c>
      <c r="O410" s="57">
        <v>0</v>
      </c>
      <c r="P410" s="57">
        <v>0</v>
      </c>
      <c r="Q410" s="57">
        <f t="shared" si="100"/>
        <v>100</v>
      </c>
      <c r="R410" s="58">
        <f t="shared" si="101"/>
        <v>345</v>
      </c>
      <c r="S410" s="58">
        <f t="shared" si="102"/>
        <v>345</v>
      </c>
      <c r="T410" s="58">
        <f t="shared" si="103"/>
        <v>345</v>
      </c>
      <c r="U410" s="58">
        <f t="shared" si="104"/>
        <v>345</v>
      </c>
      <c r="V410" s="61">
        <f t="shared" si="105"/>
        <v>345</v>
      </c>
      <c r="W410" s="57">
        <v>996.89655172413791</v>
      </c>
      <c r="X410" s="57">
        <f t="shared" si="106"/>
        <v>1380</v>
      </c>
      <c r="Y410" s="57">
        <f t="shared" si="107"/>
        <v>1350</v>
      </c>
      <c r="Z410" s="57">
        <f t="shared" si="108"/>
        <v>1320</v>
      </c>
      <c r="AA410" s="57">
        <f t="shared" si="109"/>
        <v>1320</v>
      </c>
      <c r="AB410" s="57">
        <f t="shared" si="110"/>
        <v>1300</v>
      </c>
      <c r="AC410" s="59">
        <v>4.068965517241379</v>
      </c>
      <c r="AD410" s="59">
        <v>4</v>
      </c>
      <c r="AE410" s="59">
        <v>3.9130434782608696</v>
      </c>
      <c r="AF410" s="59">
        <v>3.8260869565217392</v>
      </c>
      <c r="AG410" s="59">
        <v>3.8260869565217392</v>
      </c>
      <c r="AH410" s="59">
        <v>3.7681159420289854</v>
      </c>
      <c r="AI410" s="59"/>
      <c r="AJ410" s="59"/>
      <c r="AK410" s="59"/>
      <c r="AL410" s="59"/>
      <c r="AM410" s="59"/>
      <c r="AN410" s="59"/>
      <c r="AO410" s="59"/>
      <c r="AV410" s="59"/>
      <c r="AW410" s="59"/>
      <c r="AX410" s="59"/>
      <c r="AY410" s="59"/>
      <c r="AZ410" s="59"/>
      <c r="BA410" s="59"/>
      <c r="BB410" s="5">
        <v>57.619500000000002</v>
      </c>
      <c r="BC410" s="5">
        <v>91.04689552226651</v>
      </c>
      <c r="BD410" s="5">
        <v>99.906976336267206</v>
      </c>
      <c r="BE410" s="5">
        <v>108.83943172482222</v>
      </c>
      <c r="BF410" s="5">
        <v>118.58783922034642</v>
      </c>
      <c r="BG410" s="5">
        <v>127.65686815023042</v>
      </c>
      <c r="BH410" s="1">
        <v>6310</v>
      </c>
      <c r="BJ410" s="57">
        <v>132.49828990450001</v>
      </c>
      <c r="BK410" s="57">
        <v>264.99657980899997</v>
      </c>
      <c r="BL410" s="57">
        <v>397.49486971350001</v>
      </c>
      <c r="BM410" s="57">
        <v>529.99315961800016</v>
      </c>
      <c r="BN410" s="57">
        <v>662.49144952250003</v>
      </c>
      <c r="BO410" s="57">
        <v>0</v>
      </c>
      <c r="BP410" s="57">
        <v>0</v>
      </c>
      <c r="BQ410" s="57">
        <v>0</v>
      </c>
      <c r="BR410" s="57">
        <v>0</v>
      </c>
      <c r="BS410" s="57">
        <v>0</v>
      </c>
      <c r="BT410" s="57">
        <v>0</v>
      </c>
      <c r="CA410" s="57">
        <v>0</v>
      </c>
      <c r="CB410" s="30">
        <v>17.809887601164334</v>
      </c>
      <c r="CC410" s="30">
        <v>33.694381948148745</v>
      </c>
      <c r="CD410" s="30">
        <v>9.6269662708996417</v>
      </c>
      <c r="CE410" s="30">
        <v>47.708195904609497</v>
      </c>
      <c r="CF410" s="30">
        <v>0</v>
      </c>
      <c r="CG410" s="124">
        <v>0</v>
      </c>
      <c r="CH410" s="124">
        <v>20.889069680375279</v>
      </c>
      <c r="CI410" s="124">
        <v>39.519861557466747</v>
      </c>
      <c r="CJ410" s="124">
        <v>11.291389016419071</v>
      </c>
      <c r="CK410" s="124">
        <v>55.956547895969322</v>
      </c>
      <c r="CL410" s="124">
        <v>0</v>
      </c>
      <c r="CM410" s="4">
        <f>IF(ISNUMBER(VLOOKUP(A410,Sheet1!$D$5:$D$567,1,0)),1,0)</f>
        <v>1</v>
      </c>
    </row>
    <row r="411" spans="1:91" s="57" customFormat="1">
      <c r="A411" s="1">
        <v>6401</v>
      </c>
      <c r="B411" s="1">
        <v>64</v>
      </c>
      <c r="C411" s="1">
        <v>6</v>
      </c>
      <c r="D411" s="3" t="s">
        <v>506</v>
      </c>
      <c r="E411" s="3"/>
      <c r="F411" s="4" t="s">
        <v>507</v>
      </c>
      <c r="G411" s="4" t="s">
        <v>91</v>
      </c>
      <c r="H411" s="4" t="s">
        <v>92</v>
      </c>
      <c r="I411" s="4" t="s">
        <v>91</v>
      </c>
      <c r="J411" s="4" t="s">
        <v>93</v>
      </c>
      <c r="K411" s="57">
        <v>4645.3836000000165</v>
      </c>
      <c r="L411" s="57">
        <v>0</v>
      </c>
      <c r="M411" s="57">
        <v>0</v>
      </c>
      <c r="N411" s="57">
        <v>6</v>
      </c>
      <c r="O411" s="57">
        <v>0</v>
      </c>
      <c r="P411" s="57">
        <v>0</v>
      </c>
      <c r="Q411" s="57">
        <f t="shared" si="100"/>
        <v>6</v>
      </c>
      <c r="R411" s="58">
        <f t="shared" si="101"/>
        <v>4645.3836000000165</v>
      </c>
      <c r="S411" s="58">
        <v>6325.4308110188567</v>
      </c>
      <c r="T411" s="58">
        <v>7309.5483368599525</v>
      </c>
      <c r="U411" s="58">
        <v>8287.945542062469</v>
      </c>
      <c r="V411" s="61">
        <v>9220.3720221124604</v>
      </c>
      <c r="W411" s="57">
        <v>24035.639794206218</v>
      </c>
      <c r="X411" s="57">
        <f t="shared" si="106"/>
        <v>27433.853180146984</v>
      </c>
      <c r="Y411" s="57">
        <f t="shared" si="107"/>
        <v>32892.240217298058</v>
      </c>
      <c r="Z411" s="57">
        <f t="shared" si="108"/>
        <v>38009.651351671753</v>
      </c>
      <c r="AA411" s="57">
        <f t="shared" si="109"/>
        <v>43097.316818724838</v>
      </c>
      <c r="AB411" s="57">
        <f t="shared" si="110"/>
        <v>47945.934514984794</v>
      </c>
      <c r="AC411" s="59">
        <v>5.1740914989681652</v>
      </c>
      <c r="AD411" s="59">
        <v>5.9056163155496755</v>
      </c>
      <c r="AE411" s="59">
        <v>5.2</v>
      </c>
      <c r="AF411" s="59">
        <v>5.2</v>
      </c>
      <c r="AG411" s="59">
        <v>5.2</v>
      </c>
      <c r="AH411" s="59">
        <v>5.2</v>
      </c>
      <c r="AI411" s="59"/>
      <c r="AJ411" s="59"/>
      <c r="AK411" s="59"/>
      <c r="AL411" s="59"/>
      <c r="AM411" s="59"/>
      <c r="AN411" s="59"/>
      <c r="AO411" s="59"/>
      <c r="AV411" s="59"/>
      <c r="AW411" s="59"/>
      <c r="AX411" s="59"/>
      <c r="AY411" s="59"/>
      <c r="AZ411" s="59"/>
      <c r="BA411" s="59"/>
      <c r="BB411" s="5">
        <v>638.79000000000008</v>
      </c>
      <c r="BC411" s="5">
        <v>787.77517983957273</v>
      </c>
      <c r="BD411" s="5">
        <v>953.22875267139102</v>
      </c>
      <c r="BE411" s="5">
        <v>1124.6111636610713</v>
      </c>
      <c r="BF411" s="5">
        <v>1298.2194163626798</v>
      </c>
      <c r="BG411" s="5">
        <v>1459.1043223331662</v>
      </c>
      <c r="BH411" s="1">
        <v>6401</v>
      </c>
      <c r="BI411" s="57">
        <v>1012</v>
      </c>
      <c r="BJ411" s="57">
        <v>1218.5045968581171</v>
      </c>
      <c r="BK411" s="57">
        <v>1440.2811564056292</v>
      </c>
      <c r="BL411" s="57">
        <v>1542.0140854990398</v>
      </c>
      <c r="BM411" s="57">
        <v>1704.496957178291</v>
      </c>
      <c r="BN411" s="57">
        <v>1796.9014043262232</v>
      </c>
      <c r="BO411" s="57">
        <v>0</v>
      </c>
      <c r="BP411" s="57">
        <v>0</v>
      </c>
      <c r="BQ411" s="57">
        <v>0</v>
      </c>
      <c r="BR411" s="57">
        <v>0</v>
      </c>
      <c r="BS411" s="57">
        <v>0</v>
      </c>
      <c r="BT411" s="57">
        <v>0</v>
      </c>
      <c r="CA411" s="57">
        <v>51.973154647216134</v>
      </c>
      <c r="CB411" s="30">
        <v>311.83892788329678</v>
      </c>
      <c r="CC411" s="30">
        <v>207.89261858886454</v>
      </c>
      <c r="CD411" s="30">
        <v>207.89261858886454</v>
      </c>
      <c r="CE411" s="30">
        <v>345.01384395282929</v>
      </c>
      <c r="CF411" s="30">
        <v>0</v>
      </c>
      <c r="CG411" s="124">
        <v>67.431532819015857</v>
      </c>
      <c r="CH411" s="124">
        <v>404.58919691409517</v>
      </c>
      <c r="CI411" s="124">
        <v>269.72613127606343</v>
      </c>
      <c r="CJ411" s="124">
        <v>269.72613127606343</v>
      </c>
      <c r="CK411" s="124">
        <v>447.63133004792837</v>
      </c>
      <c r="CL411" s="124">
        <v>0</v>
      </c>
      <c r="CM411" s="4">
        <f>IF(ISNUMBER(VLOOKUP(A411,Sheet1!$D$5:$D$567,1,0)),1,0)</f>
        <v>1</v>
      </c>
    </row>
    <row r="412" spans="1:91" s="57" customFormat="1">
      <c r="A412" s="1">
        <v>6402</v>
      </c>
      <c r="B412" s="1">
        <v>64</v>
      </c>
      <c r="C412" s="1">
        <v>6</v>
      </c>
      <c r="D412" s="3" t="s">
        <v>508</v>
      </c>
      <c r="E412" s="3"/>
      <c r="F412" s="4" t="s">
        <v>507</v>
      </c>
      <c r="G412" s="4" t="s">
        <v>91</v>
      </c>
      <c r="H412" s="4" t="s">
        <v>92</v>
      </c>
      <c r="I412" s="4" t="s">
        <v>91</v>
      </c>
      <c r="J412" s="4" t="s">
        <v>93</v>
      </c>
      <c r="K412" s="57">
        <v>3814.9987931344685</v>
      </c>
      <c r="L412" s="57">
        <v>0</v>
      </c>
      <c r="M412" s="57">
        <v>0</v>
      </c>
      <c r="N412" s="57">
        <v>0</v>
      </c>
      <c r="O412" s="57">
        <v>0</v>
      </c>
      <c r="P412" s="57">
        <v>0</v>
      </c>
      <c r="Q412" s="57">
        <f t="shared" ref="Q412:Q438" si="111">SUM(L412:P412)</f>
        <v>0</v>
      </c>
      <c r="R412" s="58">
        <f t="shared" ref="R412:R441" si="112">K412+L412</f>
        <v>3814.9987931344685</v>
      </c>
      <c r="S412" s="58">
        <v>4093.8241979319578</v>
      </c>
      <c r="T412" s="58">
        <v>4681.1784348392493</v>
      </c>
      <c r="U412" s="58">
        <v>5268.1730039392287</v>
      </c>
      <c r="V412" s="61">
        <v>5841.4956794833215</v>
      </c>
      <c r="W412" s="57">
        <v>15800.407885299417</v>
      </c>
      <c r="X412" s="57">
        <f t="shared" si="106"/>
        <v>18393.40754762301</v>
      </c>
      <c r="Y412" s="57">
        <f t="shared" si="107"/>
        <v>21287.885829246181</v>
      </c>
      <c r="Z412" s="57">
        <f t="shared" si="108"/>
        <v>24342.127861164099</v>
      </c>
      <c r="AA412" s="57">
        <f t="shared" si="109"/>
        <v>27394.499620483992</v>
      </c>
      <c r="AB412" s="57">
        <f t="shared" si="110"/>
        <v>30375.777533313274</v>
      </c>
      <c r="AC412" s="59">
        <v>4.141654753268619</v>
      </c>
      <c r="AD412" s="59">
        <v>4.8213403319351169</v>
      </c>
      <c r="AE412" s="59">
        <v>5.2</v>
      </c>
      <c r="AF412" s="59">
        <v>5.2</v>
      </c>
      <c r="AG412" s="59">
        <v>5.2</v>
      </c>
      <c r="AH412" s="59">
        <v>5.2</v>
      </c>
      <c r="AI412" s="59"/>
      <c r="AJ412" s="59"/>
      <c r="AK412" s="59"/>
      <c r="AL412" s="59"/>
      <c r="AM412" s="59"/>
      <c r="AN412" s="59"/>
      <c r="AO412" s="59"/>
      <c r="AV412" s="59"/>
      <c r="AW412" s="59"/>
      <c r="AX412" s="59"/>
      <c r="AY412" s="59"/>
      <c r="AZ412" s="59"/>
      <c r="BA412" s="59"/>
      <c r="BB412" s="5">
        <v>827.11</v>
      </c>
      <c r="BC412" s="5">
        <v>997.15659850049519</v>
      </c>
      <c r="BD412" s="5">
        <v>1108.5839838546094</v>
      </c>
      <c r="BE412" s="5">
        <v>1220.009947862126</v>
      </c>
      <c r="BF412" s="5">
        <v>1333.1210115240006</v>
      </c>
      <c r="BG412" s="5">
        <v>1439.723507163447</v>
      </c>
      <c r="BH412" s="1">
        <v>6402</v>
      </c>
      <c r="BJ412" s="57">
        <v>329.19971102970976</v>
      </c>
      <c r="BK412" s="57">
        <v>658.39942205941952</v>
      </c>
      <c r="BL412" s="57">
        <v>987.59913308912928</v>
      </c>
      <c r="BM412" s="57">
        <v>1316.798844118839</v>
      </c>
      <c r="BN412" s="57">
        <v>1645.9985551485488</v>
      </c>
      <c r="BO412" s="57">
        <v>0</v>
      </c>
      <c r="BP412" s="57">
        <v>0</v>
      </c>
      <c r="BQ412" s="57">
        <v>0</v>
      </c>
      <c r="BR412" s="57">
        <v>0</v>
      </c>
      <c r="BS412" s="57">
        <v>0</v>
      </c>
      <c r="BT412" s="57">
        <v>0</v>
      </c>
      <c r="CA412" s="57">
        <v>0</v>
      </c>
      <c r="CB412" s="30">
        <v>269.27728890825523</v>
      </c>
      <c r="CC412" s="30">
        <v>161.56637334495315</v>
      </c>
      <c r="CD412" s="30">
        <v>161.56637334495315</v>
      </c>
      <c r="CE412" s="30">
        <v>627.59991226396448</v>
      </c>
      <c r="CF412" s="30">
        <v>0</v>
      </c>
      <c r="CG412" s="124">
        <v>0</v>
      </c>
      <c r="CH412" s="124">
        <v>317.77187019320144</v>
      </c>
      <c r="CI412" s="124">
        <v>190.66312211592088</v>
      </c>
      <c r="CJ412" s="124">
        <v>190.66312211592088</v>
      </c>
      <c r="CK412" s="124">
        <v>740.62539273840378</v>
      </c>
      <c r="CL412" s="124">
        <v>0</v>
      </c>
      <c r="CM412" s="4">
        <f>IF(ISNUMBER(VLOOKUP(A412,Sheet1!$D$5:$D$567,1,0)),1,0)</f>
        <v>1</v>
      </c>
    </row>
    <row r="413" spans="1:91" s="57" customFormat="1">
      <c r="A413" s="1">
        <v>6403</v>
      </c>
      <c r="B413" s="1">
        <v>64</v>
      </c>
      <c r="C413" s="1">
        <v>6</v>
      </c>
      <c r="D413" s="3" t="s">
        <v>509</v>
      </c>
      <c r="E413" s="3"/>
      <c r="F413" s="4" t="s">
        <v>507</v>
      </c>
      <c r="G413" s="4" t="s">
        <v>91</v>
      </c>
      <c r="H413" s="4" t="s">
        <v>92</v>
      </c>
      <c r="I413" s="4" t="s">
        <v>91</v>
      </c>
      <c r="J413" s="4" t="s">
        <v>93</v>
      </c>
      <c r="K413" s="57">
        <v>899.99999999999989</v>
      </c>
      <c r="L413" s="57">
        <v>0</v>
      </c>
      <c r="M413" s="57">
        <v>0</v>
      </c>
      <c r="N413" s="57">
        <v>0</v>
      </c>
      <c r="O413" s="57">
        <v>0</v>
      </c>
      <c r="P413" s="57">
        <v>0</v>
      </c>
      <c r="Q413" s="57">
        <f t="shared" si="111"/>
        <v>0</v>
      </c>
      <c r="R413" s="58">
        <f t="shared" si="112"/>
        <v>899.99999999999989</v>
      </c>
      <c r="S413" s="58">
        <v>1335.6599949868328</v>
      </c>
      <c r="T413" s="58">
        <v>1484.3971498464316</v>
      </c>
      <c r="U413" s="58">
        <v>1633.5729252680644</v>
      </c>
      <c r="V413" s="61">
        <v>1781.4716863468709</v>
      </c>
      <c r="W413" s="57">
        <v>4881.1072325164369</v>
      </c>
      <c r="X413" s="57">
        <f t="shared" si="106"/>
        <v>6209.227153203703</v>
      </c>
      <c r="Y413" s="57">
        <f t="shared" si="107"/>
        <v>6945.4319739315306</v>
      </c>
      <c r="Z413" s="57">
        <f t="shared" si="108"/>
        <v>7718.8651792014443</v>
      </c>
      <c r="AA413" s="57">
        <f t="shared" si="109"/>
        <v>8494.5792113939351</v>
      </c>
      <c r="AB413" s="57">
        <f t="shared" si="110"/>
        <v>9263.6527690037292</v>
      </c>
      <c r="AC413" s="59">
        <v>5.4234524805738191</v>
      </c>
      <c r="AD413" s="59">
        <v>6.8991412813374486</v>
      </c>
      <c r="AE413" s="59">
        <v>5.2</v>
      </c>
      <c r="AF413" s="59">
        <v>5.2</v>
      </c>
      <c r="AG413" s="59">
        <v>5.2</v>
      </c>
      <c r="AH413" s="59">
        <v>5.2</v>
      </c>
      <c r="AI413" s="59"/>
      <c r="AJ413" s="59"/>
      <c r="AK413" s="59"/>
      <c r="AL413" s="59"/>
      <c r="AM413" s="59"/>
      <c r="AN413" s="59"/>
      <c r="AO413" s="59"/>
      <c r="AV413" s="59"/>
      <c r="AW413" s="59"/>
      <c r="AX413" s="59"/>
      <c r="AY413" s="59"/>
      <c r="AZ413" s="59"/>
      <c r="BA413" s="59"/>
      <c r="BB413" s="5">
        <v>140.17000000000002</v>
      </c>
      <c r="BC413" s="5">
        <v>205.11657714117149</v>
      </c>
      <c r="BD413" s="5">
        <v>252.38521424952413</v>
      </c>
      <c r="BE413" s="5">
        <v>300.94676731877462</v>
      </c>
      <c r="BF413" s="5">
        <v>349.37228328322283</v>
      </c>
      <c r="BG413" s="5">
        <v>397.4054820928481</v>
      </c>
      <c r="BH413" s="1">
        <v>6403</v>
      </c>
      <c r="BI413" s="57">
        <v>2760</v>
      </c>
      <c r="BJ413" s="57">
        <v>3103.915979275077</v>
      </c>
      <c r="BK413" s="57">
        <v>3447.8319585501536</v>
      </c>
      <c r="BL413" s="57">
        <v>3791.7479378252301</v>
      </c>
      <c r="BM413" s="57">
        <v>4135.6639171003071</v>
      </c>
      <c r="BN413" s="57">
        <v>4479.5798963753841</v>
      </c>
      <c r="BO413" s="57">
        <v>0</v>
      </c>
      <c r="BP413" s="57">
        <v>0</v>
      </c>
      <c r="BQ413" s="57">
        <v>0</v>
      </c>
      <c r="BR413" s="57">
        <v>0</v>
      </c>
      <c r="BS413" s="57">
        <v>0</v>
      </c>
      <c r="BT413" s="57">
        <v>0</v>
      </c>
      <c r="CA413" s="57">
        <v>21.774146734954158</v>
      </c>
      <c r="CB413" s="30">
        <v>32.661220102431237</v>
      </c>
      <c r="CC413" s="30">
        <v>21.774146734954158</v>
      </c>
      <c r="CD413" s="30">
        <v>32.661220102431237</v>
      </c>
      <c r="CE413" s="30">
        <v>192.07603364400384</v>
      </c>
      <c r="CF413" s="30">
        <v>0</v>
      </c>
      <c r="CG413" s="124">
        <v>28.753142482501229</v>
      </c>
      <c r="CH413" s="124">
        <v>43.129713723751848</v>
      </c>
      <c r="CI413" s="124">
        <v>28.753142482501229</v>
      </c>
      <c r="CJ413" s="124">
        <v>43.129713723751848</v>
      </c>
      <c r="CK413" s="124">
        <v>253.63976968034197</v>
      </c>
      <c r="CL413" s="124">
        <v>0</v>
      </c>
      <c r="CM413" s="4">
        <f>IF(ISNUMBER(VLOOKUP(A413,Sheet1!$D$5:$D$567,1,0)),1,0)</f>
        <v>1</v>
      </c>
    </row>
    <row r="414" spans="1:91" s="57" customFormat="1">
      <c r="A414" s="1">
        <v>6501</v>
      </c>
      <c r="B414" s="1">
        <v>65</v>
      </c>
      <c r="C414" s="1">
        <v>6</v>
      </c>
      <c r="D414" s="3" t="s">
        <v>510</v>
      </c>
      <c r="E414" s="3"/>
      <c r="F414" s="4" t="s">
        <v>123</v>
      </c>
      <c r="G414" s="4" t="s">
        <v>91</v>
      </c>
      <c r="H414" s="4" t="s">
        <v>92</v>
      </c>
      <c r="I414" s="4" t="s">
        <v>91</v>
      </c>
      <c r="J414" s="4" t="s">
        <v>93</v>
      </c>
      <c r="K414" s="57">
        <v>0</v>
      </c>
      <c r="L414" s="57">
        <v>0</v>
      </c>
      <c r="M414" s="57">
        <v>0</v>
      </c>
      <c r="N414" s="57">
        <v>0</v>
      </c>
      <c r="O414" s="57">
        <v>0</v>
      </c>
      <c r="P414" s="57">
        <v>0</v>
      </c>
      <c r="Q414" s="57">
        <f t="shared" si="111"/>
        <v>0</v>
      </c>
      <c r="R414" s="58">
        <f t="shared" si="112"/>
        <v>0</v>
      </c>
      <c r="S414" s="58">
        <f t="shared" ref="S414:S441" si="113">R414+M414</f>
        <v>0</v>
      </c>
      <c r="T414" s="58">
        <f t="shared" ref="T414:T441" si="114">S414+N414</f>
        <v>0</v>
      </c>
      <c r="U414" s="58">
        <f t="shared" ref="U414:U441" si="115">T414+O414</f>
        <v>0</v>
      </c>
      <c r="V414" s="61">
        <f t="shared" ref="V414:V441" si="116">U414+P414</f>
        <v>0</v>
      </c>
      <c r="X414" s="57">
        <f t="shared" si="106"/>
        <v>0</v>
      </c>
      <c r="Y414" s="57">
        <f t="shared" si="107"/>
        <v>0</v>
      </c>
      <c r="Z414" s="57">
        <f t="shared" si="108"/>
        <v>0</v>
      </c>
      <c r="AA414" s="57">
        <f t="shared" si="109"/>
        <v>0</v>
      </c>
      <c r="AB414" s="57">
        <f t="shared" si="110"/>
        <v>0</v>
      </c>
      <c r="AC414" s="59"/>
      <c r="AD414" s="59"/>
      <c r="AE414" s="59"/>
      <c r="AF414" s="59"/>
      <c r="AG414" s="59"/>
      <c r="AH414" s="59"/>
      <c r="AI414" s="59"/>
      <c r="AJ414" s="59"/>
      <c r="AK414" s="59"/>
      <c r="AL414" s="59"/>
      <c r="AM414" s="59"/>
      <c r="AN414" s="59"/>
      <c r="AO414" s="59"/>
      <c r="AV414" s="59"/>
      <c r="AW414" s="59"/>
      <c r="AX414" s="59"/>
      <c r="AY414" s="59"/>
      <c r="AZ414" s="59"/>
      <c r="BA414" s="59"/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1">
        <v>6501</v>
      </c>
      <c r="BJ414" s="57">
        <v>0</v>
      </c>
      <c r="BK414" s="57">
        <v>0</v>
      </c>
      <c r="BL414" s="57">
        <v>0</v>
      </c>
      <c r="BM414" s="57">
        <v>0</v>
      </c>
      <c r="BN414" s="57">
        <v>0</v>
      </c>
      <c r="BO414" s="57">
        <v>0</v>
      </c>
      <c r="BP414" s="57">
        <v>0</v>
      </c>
      <c r="BQ414" s="57">
        <v>0</v>
      </c>
      <c r="BR414" s="57">
        <v>0</v>
      </c>
      <c r="BS414" s="57">
        <v>0</v>
      </c>
      <c r="BT414" s="57">
        <v>0</v>
      </c>
      <c r="CA414" s="57">
        <v>0</v>
      </c>
      <c r="CB414" s="30">
        <v>0</v>
      </c>
      <c r="CC414" s="30">
        <v>0</v>
      </c>
      <c r="CD414" s="30">
        <v>0</v>
      </c>
      <c r="CE414" s="30">
        <v>0</v>
      </c>
      <c r="CF414" s="30">
        <v>0</v>
      </c>
      <c r="CG414" s="124">
        <v>0</v>
      </c>
      <c r="CH414" s="124">
        <v>0</v>
      </c>
      <c r="CI414" s="124">
        <v>0</v>
      </c>
      <c r="CJ414" s="124">
        <v>0</v>
      </c>
      <c r="CK414" s="124">
        <v>0</v>
      </c>
      <c r="CL414" s="124">
        <v>0</v>
      </c>
      <c r="CM414" s="4">
        <f>IF(ISNUMBER(VLOOKUP(A414,Sheet1!$D$5:$D$567,1,0)),1,0)</f>
        <v>1</v>
      </c>
    </row>
    <row r="415" spans="1:91" s="57" customFormat="1">
      <c r="A415" s="1">
        <v>6502</v>
      </c>
      <c r="B415" s="1">
        <v>65</v>
      </c>
      <c r="C415" s="1">
        <v>6</v>
      </c>
      <c r="D415" s="3" t="s">
        <v>511</v>
      </c>
      <c r="E415" s="3"/>
      <c r="F415" s="4" t="s">
        <v>123</v>
      </c>
      <c r="G415" s="4" t="s">
        <v>91</v>
      </c>
      <c r="H415" s="4" t="s">
        <v>92</v>
      </c>
      <c r="I415" s="4" t="s">
        <v>91</v>
      </c>
      <c r="J415" s="4" t="s">
        <v>93</v>
      </c>
      <c r="K415" s="57">
        <v>1448.4026129280069</v>
      </c>
      <c r="L415" s="57">
        <v>133.2000512338825</v>
      </c>
      <c r="M415" s="57">
        <v>140.8000512338825</v>
      </c>
      <c r="N415" s="57">
        <v>163.00005123388249</v>
      </c>
      <c r="O415" s="57">
        <v>83.400051233882493</v>
      </c>
      <c r="P415" s="57">
        <v>43.400051233882486</v>
      </c>
      <c r="Q415" s="57">
        <f t="shared" si="111"/>
        <v>563.80025616941236</v>
      </c>
      <c r="R415" s="58">
        <f t="shared" si="112"/>
        <v>1581.6026641618894</v>
      </c>
      <c r="S415" s="58">
        <f t="shared" si="113"/>
        <v>1722.4027153957718</v>
      </c>
      <c r="T415" s="58">
        <f t="shared" si="114"/>
        <v>1885.4027666296543</v>
      </c>
      <c r="U415" s="58">
        <f t="shared" si="115"/>
        <v>1968.8028178635368</v>
      </c>
      <c r="V415" s="61">
        <f t="shared" si="116"/>
        <v>2012.2028690974194</v>
      </c>
      <c r="W415" s="57">
        <v>6083.290974297669</v>
      </c>
      <c r="X415" s="57">
        <f t="shared" si="106"/>
        <v>6642.7311894799795</v>
      </c>
      <c r="Y415" s="57">
        <f t="shared" si="107"/>
        <v>7234.0914046622893</v>
      </c>
      <c r="Z415" s="57">
        <f t="shared" si="108"/>
        <v>7918.6916198445997</v>
      </c>
      <c r="AA415" s="57">
        <f t="shared" si="109"/>
        <v>8268.9718350269104</v>
      </c>
      <c r="AB415" s="57">
        <f t="shared" si="110"/>
        <v>8451.2520502092175</v>
      </c>
      <c r="AC415" s="59">
        <v>4.2000000000000277</v>
      </c>
      <c r="AD415" s="59">
        <v>4.2000000000000277</v>
      </c>
      <c r="AE415" s="59">
        <v>4.2000000000000277</v>
      </c>
      <c r="AF415" s="59">
        <v>4.2000000000000277</v>
      </c>
      <c r="AG415" s="59">
        <v>4.2000000000000286</v>
      </c>
      <c r="AH415" s="59">
        <v>4.2000000000000277</v>
      </c>
      <c r="AI415" s="59"/>
      <c r="AJ415" s="59"/>
      <c r="AK415" s="59"/>
      <c r="AL415" s="59"/>
      <c r="AM415" s="59"/>
      <c r="AN415" s="59"/>
      <c r="AO415" s="59"/>
      <c r="AV415" s="59"/>
      <c r="AW415" s="59"/>
      <c r="AX415" s="59"/>
      <c r="AY415" s="59"/>
      <c r="AZ415" s="59"/>
      <c r="BA415" s="59"/>
      <c r="BB415" s="5">
        <v>400.18</v>
      </c>
      <c r="BC415" s="5">
        <v>426.75186169537938</v>
      </c>
      <c r="BD415" s="5">
        <v>691.6642091325574</v>
      </c>
      <c r="BE415" s="5">
        <v>719.14212806776732</v>
      </c>
      <c r="BF415" s="5">
        <v>736.00671604673744</v>
      </c>
      <c r="BG415" s="5">
        <v>747.28000256703649</v>
      </c>
      <c r="BH415" s="1">
        <v>6502</v>
      </c>
      <c r="BI415" s="57">
        <v>6892</v>
      </c>
      <c r="BJ415" s="57">
        <v>6892</v>
      </c>
      <c r="BK415" s="57">
        <v>6892</v>
      </c>
      <c r="BL415" s="57">
        <v>6892</v>
      </c>
      <c r="BM415" s="57">
        <v>6892</v>
      </c>
      <c r="BN415" s="57">
        <v>6892</v>
      </c>
      <c r="BO415" s="57">
        <v>0</v>
      </c>
      <c r="BP415" s="57">
        <v>0</v>
      </c>
      <c r="BQ415" s="57">
        <v>0</v>
      </c>
      <c r="BR415" s="57">
        <v>0</v>
      </c>
      <c r="BS415" s="57">
        <v>0</v>
      </c>
      <c r="BT415" s="57">
        <v>0</v>
      </c>
      <c r="CA415" s="57">
        <v>0</v>
      </c>
      <c r="CB415" s="30">
        <v>193.70580745288572</v>
      </c>
      <c r="CC415" s="30">
        <v>195.32257384446174</v>
      </c>
      <c r="CD415" s="30">
        <v>38.842049931958847</v>
      </c>
      <c r="CE415" s="30">
        <v>291.27169683846103</v>
      </c>
      <c r="CF415" s="30">
        <v>0</v>
      </c>
      <c r="CG415" s="124">
        <v>0</v>
      </c>
      <c r="CH415" s="124">
        <v>201.28493470348016</v>
      </c>
      <c r="CI415" s="124">
        <v>202.96496031468089</v>
      </c>
      <c r="CJ415" s="124">
        <v>40.361822844187422</v>
      </c>
      <c r="CK415" s="124">
        <v>302.66828470468801</v>
      </c>
      <c r="CL415" s="124">
        <v>0</v>
      </c>
      <c r="CM415" s="4">
        <f>IF(ISNUMBER(VLOOKUP(A415,Sheet1!$D$5:$D$567,1,0)),1,0)</f>
        <v>1</v>
      </c>
    </row>
    <row r="416" spans="1:91" s="57" customFormat="1">
      <c r="A416" s="1">
        <v>6503</v>
      </c>
      <c r="B416" s="1">
        <v>65</v>
      </c>
      <c r="C416" s="1">
        <v>6</v>
      </c>
      <c r="D416" s="3" t="s">
        <v>512</v>
      </c>
      <c r="E416" s="3"/>
      <c r="F416" s="4" t="s">
        <v>123</v>
      </c>
      <c r="G416" s="4" t="s">
        <v>91</v>
      </c>
      <c r="H416" s="4" t="s">
        <v>92</v>
      </c>
      <c r="I416" s="4" t="s">
        <v>91</v>
      </c>
      <c r="J416" s="4" t="s">
        <v>93</v>
      </c>
      <c r="K416" s="57">
        <v>754.14580992229457</v>
      </c>
      <c r="L416" s="57">
        <v>14.787172743574406</v>
      </c>
      <c r="M416" s="57">
        <v>14.787172743574406</v>
      </c>
      <c r="N416" s="57">
        <v>62.387172743574411</v>
      </c>
      <c r="O416" s="57">
        <v>48.387172743574396</v>
      </c>
      <c r="P416" s="57">
        <v>35.787172743574402</v>
      </c>
      <c r="Q416" s="57">
        <f t="shared" si="111"/>
        <v>176.13586371787198</v>
      </c>
      <c r="R416" s="58">
        <f t="shared" si="112"/>
        <v>768.93298266586896</v>
      </c>
      <c r="S416" s="58">
        <f t="shared" si="113"/>
        <v>783.72015540944335</v>
      </c>
      <c r="T416" s="58">
        <f t="shared" si="114"/>
        <v>846.10732815301776</v>
      </c>
      <c r="U416" s="58">
        <f t="shared" si="115"/>
        <v>894.49450089659217</v>
      </c>
      <c r="V416" s="61">
        <f t="shared" si="116"/>
        <v>930.28167364016656</v>
      </c>
      <c r="W416" s="57">
        <v>3167.41240167364</v>
      </c>
      <c r="X416" s="57">
        <f t="shared" si="106"/>
        <v>3229.5185271966525</v>
      </c>
      <c r="Y416" s="57">
        <f t="shared" si="107"/>
        <v>3291.6246527196658</v>
      </c>
      <c r="Z416" s="57">
        <f t="shared" si="108"/>
        <v>3553.6507782426779</v>
      </c>
      <c r="AA416" s="57">
        <f t="shared" si="109"/>
        <v>3756.8769037656903</v>
      </c>
      <c r="AB416" s="57">
        <f t="shared" si="110"/>
        <v>3907.1830292887039</v>
      </c>
      <c r="AC416" s="59">
        <v>4.2000000000000037</v>
      </c>
      <c r="AD416" s="59">
        <v>4.2000000000000037</v>
      </c>
      <c r="AE416" s="59">
        <v>4.2000000000000046</v>
      </c>
      <c r="AF416" s="59">
        <v>4.2000000000000037</v>
      </c>
      <c r="AG416" s="59">
        <v>4.2000000000000037</v>
      </c>
      <c r="AH416" s="59">
        <v>4.2000000000000046</v>
      </c>
      <c r="AI416" s="59"/>
      <c r="AJ416" s="59"/>
      <c r="AK416" s="59"/>
      <c r="AL416" s="59"/>
      <c r="AM416" s="59"/>
      <c r="AN416" s="59"/>
      <c r="AO416" s="59"/>
      <c r="AV416" s="59"/>
      <c r="AW416" s="59"/>
      <c r="AX416" s="59"/>
      <c r="AY416" s="59"/>
      <c r="AZ416" s="59"/>
      <c r="BA416" s="59"/>
      <c r="BB416" s="5">
        <v>284.62</v>
      </c>
      <c r="BC416" s="5">
        <v>319.51669514887493</v>
      </c>
      <c r="BD416" s="5">
        <v>326.26227112561298</v>
      </c>
      <c r="BE416" s="5">
        <v>340.98725143390885</v>
      </c>
      <c r="BF416" s="5">
        <v>375.87498309078524</v>
      </c>
      <c r="BG416" s="5">
        <v>384.76911123114314</v>
      </c>
      <c r="BH416" s="1">
        <v>6503</v>
      </c>
      <c r="BI416" s="57">
        <v>774</v>
      </c>
      <c r="BJ416" s="57">
        <v>871.11702072461685</v>
      </c>
      <c r="BK416" s="57">
        <v>968.23404144923359</v>
      </c>
      <c r="BL416" s="57">
        <v>1065.3510621738506</v>
      </c>
      <c r="BM416" s="57">
        <v>1162.4680828984672</v>
      </c>
      <c r="BN416" s="57">
        <v>1259.585103623084</v>
      </c>
      <c r="BO416" s="57">
        <v>0</v>
      </c>
      <c r="BP416" s="57">
        <v>0</v>
      </c>
      <c r="BQ416" s="57">
        <v>0</v>
      </c>
      <c r="BR416" s="57">
        <v>0</v>
      </c>
      <c r="BS416" s="57">
        <v>0</v>
      </c>
      <c r="BT416" s="57">
        <v>0</v>
      </c>
      <c r="CA416" s="57">
        <v>12.176737328114534</v>
      </c>
      <c r="CB416" s="30">
        <v>100.89296758104138</v>
      </c>
      <c r="CC416" s="30">
        <v>73.060424829756471</v>
      </c>
      <c r="CD416" s="30">
        <v>50.890565416724044</v>
      </c>
      <c r="CE416" s="30">
        <v>103.96655627827249</v>
      </c>
      <c r="CF416" s="30">
        <v>0</v>
      </c>
      <c r="CG416" s="124">
        <v>13.740198144451213</v>
      </c>
      <c r="CH416" s="124">
        <v>113.84735734952874</v>
      </c>
      <c r="CI416" s="124">
        <v>82.441189838335561</v>
      </c>
      <c r="CJ416" s="124">
        <v>57.424779205384837</v>
      </c>
      <c r="CK416" s="124">
        <v>117.31558669344285</v>
      </c>
      <c r="CL416" s="124">
        <v>0</v>
      </c>
      <c r="CM416" s="4">
        <f>IF(ISNUMBER(VLOOKUP(A416,Sheet1!$D$5:$D$567,1,0)),1,0)</f>
        <v>1</v>
      </c>
    </row>
    <row r="417" spans="1:91" s="57" customFormat="1">
      <c r="A417" s="1">
        <v>6504</v>
      </c>
      <c r="B417" s="1">
        <v>65</v>
      </c>
      <c r="C417" s="1">
        <v>6</v>
      </c>
      <c r="D417" s="3" t="s">
        <v>513</v>
      </c>
      <c r="E417" s="3"/>
      <c r="F417" s="4" t="s">
        <v>123</v>
      </c>
      <c r="G417" s="4" t="s">
        <v>91</v>
      </c>
      <c r="H417" s="4" t="s">
        <v>92</v>
      </c>
      <c r="I417" s="4" t="s">
        <v>91</v>
      </c>
      <c r="J417" s="4" t="s">
        <v>93</v>
      </c>
      <c r="K417" s="57">
        <v>28.64256852531808</v>
      </c>
      <c r="L417" s="57">
        <v>0.56161899069251142</v>
      </c>
      <c r="M417" s="57">
        <v>30.961618990692514</v>
      </c>
      <c r="N417" s="57">
        <v>0.56161899069251142</v>
      </c>
      <c r="O417" s="57">
        <v>0.56161899069251142</v>
      </c>
      <c r="P417" s="57">
        <v>0.56161899069251142</v>
      </c>
      <c r="Q417" s="57">
        <f t="shared" si="111"/>
        <v>33.208094953462556</v>
      </c>
      <c r="R417" s="58">
        <f t="shared" si="112"/>
        <v>29.204187516010592</v>
      </c>
      <c r="S417" s="58">
        <f t="shared" si="113"/>
        <v>60.165806506703106</v>
      </c>
      <c r="T417" s="58">
        <f t="shared" si="114"/>
        <v>60.727425497395615</v>
      </c>
      <c r="U417" s="58">
        <f t="shared" si="115"/>
        <v>61.289044488088123</v>
      </c>
      <c r="V417" s="61">
        <f t="shared" si="116"/>
        <v>61.850663478780632</v>
      </c>
      <c r="W417" s="57">
        <v>117.93998804542738</v>
      </c>
      <c r="X417" s="57">
        <f t="shared" si="106"/>
        <v>122.65758756724446</v>
      </c>
      <c r="Y417" s="57">
        <f t="shared" si="107"/>
        <v>252.69638732815307</v>
      </c>
      <c r="Z417" s="57">
        <f t="shared" si="108"/>
        <v>255.0551870890616</v>
      </c>
      <c r="AA417" s="57">
        <f t="shared" si="109"/>
        <v>257.41398684997012</v>
      </c>
      <c r="AB417" s="57">
        <f t="shared" si="110"/>
        <v>259.77278661087871</v>
      </c>
      <c r="AC417" s="59">
        <v>4.2</v>
      </c>
      <c r="AD417" s="59">
        <v>4.1999999999999993</v>
      </c>
      <c r="AE417" s="59">
        <v>4.2</v>
      </c>
      <c r="AF417" s="59">
        <v>4.2</v>
      </c>
      <c r="AG417" s="59">
        <v>4.2</v>
      </c>
      <c r="AH417" s="59">
        <v>4.2000000000000011</v>
      </c>
      <c r="AI417" s="59"/>
      <c r="AJ417" s="59"/>
      <c r="AK417" s="59"/>
      <c r="AL417" s="59"/>
      <c r="AM417" s="59"/>
      <c r="AN417" s="59"/>
      <c r="AO417" s="59"/>
      <c r="AV417" s="59"/>
      <c r="AW417" s="59"/>
      <c r="AX417" s="59"/>
      <c r="AY417" s="59"/>
      <c r="AZ417" s="59"/>
      <c r="BA417" s="59"/>
      <c r="BB417" s="5">
        <v>0</v>
      </c>
      <c r="BC417" s="5">
        <v>0.14152798565451277</v>
      </c>
      <c r="BD417" s="5">
        <v>4.0426919784817708</v>
      </c>
      <c r="BE417" s="5">
        <v>400</v>
      </c>
      <c r="BF417" s="5">
        <v>800</v>
      </c>
      <c r="BG417" s="5">
        <v>1200</v>
      </c>
      <c r="BH417" s="1">
        <v>6504</v>
      </c>
      <c r="BJ417" s="57">
        <v>0</v>
      </c>
      <c r="BK417" s="57">
        <v>0</v>
      </c>
      <c r="BL417" s="57">
        <v>0</v>
      </c>
      <c r="BM417" s="57">
        <v>0</v>
      </c>
      <c r="BN417" s="57">
        <v>0</v>
      </c>
      <c r="BO417" s="57">
        <v>0</v>
      </c>
      <c r="BP417" s="57">
        <v>0</v>
      </c>
      <c r="BQ417" s="57">
        <v>0</v>
      </c>
      <c r="BR417" s="57">
        <v>0</v>
      </c>
      <c r="BS417" s="57">
        <v>0</v>
      </c>
      <c r="BT417" s="57">
        <v>0</v>
      </c>
      <c r="CA417" s="57">
        <v>0</v>
      </c>
      <c r="CB417" s="30">
        <v>60</v>
      </c>
      <c r="CC417" s="30">
        <v>260</v>
      </c>
      <c r="CD417" s="30">
        <v>80</v>
      </c>
      <c r="CE417" s="30"/>
      <c r="CF417" s="30">
        <v>0</v>
      </c>
      <c r="CG417" s="124">
        <v>0</v>
      </c>
      <c r="CH417" s="124">
        <v>180</v>
      </c>
      <c r="CI417" s="124">
        <v>780</v>
      </c>
      <c r="CJ417" s="124">
        <v>240</v>
      </c>
      <c r="CK417" s="124">
        <v>0</v>
      </c>
      <c r="CL417" s="124">
        <v>0</v>
      </c>
      <c r="CM417" s="4">
        <f>IF(ISNUMBER(VLOOKUP(A417,Sheet1!$D$5:$D$567,1,0)),1,0)</f>
        <v>1</v>
      </c>
    </row>
    <row r="418" spans="1:91" s="57" customFormat="1">
      <c r="A418" s="1">
        <v>6505</v>
      </c>
      <c r="B418" s="1">
        <v>65</v>
      </c>
      <c r="C418" s="1">
        <v>6</v>
      </c>
      <c r="D418" s="3" t="s">
        <v>514</v>
      </c>
      <c r="E418" s="3"/>
      <c r="F418" s="4" t="s">
        <v>123</v>
      </c>
      <c r="G418" s="4" t="s">
        <v>91</v>
      </c>
      <c r="H418" s="4" t="s">
        <v>92</v>
      </c>
      <c r="I418" s="4" t="s">
        <v>91</v>
      </c>
      <c r="J418" s="4" t="s">
        <v>93</v>
      </c>
      <c r="K418" s="57">
        <v>1059.1240679702792</v>
      </c>
      <c r="L418" s="57">
        <v>144.16713858765254</v>
      </c>
      <c r="M418" s="57">
        <v>151.56713858765255</v>
      </c>
      <c r="N418" s="57">
        <v>232.06713858765255</v>
      </c>
      <c r="O418" s="57">
        <v>200.76713858765254</v>
      </c>
      <c r="P418" s="57">
        <v>125.76713858765254</v>
      </c>
      <c r="Q418" s="57">
        <f t="shared" si="111"/>
        <v>854.33569293826281</v>
      </c>
      <c r="R418" s="58">
        <f t="shared" si="112"/>
        <v>1203.2912065579317</v>
      </c>
      <c r="S418" s="58">
        <f t="shared" si="113"/>
        <v>1354.8583451455843</v>
      </c>
      <c r="T418" s="58">
        <f t="shared" si="114"/>
        <v>1586.9254837332369</v>
      </c>
      <c r="U418" s="58">
        <f t="shared" si="115"/>
        <v>1787.6926223208893</v>
      </c>
      <c r="V418" s="61">
        <f t="shared" si="116"/>
        <v>1913.4597609085417</v>
      </c>
      <c r="W418" s="57">
        <v>4448.3210854751933</v>
      </c>
      <c r="X418" s="57">
        <f t="shared" si="106"/>
        <v>5053.8230675433379</v>
      </c>
      <c r="Y418" s="57">
        <f t="shared" si="107"/>
        <v>5690.4050496114814</v>
      </c>
      <c r="Z418" s="57">
        <f t="shared" si="108"/>
        <v>6665.0870316796263</v>
      </c>
      <c r="AA418" s="57">
        <f t="shared" si="109"/>
        <v>7508.3090137477702</v>
      </c>
      <c r="AB418" s="57">
        <f t="shared" si="110"/>
        <v>8036.530995815915</v>
      </c>
      <c r="AC418" s="59">
        <v>4.2000000000000197</v>
      </c>
      <c r="AD418" s="59">
        <v>4.2000000000000206</v>
      </c>
      <c r="AE418" s="59">
        <v>4.2000000000000206</v>
      </c>
      <c r="AF418" s="59">
        <v>4.2000000000000197</v>
      </c>
      <c r="AG418" s="59">
        <v>4.2000000000000197</v>
      </c>
      <c r="AH418" s="59">
        <v>4.2000000000000206</v>
      </c>
      <c r="AI418" s="59"/>
      <c r="AJ418" s="59"/>
      <c r="AK418" s="59"/>
      <c r="AL418" s="59"/>
      <c r="AM418" s="59"/>
      <c r="AN418" s="59"/>
      <c r="AO418" s="59"/>
      <c r="AV418" s="59"/>
      <c r="AW418" s="59"/>
      <c r="AX418" s="59"/>
      <c r="AY418" s="59"/>
      <c r="AZ418" s="59"/>
      <c r="BA418" s="59"/>
      <c r="BB418" s="5">
        <v>162.64000000000001</v>
      </c>
      <c r="BC418" s="5">
        <v>240.11408885504747</v>
      </c>
      <c r="BD418" s="5">
        <v>269.84689421069015</v>
      </c>
      <c r="BE418" s="5">
        <v>311.00637917335689</v>
      </c>
      <c r="BF418" s="5">
        <v>348.58662288135309</v>
      </c>
      <c r="BG418" s="5">
        <v>370.03772258831964</v>
      </c>
      <c r="BH418" s="1">
        <v>6505</v>
      </c>
      <c r="BI418" s="57">
        <v>291</v>
      </c>
      <c r="BJ418" s="57">
        <v>543.69492305594099</v>
      </c>
      <c r="BK418" s="57">
        <v>796.38984611188187</v>
      </c>
      <c r="BL418" s="57">
        <v>1049.0847691678227</v>
      </c>
      <c r="BM418" s="57">
        <v>1301.7796922237637</v>
      </c>
      <c r="BN418" s="57">
        <v>1554.4746152797047</v>
      </c>
      <c r="BO418" s="57">
        <v>0</v>
      </c>
      <c r="BP418" s="57">
        <v>0</v>
      </c>
      <c r="BQ418" s="57">
        <v>0</v>
      </c>
      <c r="BR418" s="57">
        <v>0</v>
      </c>
      <c r="BS418" s="57">
        <v>0</v>
      </c>
      <c r="BT418" s="57">
        <v>0</v>
      </c>
      <c r="CA418" s="57">
        <v>0</v>
      </c>
      <c r="CB418" s="30">
        <v>9.3470175467738006</v>
      </c>
      <c r="CC418" s="30">
        <v>35.051316008372893</v>
      </c>
      <c r="CD418" s="30">
        <v>23.367544074905645</v>
      </c>
      <c r="CE418" s="30">
        <v>243.24050154330456</v>
      </c>
      <c r="CF418" s="30">
        <v>0</v>
      </c>
      <c r="CG418" s="124">
        <v>0</v>
      </c>
      <c r="CH418" s="124">
        <v>11.121151582788954</v>
      </c>
      <c r="CI418" s="124">
        <v>41.704318682904201</v>
      </c>
      <c r="CJ418" s="124">
        <v>27.802879204418009</v>
      </c>
      <c r="CK418" s="124">
        <v>289.40937311820846</v>
      </c>
      <c r="CL418" s="124">
        <v>0</v>
      </c>
      <c r="CM418" s="4">
        <f>IF(ISNUMBER(VLOOKUP(A418,Sheet1!$D$5:$D$567,1,0)),1,0)</f>
        <v>1</v>
      </c>
    </row>
    <row r="419" spans="1:91" s="57" customFormat="1">
      <c r="A419" s="1">
        <v>6506</v>
      </c>
      <c r="B419" s="1">
        <v>65</v>
      </c>
      <c r="C419" s="1">
        <v>6</v>
      </c>
      <c r="D419" s="3" t="s">
        <v>515</v>
      </c>
      <c r="E419" s="3"/>
      <c r="F419" s="4" t="s">
        <v>123</v>
      </c>
      <c r="G419" s="4" t="s">
        <v>91</v>
      </c>
      <c r="H419" s="4" t="s">
        <v>92</v>
      </c>
      <c r="I419" s="4" t="s">
        <v>91</v>
      </c>
      <c r="J419" s="4" t="s">
        <v>93</v>
      </c>
      <c r="K419" s="57">
        <v>906.47219707966588</v>
      </c>
      <c r="L419" s="57">
        <v>91.373964648620898</v>
      </c>
      <c r="M419" s="57">
        <v>142.57396464862089</v>
      </c>
      <c r="N419" s="57">
        <v>239.67396464862091</v>
      </c>
      <c r="O419" s="57">
        <v>219.17396464862091</v>
      </c>
      <c r="P419" s="57">
        <v>192.7739646486209</v>
      </c>
      <c r="Q419" s="57">
        <f t="shared" si="111"/>
        <v>885.56982324310445</v>
      </c>
      <c r="R419" s="58">
        <f t="shared" si="112"/>
        <v>997.8461617282868</v>
      </c>
      <c r="S419" s="58">
        <f t="shared" si="113"/>
        <v>1140.4201263769078</v>
      </c>
      <c r="T419" s="58">
        <f t="shared" si="114"/>
        <v>1380.0940910255288</v>
      </c>
      <c r="U419" s="58">
        <f t="shared" si="115"/>
        <v>1599.2680556741498</v>
      </c>
      <c r="V419" s="61">
        <f t="shared" si="116"/>
        <v>1792.0420203227707</v>
      </c>
      <c r="W419" s="57">
        <v>3807.1832277346089</v>
      </c>
      <c r="X419" s="57">
        <f t="shared" si="106"/>
        <v>4145.5938792588177</v>
      </c>
      <c r="Y419" s="57">
        <f t="shared" si="107"/>
        <v>4744.4045307830274</v>
      </c>
      <c r="Z419" s="57">
        <f t="shared" si="108"/>
        <v>5751.0351823072378</v>
      </c>
      <c r="AA419" s="57">
        <f t="shared" si="109"/>
        <v>6671.5658338314497</v>
      </c>
      <c r="AB419" s="57">
        <f t="shared" si="110"/>
        <v>7481.2164853556587</v>
      </c>
      <c r="AC419" s="59">
        <v>4.2000000000000135</v>
      </c>
      <c r="AD419" s="59">
        <v>4.154542091015891</v>
      </c>
      <c r="AE419" s="59">
        <v>4.1602251846044727</v>
      </c>
      <c r="AF419" s="59">
        <v>4.167132675739321</v>
      </c>
      <c r="AG419" s="59">
        <v>4.1716370249258441</v>
      </c>
      <c r="AH419" s="59">
        <v>4.1746880935348782</v>
      </c>
      <c r="AI419" s="59"/>
      <c r="AJ419" s="59"/>
      <c r="AK419" s="59"/>
      <c r="AL419" s="59"/>
      <c r="AM419" s="59"/>
      <c r="AN419" s="59"/>
      <c r="AO419" s="59"/>
      <c r="AV419" s="59"/>
      <c r="AW419" s="59"/>
      <c r="AX419" s="59"/>
      <c r="AY419" s="59"/>
      <c r="AZ419" s="59"/>
      <c r="BA419" s="59"/>
      <c r="BB419" s="5">
        <v>287.83000000000004</v>
      </c>
      <c r="BC419" s="5">
        <v>304.68856883213329</v>
      </c>
      <c r="BD419" s="5">
        <v>324.58161727654897</v>
      </c>
      <c r="BE419" s="5">
        <v>599.16584219227752</v>
      </c>
      <c r="BF419" s="5">
        <v>645.95311504413462</v>
      </c>
      <c r="BG419" s="5">
        <v>684.11341361390828</v>
      </c>
      <c r="BH419" s="1">
        <v>6506</v>
      </c>
      <c r="BI419" s="57">
        <v>1401</v>
      </c>
      <c r="BJ419" s="57">
        <v>1401</v>
      </c>
      <c r="BK419" s="57">
        <v>1360.4808666245879</v>
      </c>
      <c r="BL419" s="57">
        <v>1564.987327239452</v>
      </c>
      <c r="BM419" s="57">
        <v>1783.9822459562092</v>
      </c>
      <c r="BN419" s="57">
        <v>1929.4164151094642</v>
      </c>
      <c r="BO419" s="57">
        <v>0</v>
      </c>
      <c r="BP419" s="57">
        <v>0</v>
      </c>
      <c r="BQ419" s="57">
        <v>0</v>
      </c>
      <c r="BR419" s="57">
        <v>0</v>
      </c>
      <c r="BS419" s="57">
        <v>0</v>
      </c>
      <c r="BT419" s="57">
        <v>0</v>
      </c>
      <c r="CA419" s="57">
        <v>0</v>
      </c>
      <c r="CB419" s="30">
        <v>102.31506486341304</v>
      </c>
      <c r="CC419" s="30">
        <v>285.56184550445215</v>
      </c>
      <c r="CD419" s="30">
        <v>78.558820710209332</v>
      </c>
      <c r="CE419" s="30">
        <v>132.730111114203</v>
      </c>
      <c r="CF419" s="30">
        <v>0</v>
      </c>
      <c r="CG419" s="124">
        <v>0</v>
      </c>
      <c r="CH419" s="124">
        <v>116.82092562508912</v>
      </c>
      <c r="CI419" s="124">
        <v>326.04777370343919</v>
      </c>
      <c r="CJ419" s="124">
        <v>89.696606884171587</v>
      </c>
      <c r="CK419" s="124">
        <v>151.5481074012084</v>
      </c>
      <c r="CL419" s="124">
        <v>0</v>
      </c>
      <c r="CM419" s="4">
        <f>IF(ISNUMBER(VLOOKUP(A419,Sheet1!$D$5:$D$567,1,0)),1,0)</f>
        <v>1</v>
      </c>
    </row>
    <row r="420" spans="1:91" s="57" customFormat="1">
      <c r="A420" s="1">
        <v>6507</v>
      </c>
      <c r="B420" s="1">
        <v>65</v>
      </c>
      <c r="C420" s="1">
        <v>6</v>
      </c>
      <c r="D420" s="3" t="s">
        <v>516</v>
      </c>
      <c r="E420" s="3"/>
      <c r="F420" s="4" t="s">
        <v>123</v>
      </c>
      <c r="G420" s="4" t="s">
        <v>91</v>
      </c>
      <c r="H420" s="4" t="s">
        <v>92</v>
      </c>
      <c r="I420" s="4" t="s">
        <v>91</v>
      </c>
      <c r="J420" s="4" t="s">
        <v>93</v>
      </c>
      <c r="K420" s="57">
        <v>665.34335173937188</v>
      </c>
      <c r="L420" s="57">
        <v>218.6361441517524</v>
      </c>
      <c r="M420" s="57">
        <v>293.2361441517524</v>
      </c>
      <c r="N420" s="57">
        <v>448.63614415175238</v>
      </c>
      <c r="O420" s="57">
        <v>419.43614415175239</v>
      </c>
      <c r="P420" s="57">
        <v>433.83614415175242</v>
      </c>
      <c r="Q420" s="57">
        <f t="shared" si="111"/>
        <v>1813.7807207587621</v>
      </c>
      <c r="R420" s="58">
        <f t="shared" si="112"/>
        <v>883.97949589112432</v>
      </c>
      <c r="S420" s="58">
        <f t="shared" si="113"/>
        <v>1177.2156400428767</v>
      </c>
      <c r="T420" s="58">
        <f t="shared" si="114"/>
        <v>1625.8517841946291</v>
      </c>
      <c r="U420" s="58">
        <f t="shared" si="115"/>
        <v>2045.2879283463815</v>
      </c>
      <c r="V420" s="61">
        <f t="shared" si="116"/>
        <v>2479.124072498134</v>
      </c>
      <c r="W420" s="57">
        <v>2661.3734069574821</v>
      </c>
      <c r="X420" s="57">
        <f t="shared" si="106"/>
        <v>3535.91798356449</v>
      </c>
      <c r="Y420" s="57">
        <f t="shared" si="107"/>
        <v>4708.8625601714975</v>
      </c>
      <c r="Z420" s="57">
        <f t="shared" si="108"/>
        <v>6503.4071367785036</v>
      </c>
      <c r="AA420" s="57">
        <f t="shared" si="109"/>
        <v>8181.1517133855095</v>
      </c>
      <c r="AB420" s="57">
        <f t="shared" si="110"/>
        <v>9916.4962899925158</v>
      </c>
      <c r="AC420" s="59">
        <v>3.999999999999992</v>
      </c>
      <c r="AD420" s="59">
        <v>3.9999999999999916</v>
      </c>
      <c r="AE420" s="59">
        <v>3.9999999999999925</v>
      </c>
      <c r="AF420" s="59">
        <v>3.999999999999992</v>
      </c>
      <c r="AG420" s="59">
        <v>3.999999999999992</v>
      </c>
      <c r="AH420" s="59">
        <v>3.999999999999992</v>
      </c>
      <c r="AI420" s="59"/>
      <c r="AJ420" s="59"/>
      <c r="AK420" s="59"/>
      <c r="AL420" s="59"/>
      <c r="AM420" s="59"/>
      <c r="AN420" s="59"/>
      <c r="AO420" s="59"/>
      <c r="AV420" s="59"/>
      <c r="AW420" s="59"/>
      <c r="AX420" s="59"/>
      <c r="AY420" s="59"/>
      <c r="AZ420" s="59"/>
      <c r="BA420" s="59"/>
      <c r="BB420" s="5">
        <v>239.68</v>
      </c>
      <c r="BC420" s="5">
        <v>372.19436450373155</v>
      </c>
      <c r="BD420" s="5">
        <v>509.16753681749788</v>
      </c>
      <c r="BE420" s="5">
        <v>667.49301365684892</v>
      </c>
      <c r="BF420" s="5">
        <v>821.88877403522383</v>
      </c>
      <c r="BG420" s="5">
        <v>976.65044659268142</v>
      </c>
      <c r="BH420" s="1">
        <v>6507</v>
      </c>
      <c r="BI420" s="57">
        <v>290</v>
      </c>
      <c r="BJ420" s="57">
        <v>384.41273920934077</v>
      </c>
      <c r="BK420" s="57">
        <v>505.75323851075393</v>
      </c>
      <c r="BL420" s="57">
        <v>663.14245480452962</v>
      </c>
      <c r="BM420" s="57">
        <v>819.39013812207145</v>
      </c>
      <c r="BN420" s="57">
        <v>960.15937284546737</v>
      </c>
      <c r="BO420" s="57">
        <v>0</v>
      </c>
      <c r="BP420" s="57">
        <v>0</v>
      </c>
      <c r="BQ420" s="57">
        <v>0</v>
      </c>
      <c r="BR420" s="57">
        <v>0</v>
      </c>
      <c r="BS420" s="57">
        <v>0</v>
      </c>
      <c r="BT420" s="57">
        <v>0</v>
      </c>
      <c r="CA420" s="57">
        <v>46.376474118107225</v>
      </c>
      <c r="CB420" s="30">
        <v>100.75258521258864</v>
      </c>
      <c r="CC420" s="30">
        <v>83.864462851495773</v>
      </c>
      <c r="CD420" s="30">
        <v>316.4054596309029</v>
      </c>
      <c r="CE420" s="30">
        <v>120.09403184375439</v>
      </c>
      <c r="CF420" s="30">
        <v>0</v>
      </c>
      <c r="CG420" s="124">
        <v>67.856296968118258</v>
      </c>
      <c r="CH420" s="124">
        <v>147.41735917827646</v>
      </c>
      <c r="CI420" s="124">
        <v>122.70729943441151</v>
      </c>
      <c r="CJ420" s="124">
        <v>462.95246112005992</v>
      </c>
      <c r="CK420" s="124">
        <v>175.71702989181534</v>
      </c>
      <c r="CL420" s="124">
        <v>0</v>
      </c>
      <c r="CM420" s="4">
        <f>IF(ISNUMBER(VLOOKUP(A420,Sheet1!$D$5:$D$567,1,0)),1,0)</f>
        <v>1</v>
      </c>
    </row>
    <row r="421" spans="1:91" s="57" customFormat="1">
      <c r="A421" s="1">
        <v>6508</v>
      </c>
      <c r="B421" s="1">
        <v>65</v>
      </c>
      <c r="C421" s="1">
        <v>6</v>
      </c>
      <c r="D421" s="3" t="s">
        <v>517</v>
      </c>
      <c r="E421" s="3"/>
      <c r="F421" s="4" t="s">
        <v>123</v>
      </c>
      <c r="G421" s="4" t="s">
        <v>91</v>
      </c>
      <c r="H421" s="4" t="s">
        <v>92</v>
      </c>
      <c r="I421" s="4" t="s">
        <v>91</v>
      </c>
      <c r="J421" s="4" t="s">
        <v>93</v>
      </c>
      <c r="K421" s="57">
        <v>1185.1509000552178</v>
      </c>
      <c r="L421" s="57">
        <v>47.081390197161134</v>
      </c>
      <c r="M421" s="57">
        <v>89.681390197161136</v>
      </c>
      <c r="N421" s="57">
        <v>83.481390197161133</v>
      </c>
      <c r="O421" s="57">
        <v>71.081390197161141</v>
      </c>
      <c r="P421" s="57">
        <v>63.081390197161134</v>
      </c>
      <c r="Q421" s="57">
        <f t="shared" si="111"/>
        <v>354.40695098580568</v>
      </c>
      <c r="R421" s="58">
        <f t="shared" si="112"/>
        <v>1232.232290252379</v>
      </c>
      <c r="S421" s="58">
        <f t="shared" si="113"/>
        <v>1321.9136804495402</v>
      </c>
      <c r="T421" s="58">
        <f t="shared" si="114"/>
        <v>1405.3950706467012</v>
      </c>
      <c r="U421" s="58">
        <f t="shared" si="115"/>
        <v>1476.4764608438625</v>
      </c>
      <c r="V421" s="61">
        <f t="shared" si="116"/>
        <v>1539.5578510410237</v>
      </c>
      <c r="W421" s="57">
        <v>4740.603600220873</v>
      </c>
      <c r="X421" s="57">
        <f t="shared" si="106"/>
        <v>4928.929161009517</v>
      </c>
      <c r="Y421" s="57">
        <f t="shared" si="107"/>
        <v>5287.6547217981633</v>
      </c>
      <c r="Z421" s="57">
        <f t="shared" si="108"/>
        <v>5621.5802825868059</v>
      </c>
      <c r="AA421" s="57">
        <f t="shared" si="109"/>
        <v>5905.9058433754508</v>
      </c>
      <c r="AB421" s="57">
        <f t="shared" si="110"/>
        <v>6158.2314041640966</v>
      </c>
      <c r="AC421" s="59">
        <v>4.0000000000000018</v>
      </c>
      <c r="AD421" s="59">
        <v>4.0000000000000009</v>
      </c>
      <c r="AE421" s="59">
        <v>4.0000000000000018</v>
      </c>
      <c r="AF421" s="59">
        <v>4.0000000000000009</v>
      </c>
      <c r="AG421" s="59">
        <v>4.0000000000000009</v>
      </c>
      <c r="AH421" s="59">
        <v>4.0000000000000009</v>
      </c>
      <c r="AI421" s="59"/>
      <c r="AJ421" s="59"/>
      <c r="AK421" s="59"/>
      <c r="AL421" s="59"/>
      <c r="AM421" s="59"/>
      <c r="AN421" s="59"/>
      <c r="AO421" s="59"/>
      <c r="AV421" s="59"/>
      <c r="AW421" s="59"/>
      <c r="AX421" s="59"/>
      <c r="AY421" s="59"/>
      <c r="AZ421" s="59"/>
      <c r="BA421" s="59"/>
      <c r="BB421" s="5">
        <v>400.25650500000006</v>
      </c>
      <c r="BC421" s="5">
        <v>456.19327088670775</v>
      </c>
      <c r="BD421" s="5">
        <v>480.51842676258053</v>
      </c>
      <c r="BE421" s="5">
        <v>498.6564940321112</v>
      </c>
      <c r="BF421" s="5">
        <v>517.60744638491246</v>
      </c>
      <c r="BG421" s="5">
        <v>532.04019015987205</v>
      </c>
      <c r="BH421" s="1">
        <v>6508</v>
      </c>
      <c r="BI421" s="57">
        <v>1181</v>
      </c>
      <c r="BJ421" s="57">
        <v>1342.3116096079618</v>
      </c>
      <c r="BK421" s="57">
        <v>1503.6232192159237</v>
      </c>
      <c r="BL421" s="57">
        <v>1664.9348288238853</v>
      </c>
      <c r="BM421" s="57">
        <v>1826.2464384318471</v>
      </c>
      <c r="BN421" s="57">
        <v>1987.5580480398089</v>
      </c>
      <c r="BO421" s="57">
        <v>0</v>
      </c>
      <c r="BP421" s="57">
        <v>0</v>
      </c>
      <c r="BQ421" s="57">
        <v>0</v>
      </c>
      <c r="BR421" s="57">
        <v>0</v>
      </c>
      <c r="BS421" s="57">
        <v>0</v>
      </c>
      <c r="BT421" s="57">
        <v>0</v>
      </c>
      <c r="CA421" s="57">
        <v>0</v>
      </c>
      <c r="CB421" s="30">
        <v>65.940072034572694</v>
      </c>
      <c r="CC421" s="30">
        <v>43.960048023048458</v>
      </c>
      <c r="CD421" s="30">
        <v>43.960048023048458</v>
      </c>
      <c r="CE421" s="30">
        <v>344.79632595144153</v>
      </c>
      <c r="CF421" s="30">
        <v>0</v>
      </c>
      <c r="CG421" s="124">
        <v>0</v>
      </c>
      <c r="CH421" s="124">
        <v>70.354580526470684</v>
      </c>
      <c r="CI421" s="124">
        <v>46.90305368431379</v>
      </c>
      <c r="CJ421" s="124">
        <v>46.90305368431379</v>
      </c>
      <c r="CK421" s="124">
        <v>367.87950226477375</v>
      </c>
      <c r="CL421" s="124">
        <v>0</v>
      </c>
      <c r="CM421" s="4">
        <f>IF(ISNUMBER(VLOOKUP(A421,Sheet1!$D$5:$D$567,1,0)),1,0)</f>
        <v>1</v>
      </c>
    </row>
    <row r="422" spans="1:91" s="57" customFormat="1">
      <c r="A422" s="1">
        <v>6509</v>
      </c>
      <c r="B422" s="1">
        <v>65</v>
      </c>
      <c r="C422" s="1">
        <v>6</v>
      </c>
      <c r="D422" s="3" t="s">
        <v>518</v>
      </c>
      <c r="E422" s="3"/>
      <c r="F422" s="4" t="s">
        <v>123</v>
      </c>
      <c r="G422" s="4" t="s">
        <v>91</v>
      </c>
      <c r="H422" s="4" t="s">
        <v>92</v>
      </c>
      <c r="I422" s="4" t="s">
        <v>91</v>
      </c>
      <c r="J422" s="4" t="s">
        <v>93</v>
      </c>
      <c r="K422" s="57">
        <v>1198.2399226946432</v>
      </c>
      <c r="L422" s="57">
        <v>91.494900444993007</v>
      </c>
      <c r="M422" s="57">
        <v>138.09490044499299</v>
      </c>
      <c r="N422" s="57">
        <v>174.99490044499299</v>
      </c>
      <c r="O422" s="57">
        <v>193.294900444993</v>
      </c>
      <c r="P422" s="57">
        <v>41.494900444993007</v>
      </c>
      <c r="Q422" s="57">
        <f t="shared" si="111"/>
        <v>639.37450222496511</v>
      </c>
      <c r="R422" s="58">
        <f t="shared" si="112"/>
        <v>1289.7348231396361</v>
      </c>
      <c r="S422" s="58">
        <f t="shared" si="113"/>
        <v>1427.8297235846292</v>
      </c>
      <c r="T422" s="58">
        <f t="shared" si="114"/>
        <v>1602.8246240296221</v>
      </c>
      <c r="U422" s="58">
        <f t="shared" si="115"/>
        <v>1796.119524474615</v>
      </c>
      <c r="V422" s="61">
        <f t="shared" si="116"/>
        <v>1837.6144249196079</v>
      </c>
      <c r="W422" s="57">
        <v>4792.9596907785744</v>
      </c>
      <c r="X422" s="57">
        <f t="shared" si="106"/>
        <v>5158.9392925585471</v>
      </c>
      <c r="Y422" s="57">
        <f t="shared" si="107"/>
        <v>5711.3188943385194</v>
      </c>
      <c r="Z422" s="57">
        <f t="shared" si="108"/>
        <v>6411.2984961184929</v>
      </c>
      <c r="AA422" s="57">
        <f t="shared" si="109"/>
        <v>7160.4780978984636</v>
      </c>
      <c r="AB422" s="57">
        <f t="shared" si="110"/>
        <v>7326.4576996784363</v>
      </c>
      <c r="AC422" s="59">
        <v>4.0000000000000018</v>
      </c>
      <c r="AD422" s="59">
        <v>4.0000000000000018</v>
      </c>
      <c r="AE422" s="59">
        <v>4.0000000000000018</v>
      </c>
      <c r="AF422" s="59">
        <v>4.0000000000000027</v>
      </c>
      <c r="AG422" s="59">
        <v>3.9866378603021886</v>
      </c>
      <c r="AH422" s="59">
        <v>3.9869395888089825</v>
      </c>
      <c r="AI422" s="59"/>
      <c r="AJ422" s="59"/>
      <c r="AK422" s="59"/>
      <c r="AL422" s="59"/>
      <c r="AM422" s="59"/>
      <c r="AN422" s="59"/>
      <c r="AO422" s="59"/>
      <c r="AV422" s="59"/>
      <c r="AW422" s="59"/>
      <c r="AX422" s="59"/>
      <c r="AY422" s="59"/>
      <c r="AZ422" s="59"/>
      <c r="BA422" s="59"/>
      <c r="BB422" s="5">
        <v>221.49</v>
      </c>
      <c r="BC422" s="5">
        <v>238.72599936449689</v>
      </c>
      <c r="BD422" s="5">
        <v>256.30949874323937</v>
      </c>
      <c r="BE422" s="5">
        <v>290.11188878358689</v>
      </c>
      <c r="BF422" s="5">
        <v>330.19714476563433</v>
      </c>
      <c r="BG422" s="5">
        <v>336.65974509805869</v>
      </c>
      <c r="BH422" s="1">
        <v>6509</v>
      </c>
      <c r="BI422" s="57">
        <v>2083</v>
      </c>
      <c r="BJ422" s="57">
        <v>2083</v>
      </c>
      <c r="BK422" s="57">
        <v>2044.7386816305554</v>
      </c>
      <c r="BL422" s="57">
        <v>2179.1675931203554</v>
      </c>
      <c r="BM422" s="57">
        <v>2390.5457092948127</v>
      </c>
      <c r="BN422" s="57">
        <v>2364.600972086349</v>
      </c>
      <c r="BO422" s="57">
        <v>0</v>
      </c>
      <c r="BP422" s="57">
        <v>0</v>
      </c>
      <c r="BQ422" s="57">
        <v>0</v>
      </c>
      <c r="BR422" s="57">
        <v>0</v>
      </c>
      <c r="BS422" s="57">
        <v>0</v>
      </c>
      <c r="BT422" s="57">
        <v>0</v>
      </c>
      <c r="CA422" s="57">
        <v>13.372174610108106</v>
      </c>
      <c r="CB422" s="30">
        <v>53.488698440432422</v>
      </c>
      <c r="CC422" s="30">
        <v>40.116523830324311</v>
      </c>
      <c r="CD422" s="30">
        <v>26.744349220216211</v>
      </c>
      <c r="CE422" s="30">
        <v>156.39014268250585</v>
      </c>
      <c r="CF422" s="30">
        <v>0</v>
      </c>
      <c r="CG422" s="124">
        <v>15.517712543672982</v>
      </c>
      <c r="CH422" s="124">
        <v>62.070850174691927</v>
      </c>
      <c r="CI422" s="124">
        <v>46.553137631018934</v>
      </c>
      <c r="CJ422" s="124">
        <v>31.035425087345963</v>
      </c>
      <c r="CK422" s="124">
        <v>181.4826196613289</v>
      </c>
      <c r="CL422" s="124">
        <v>0</v>
      </c>
      <c r="CM422" s="4">
        <f>IF(ISNUMBER(VLOOKUP(A422,Sheet1!$D$5:$D$567,1,0)),1,0)</f>
        <v>1</v>
      </c>
    </row>
    <row r="423" spans="1:91" s="57" customFormat="1">
      <c r="A423" s="1">
        <v>6510</v>
      </c>
      <c r="B423" s="1">
        <v>65</v>
      </c>
      <c r="C423" s="1">
        <v>6</v>
      </c>
      <c r="D423" s="3" t="s">
        <v>519</v>
      </c>
      <c r="E423" s="3"/>
      <c r="F423" s="4" t="s">
        <v>123</v>
      </c>
      <c r="G423" s="4" t="s">
        <v>91</v>
      </c>
      <c r="H423" s="4" t="s">
        <v>92</v>
      </c>
      <c r="I423" s="4" t="s">
        <v>91</v>
      </c>
      <c r="J423" s="4" t="s">
        <v>93</v>
      </c>
      <c r="K423" s="57">
        <v>242.52376035339572</v>
      </c>
      <c r="L423" s="57">
        <v>10.155367850066582</v>
      </c>
      <c r="M423" s="57">
        <v>24.555367850066581</v>
      </c>
      <c r="N423" s="57">
        <v>78.95536785006658</v>
      </c>
      <c r="O423" s="57">
        <v>34.755367850066584</v>
      </c>
      <c r="P423" s="57">
        <v>34.755367850066584</v>
      </c>
      <c r="Q423" s="57">
        <f t="shared" si="111"/>
        <v>183.17683925033293</v>
      </c>
      <c r="R423" s="58">
        <f t="shared" si="112"/>
        <v>252.67912820346231</v>
      </c>
      <c r="S423" s="58">
        <f t="shared" si="113"/>
        <v>277.23449605352891</v>
      </c>
      <c r="T423" s="58">
        <f t="shared" si="114"/>
        <v>356.18986390359549</v>
      </c>
      <c r="U423" s="58">
        <f t="shared" si="115"/>
        <v>390.94523175366209</v>
      </c>
      <c r="V423" s="61">
        <f t="shared" si="116"/>
        <v>425.70059960372868</v>
      </c>
      <c r="W423" s="57">
        <v>951.07357001331729</v>
      </c>
      <c r="X423" s="57">
        <f t="shared" si="106"/>
        <v>1010.7165128138502</v>
      </c>
      <c r="Y423" s="57">
        <f t="shared" si="107"/>
        <v>1108.9379842141163</v>
      </c>
      <c r="Z423" s="57">
        <f t="shared" si="108"/>
        <v>1424.7594556143833</v>
      </c>
      <c r="AA423" s="57">
        <f t="shared" si="109"/>
        <v>1563.7809270146495</v>
      </c>
      <c r="AB423" s="57">
        <f t="shared" si="110"/>
        <v>1702.8023984149158</v>
      </c>
      <c r="AC423" s="59">
        <v>4.0000000000000036</v>
      </c>
      <c r="AD423" s="59">
        <v>4.0000000000000036</v>
      </c>
      <c r="AE423" s="59">
        <v>4.0000000000000027</v>
      </c>
      <c r="AF423" s="59">
        <v>4.0000000000000036</v>
      </c>
      <c r="AG423" s="59">
        <v>4.0000000000000027</v>
      </c>
      <c r="AH423" s="59">
        <v>4.0000000000000027</v>
      </c>
      <c r="AI423" s="59"/>
      <c r="AJ423" s="59"/>
      <c r="AK423" s="59"/>
      <c r="AL423" s="59"/>
      <c r="AM423" s="59"/>
      <c r="AN423" s="59"/>
      <c r="AO423" s="59"/>
      <c r="AV423" s="59"/>
      <c r="AW423" s="59"/>
      <c r="AX423" s="59"/>
      <c r="AY423" s="59"/>
      <c r="AZ423" s="59"/>
      <c r="BA423" s="59"/>
      <c r="BB423" s="5">
        <v>166.92000000000002</v>
      </c>
      <c r="BC423" s="5">
        <v>171.29965943474534</v>
      </c>
      <c r="BD423" s="5">
        <v>176.93136192359287</v>
      </c>
      <c r="BE423" s="5">
        <v>189.30072891811304</v>
      </c>
      <c r="BF423" s="5">
        <v>196.12261455120694</v>
      </c>
      <c r="BG423" s="5">
        <v>202.71454556517602</v>
      </c>
      <c r="BH423" s="1">
        <v>6510</v>
      </c>
      <c r="BI423" s="57">
        <v>1234</v>
      </c>
      <c r="BJ423" s="57">
        <v>1357.4</v>
      </c>
      <c r="BK423" s="57">
        <v>1493.1400000000003</v>
      </c>
      <c r="BL423" s="57">
        <v>1642.4540000000004</v>
      </c>
      <c r="BM423" s="57">
        <v>1806.6994000000007</v>
      </c>
      <c r="BN423" s="57">
        <v>1987.3693400000009</v>
      </c>
      <c r="BO423" s="57">
        <v>0</v>
      </c>
      <c r="BP423" s="57">
        <v>0</v>
      </c>
      <c r="BQ423" s="57">
        <v>0</v>
      </c>
      <c r="BR423" s="57">
        <v>0</v>
      </c>
      <c r="BS423" s="57">
        <v>0</v>
      </c>
      <c r="BT423" s="57">
        <v>0</v>
      </c>
      <c r="CA423" s="57">
        <v>9.4650364459056515</v>
      </c>
      <c r="CB423" s="30">
        <v>28.395109337716956</v>
      </c>
      <c r="CC423" s="30">
        <v>28.395109337716956</v>
      </c>
      <c r="CD423" s="30">
        <v>28.395109337716956</v>
      </c>
      <c r="CE423" s="30">
        <v>94.650364459056505</v>
      </c>
      <c r="CF423" s="30">
        <v>0</v>
      </c>
      <c r="CG423" s="124">
        <v>10.135727278258802</v>
      </c>
      <c r="CH423" s="124">
        <v>30.407181834776402</v>
      </c>
      <c r="CI423" s="124">
        <v>30.407181834776402</v>
      </c>
      <c r="CJ423" s="124">
        <v>30.407181834776402</v>
      </c>
      <c r="CK423" s="124">
        <v>101.357272782588</v>
      </c>
      <c r="CL423" s="124">
        <v>0</v>
      </c>
      <c r="CM423" s="4">
        <f>IF(ISNUMBER(VLOOKUP(A423,Sheet1!$D$5:$D$567,1,0)),1,0)</f>
        <v>1</v>
      </c>
    </row>
    <row r="424" spans="1:91" s="57" customFormat="1">
      <c r="A424" s="1">
        <v>6511</v>
      </c>
      <c r="B424" s="1">
        <v>65</v>
      </c>
      <c r="C424" s="1">
        <v>6</v>
      </c>
      <c r="D424" s="3" t="s">
        <v>520</v>
      </c>
      <c r="E424" s="3"/>
      <c r="F424" s="4" t="s">
        <v>123</v>
      </c>
      <c r="G424" s="4" t="s">
        <v>91</v>
      </c>
      <c r="H424" s="4" t="s">
        <v>92</v>
      </c>
      <c r="I424" s="4" t="s">
        <v>91</v>
      </c>
      <c r="J424" s="4" t="s">
        <v>93</v>
      </c>
      <c r="K424" s="57">
        <v>61.516425582785388</v>
      </c>
      <c r="L424" s="57">
        <v>10.806204423191872</v>
      </c>
      <c r="M424" s="57">
        <v>58.006204423191868</v>
      </c>
      <c r="N424" s="57">
        <v>53.006204423191875</v>
      </c>
      <c r="O424" s="57">
        <v>1.2062044231918705</v>
      </c>
      <c r="P424" s="57">
        <v>1.2062044231918705</v>
      </c>
      <c r="Q424" s="57">
        <f t="shared" si="111"/>
        <v>124.23102211595935</v>
      </c>
      <c r="R424" s="58">
        <f t="shared" si="112"/>
        <v>72.32263000597726</v>
      </c>
      <c r="S424" s="58">
        <f t="shared" si="113"/>
        <v>130.32883442916912</v>
      </c>
      <c r="T424" s="58">
        <f t="shared" si="114"/>
        <v>183.33503885236098</v>
      </c>
      <c r="U424" s="58">
        <f t="shared" si="115"/>
        <v>184.54124327555286</v>
      </c>
      <c r="V424" s="61">
        <f t="shared" si="116"/>
        <v>185.74744769874474</v>
      </c>
      <c r="W424" s="57">
        <v>253.3029288702929</v>
      </c>
      <c r="X424" s="57">
        <f t="shared" si="106"/>
        <v>303.7550460251046</v>
      </c>
      <c r="Y424" s="57">
        <f t="shared" si="107"/>
        <v>547.38110460251073</v>
      </c>
      <c r="Z424" s="57">
        <f t="shared" si="108"/>
        <v>770.00716317991669</v>
      </c>
      <c r="AA424" s="57">
        <f t="shared" si="109"/>
        <v>775.07322175732259</v>
      </c>
      <c r="AB424" s="57">
        <f t="shared" si="110"/>
        <v>780.13928033472837</v>
      </c>
      <c r="AC424" s="59">
        <v>4.200000000000002</v>
      </c>
      <c r="AD424" s="59">
        <v>4.200000000000002</v>
      </c>
      <c r="AE424" s="59">
        <v>4.2000000000000028</v>
      </c>
      <c r="AF424" s="59">
        <v>4.2000000000000028</v>
      </c>
      <c r="AG424" s="59">
        <v>4.2000000000000028</v>
      </c>
      <c r="AH424" s="59">
        <v>4.2000000000000028</v>
      </c>
      <c r="AI424" s="59"/>
      <c r="AJ424" s="59"/>
      <c r="AK424" s="59"/>
      <c r="AL424" s="59"/>
      <c r="AM424" s="59"/>
      <c r="AN424" s="59"/>
      <c r="AO424" s="59"/>
      <c r="AV424" s="59"/>
      <c r="AW424" s="59"/>
      <c r="AX424" s="59"/>
      <c r="AY424" s="59"/>
      <c r="AZ424" s="59"/>
      <c r="BA424" s="59"/>
      <c r="BB424" s="5">
        <v>419.44</v>
      </c>
      <c r="BC424" s="5">
        <v>427.46270127801552</v>
      </c>
      <c r="BD424" s="5">
        <v>441.51855272739601</v>
      </c>
      <c r="BE424" s="5">
        <v>2570.9512534474411</v>
      </c>
      <c r="BF424" s="5">
        <v>3378.6289006365764</v>
      </c>
      <c r="BG424" s="5">
        <v>4185.728713141757</v>
      </c>
      <c r="BH424" s="1">
        <v>6511</v>
      </c>
      <c r="BJ424" s="57">
        <v>0</v>
      </c>
      <c r="BK424" s="57">
        <v>0</v>
      </c>
      <c r="BL424" s="57">
        <v>0</v>
      </c>
      <c r="BM424" s="57">
        <v>0</v>
      </c>
      <c r="BN424" s="57">
        <v>0</v>
      </c>
      <c r="BO424" s="57">
        <v>0</v>
      </c>
      <c r="BP424" s="57">
        <v>0</v>
      </c>
      <c r="BQ424" s="57">
        <v>0</v>
      </c>
      <c r="BR424" s="57">
        <v>0</v>
      </c>
      <c r="BS424" s="57">
        <v>0</v>
      </c>
      <c r="BT424" s="57">
        <v>0</v>
      </c>
      <c r="CA424" s="57">
        <v>65.171125098742522</v>
      </c>
      <c r="CB424" s="30">
        <v>234.43652389168508</v>
      </c>
      <c r="CC424" s="30">
        <v>2271.3436044570135</v>
      </c>
      <c r="CD424" s="30">
        <v>0</v>
      </c>
      <c r="CE424" s="30">
        <v>0</v>
      </c>
      <c r="CF424" s="30">
        <v>0</v>
      </c>
      <c r="CG424" s="124">
        <v>106.10417028629855</v>
      </c>
      <c r="CH424" s="124">
        <v>381.68272858022533</v>
      </c>
      <c r="CI424" s="124">
        <v>3697.9418142752329</v>
      </c>
      <c r="CJ424" s="124">
        <v>0</v>
      </c>
      <c r="CK424" s="124">
        <v>0</v>
      </c>
      <c r="CL424" s="124">
        <v>0</v>
      </c>
      <c r="CM424" s="4">
        <f>IF(ISNUMBER(VLOOKUP(A424,Sheet1!$D$5:$D$567,1,0)),1,0)</f>
        <v>1</v>
      </c>
    </row>
    <row r="425" spans="1:91" s="57" customFormat="1">
      <c r="A425" s="1">
        <v>6601</v>
      </c>
      <c r="B425" s="1">
        <v>66</v>
      </c>
      <c r="C425" s="1">
        <v>6</v>
      </c>
      <c r="D425" s="3" t="s">
        <v>521</v>
      </c>
      <c r="E425" s="3"/>
      <c r="F425" s="4" t="s">
        <v>123</v>
      </c>
      <c r="G425" s="4" t="s">
        <v>91</v>
      </c>
      <c r="H425" s="4" t="s">
        <v>92</v>
      </c>
      <c r="I425" s="4" t="s">
        <v>91</v>
      </c>
      <c r="J425" s="4" t="s">
        <v>93</v>
      </c>
      <c r="K425" s="57">
        <v>1118.700259525124</v>
      </c>
      <c r="L425" s="57">
        <v>191.22157371617891</v>
      </c>
      <c r="M425" s="57">
        <v>262.82157371617888</v>
      </c>
      <c r="N425" s="57">
        <v>306.52157371617892</v>
      </c>
      <c r="O425" s="57">
        <v>141.62157371617889</v>
      </c>
      <c r="P425" s="57">
        <v>61.621573716178901</v>
      </c>
      <c r="Q425" s="57">
        <f t="shared" si="111"/>
        <v>963.80786858089448</v>
      </c>
      <c r="R425" s="58">
        <f t="shared" si="112"/>
        <v>1309.9218332413029</v>
      </c>
      <c r="S425" s="58">
        <f t="shared" si="113"/>
        <v>1572.7434069574817</v>
      </c>
      <c r="T425" s="58">
        <f t="shared" si="114"/>
        <v>1879.2649806736606</v>
      </c>
      <c r="U425" s="58">
        <f t="shared" si="115"/>
        <v>2020.8865543898396</v>
      </c>
      <c r="V425" s="61">
        <f t="shared" si="116"/>
        <v>2082.5081281060184</v>
      </c>
      <c r="W425" s="57">
        <v>4474.801038100497</v>
      </c>
      <c r="X425" s="57">
        <f t="shared" si="106"/>
        <v>5239.6873329652126</v>
      </c>
      <c r="Y425" s="57">
        <f t="shared" si="107"/>
        <v>6290.9736278299288</v>
      </c>
      <c r="Z425" s="57">
        <f t="shared" si="108"/>
        <v>7517.0599226946442</v>
      </c>
      <c r="AA425" s="57">
        <f t="shared" si="109"/>
        <v>8083.5462175593602</v>
      </c>
      <c r="AB425" s="57">
        <f t="shared" si="110"/>
        <v>8330.0325124240753</v>
      </c>
      <c r="AC425" s="59">
        <v>4.0000000000000009</v>
      </c>
      <c r="AD425" s="59">
        <v>4.0000000000000009</v>
      </c>
      <c r="AE425" s="59">
        <v>4.0000000000000009</v>
      </c>
      <c r="AF425" s="59">
        <v>4.0000000000000009</v>
      </c>
      <c r="AG425" s="59">
        <v>4.0000000000000009</v>
      </c>
      <c r="AH425" s="59">
        <v>4.0000000000000009</v>
      </c>
      <c r="AI425" s="59"/>
      <c r="AJ425" s="59"/>
      <c r="AK425" s="59"/>
      <c r="AL425" s="59"/>
      <c r="AM425" s="59"/>
      <c r="AN425" s="59"/>
      <c r="AO425" s="59"/>
      <c r="AV425" s="59"/>
      <c r="AW425" s="59"/>
      <c r="AX425" s="59"/>
      <c r="AY425" s="59"/>
      <c r="AZ425" s="59"/>
      <c r="BA425" s="59"/>
      <c r="BB425" s="5">
        <v>297.46000000000004</v>
      </c>
      <c r="BC425" s="5">
        <v>328.60679788280947</v>
      </c>
      <c r="BD425" s="5">
        <v>546.65359148127618</v>
      </c>
      <c r="BE425" s="5">
        <v>698.01319923442884</v>
      </c>
      <c r="BF425" s="5">
        <v>820.66866788805623</v>
      </c>
      <c r="BG425" s="5">
        <v>925.10549203719017</v>
      </c>
      <c r="BH425" s="1">
        <v>6601</v>
      </c>
      <c r="BI425" s="57">
        <v>1533</v>
      </c>
      <c r="BJ425" s="57">
        <v>1519.0416894117093</v>
      </c>
      <c r="BK425" s="57">
        <v>1801.8110856590702</v>
      </c>
      <c r="BL425" s="57">
        <v>2044.0082007097017</v>
      </c>
      <c r="BM425" s="57">
        <v>2158.9716733517316</v>
      </c>
      <c r="BN425" s="57">
        <v>2150.8023422837355</v>
      </c>
      <c r="BO425" s="57">
        <v>0</v>
      </c>
      <c r="BP425" s="57">
        <v>0</v>
      </c>
      <c r="BQ425" s="57">
        <v>0</v>
      </c>
      <c r="BR425" s="57">
        <v>0</v>
      </c>
      <c r="BS425" s="57">
        <v>0</v>
      </c>
      <c r="BT425" s="57">
        <v>0</v>
      </c>
      <c r="CA425" s="57">
        <v>0</v>
      </c>
      <c r="CB425" s="30">
        <v>28.586498128649751</v>
      </c>
      <c r="CC425" s="30">
        <v>96.584038458642439</v>
      </c>
      <c r="CD425" s="30">
        <v>289.39287244198516</v>
      </c>
      <c r="CE425" s="30">
        <v>283.44979020515143</v>
      </c>
      <c r="CF425" s="30">
        <v>0</v>
      </c>
      <c r="CG425" s="124">
        <v>0</v>
      </c>
      <c r="CH425" s="124">
        <v>37.886857219791587</v>
      </c>
      <c r="CI425" s="124">
        <v>128.00678342360806</v>
      </c>
      <c r="CJ425" s="124">
        <v>383.54423089152021</v>
      </c>
      <c r="CK425" s="124">
        <v>375.66762050227021</v>
      </c>
      <c r="CL425" s="124">
        <v>0</v>
      </c>
      <c r="CM425" s="4">
        <f>IF(ISNUMBER(VLOOKUP(A425,Sheet1!$D$5:$D$567,1,0)),1,0)</f>
        <v>1</v>
      </c>
    </row>
    <row r="426" spans="1:91" s="57" customFormat="1">
      <c r="A426" s="1">
        <v>6602</v>
      </c>
      <c r="B426" s="1">
        <v>66</v>
      </c>
      <c r="C426" s="1">
        <v>6</v>
      </c>
      <c r="D426" s="3" t="s">
        <v>522</v>
      </c>
      <c r="E426" s="3"/>
      <c r="F426" s="4" t="s">
        <v>123</v>
      </c>
      <c r="G426" s="4" t="s">
        <v>91</v>
      </c>
      <c r="H426" s="4" t="s">
        <v>92</v>
      </c>
      <c r="I426" s="4" t="s">
        <v>91</v>
      </c>
      <c r="J426" s="4" t="s">
        <v>93</v>
      </c>
      <c r="K426" s="57">
        <v>794.03365543898508</v>
      </c>
      <c r="L426" s="57">
        <v>26.769287361548727</v>
      </c>
      <c r="M426" s="57">
        <v>35.369287361548729</v>
      </c>
      <c r="N426" s="57">
        <v>25.769287361548727</v>
      </c>
      <c r="O426" s="57">
        <v>15.569287361548728</v>
      </c>
      <c r="P426" s="57">
        <v>15.569287361548728</v>
      </c>
      <c r="Q426" s="57">
        <f t="shared" si="111"/>
        <v>119.04643680774365</v>
      </c>
      <c r="R426" s="58">
        <f t="shared" si="112"/>
        <v>820.80294280053386</v>
      </c>
      <c r="S426" s="58">
        <f t="shared" si="113"/>
        <v>856.17223016208254</v>
      </c>
      <c r="T426" s="58">
        <f t="shared" si="114"/>
        <v>881.94151752363132</v>
      </c>
      <c r="U426" s="58">
        <f t="shared" si="115"/>
        <v>897.51080488518005</v>
      </c>
      <c r="V426" s="61">
        <f t="shared" si="116"/>
        <v>913.08009224672878</v>
      </c>
      <c r="W426" s="57">
        <v>3176.1346217559362</v>
      </c>
      <c r="X426" s="57">
        <f t="shared" si="106"/>
        <v>3283.2117712021309</v>
      </c>
      <c r="Y426" s="57">
        <f t="shared" si="107"/>
        <v>3424.6889206483256</v>
      </c>
      <c r="Z426" s="57">
        <f t="shared" si="108"/>
        <v>3527.7660700945203</v>
      </c>
      <c r="AA426" s="57">
        <f t="shared" si="109"/>
        <v>3590.0432195407152</v>
      </c>
      <c r="AB426" s="57">
        <f t="shared" si="110"/>
        <v>3652.3203689869101</v>
      </c>
      <c r="AC426" s="59">
        <v>3.9999999999999947</v>
      </c>
      <c r="AD426" s="59">
        <v>3.9999999999999947</v>
      </c>
      <c r="AE426" s="59">
        <v>3.9999999999999947</v>
      </c>
      <c r="AF426" s="59">
        <v>3.9999999999999942</v>
      </c>
      <c r="AG426" s="59">
        <v>3.9999999999999942</v>
      </c>
      <c r="AH426" s="59">
        <v>3.9999999999999947</v>
      </c>
      <c r="AI426" s="59"/>
      <c r="AJ426" s="59"/>
      <c r="AK426" s="59"/>
      <c r="AL426" s="59"/>
      <c r="AM426" s="59"/>
      <c r="AN426" s="59"/>
      <c r="AO426" s="59"/>
      <c r="AV426" s="59"/>
      <c r="AW426" s="59"/>
      <c r="AX426" s="59"/>
      <c r="AY426" s="59"/>
      <c r="AZ426" s="59"/>
      <c r="BA426" s="59"/>
      <c r="BB426" s="5">
        <v>164.78</v>
      </c>
      <c r="BC426" s="5">
        <v>172.41779023095322</v>
      </c>
      <c r="BD426" s="5">
        <v>179.31273923621913</v>
      </c>
      <c r="BE426" s="5">
        <v>185.26266474067467</v>
      </c>
      <c r="BF426" s="5">
        <v>189.74823043961965</v>
      </c>
      <c r="BG426" s="5">
        <v>194.00678965558248</v>
      </c>
      <c r="BH426" s="1">
        <v>6602</v>
      </c>
      <c r="BI426" s="57">
        <v>1989</v>
      </c>
      <c r="BJ426" s="57">
        <v>1989</v>
      </c>
      <c r="BK426" s="57">
        <v>1989</v>
      </c>
      <c r="BL426" s="57">
        <v>1989</v>
      </c>
      <c r="BM426" s="57">
        <v>1989</v>
      </c>
      <c r="BN426" s="57">
        <v>1989</v>
      </c>
      <c r="BO426" s="57">
        <v>0</v>
      </c>
      <c r="BP426" s="57">
        <v>0</v>
      </c>
      <c r="BQ426" s="57">
        <v>0</v>
      </c>
      <c r="BR426" s="57">
        <v>0</v>
      </c>
      <c r="BS426" s="57">
        <v>0</v>
      </c>
      <c r="BT426" s="57">
        <v>0</v>
      </c>
      <c r="CA426" s="57">
        <v>0</v>
      </c>
      <c r="CB426" s="30">
        <v>27.789399711101204</v>
      </c>
      <c r="CC426" s="30">
        <v>27.789399711101204</v>
      </c>
      <c r="CD426" s="30">
        <v>46.315666185168674</v>
      </c>
      <c r="CE426" s="30">
        <v>83.368199133303605</v>
      </c>
      <c r="CF426" s="30">
        <v>0</v>
      </c>
      <c r="CG426" s="124">
        <v>0</v>
      </c>
      <c r="CH426" s="124">
        <v>29.101018448337378</v>
      </c>
      <c r="CI426" s="124">
        <v>29.101018448337378</v>
      </c>
      <c r="CJ426" s="124">
        <v>48.501697413895634</v>
      </c>
      <c r="CK426" s="124">
        <v>87.303055345012112</v>
      </c>
      <c r="CL426" s="124">
        <v>0</v>
      </c>
      <c r="CM426" s="4">
        <f>IF(ISNUMBER(VLOOKUP(A426,Sheet1!$D$5:$D$567,1,0)),1,0)</f>
        <v>1</v>
      </c>
    </row>
    <row r="427" spans="1:91" s="57" customFormat="1">
      <c r="A427" s="1">
        <v>6603</v>
      </c>
      <c r="B427" s="1">
        <v>66</v>
      </c>
      <c r="C427" s="1">
        <v>6</v>
      </c>
      <c r="D427" s="3" t="s">
        <v>523</v>
      </c>
      <c r="E427" s="3"/>
      <c r="F427" s="4" t="s">
        <v>123</v>
      </c>
      <c r="G427" s="4" t="s">
        <v>91</v>
      </c>
      <c r="H427" s="4" t="s">
        <v>92</v>
      </c>
      <c r="I427" s="4" t="s">
        <v>91</v>
      </c>
      <c r="J427" s="4" t="s">
        <v>93</v>
      </c>
      <c r="K427" s="57">
        <v>1155.1032854776365</v>
      </c>
      <c r="L427" s="57">
        <v>46.249084028973272</v>
      </c>
      <c r="M427" s="57">
        <v>37.049084028973269</v>
      </c>
      <c r="N427" s="57">
        <v>35.649084028973263</v>
      </c>
      <c r="O427" s="57">
        <v>22.649084028973267</v>
      </c>
      <c r="P427" s="57">
        <v>22.649084028973267</v>
      </c>
      <c r="Q427" s="57">
        <f t="shared" si="111"/>
        <v>164.24542014486636</v>
      </c>
      <c r="R427" s="58">
        <f t="shared" si="112"/>
        <v>1201.3523695066099</v>
      </c>
      <c r="S427" s="58">
        <f t="shared" si="113"/>
        <v>1238.4014535355832</v>
      </c>
      <c r="T427" s="58">
        <f t="shared" si="114"/>
        <v>1274.0505375645564</v>
      </c>
      <c r="U427" s="58">
        <f t="shared" si="115"/>
        <v>1296.6996215935296</v>
      </c>
      <c r="V427" s="61">
        <f t="shared" si="116"/>
        <v>1319.3487056225028</v>
      </c>
      <c r="W427" s="57">
        <v>4620.413141910547</v>
      </c>
      <c r="X427" s="57">
        <f t="shared" si="106"/>
        <v>4805.4094780264404</v>
      </c>
      <c r="Y427" s="57">
        <f t="shared" si="107"/>
        <v>4953.6058141423337</v>
      </c>
      <c r="Z427" s="57">
        <f t="shared" si="108"/>
        <v>5096.2021502582265</v>
      </c>
      <c r="AA427" s="57">
        <f t="shared" si="109"/>
        <v>5186.7984863741194</v>
      </c>
      <c r="AB427" s="57">
        <f t="shared" si="110"/>
        <v>5277.3948224900123</v>
      </c>
      <c r="AC427" s="59">
        <v>4.0000000000000009</v>
      </c>
      <c r="AD427" s="59">
        <v>4.0000000000000009</v>
      </c>
      <c r="AE427" s="59">
        <v>4.0000000000000009</v>
      </c>
      <c r="AF427" s="59">
        <v>4.0000000000000009</v>
      </c>
      <c r="AG427" s="59">
        <v>4.0000000000000009</v>
      </c>
      <c r="AH427" s="59">
        <v>4.0000000000000009</v>
      </c>
      <c r="AI427" s="59"/>
      <c r="AJ427" s="59"/>
      <c r="AK427" s="59"/>
      <c r="AL427" s="59"/>
      <c r="AM427" s="59"/>
      <c r="AN427" s="59"/>
      <c r="AO427" s="59"/>
      <c r="AV427" s="59"/>
      <c r="AW427" s="59"/>
      <c r="AX427" s="59"/>
      <c r="AY427" s="59"/>
      <c r="AZ427" s="59"/>
      <c r="BA427" s="59"/>
      <c r="BB427" s="5">
        <v>205.44</v>
      </c>
      <c r="BC427" s="5">
        <v>251.68625612727988</v>
      </c>
      <c r="BD427" s="5">
        <v>260.7184767190376</v>
      </c>
      <c r="BE427" s="5">
        <v>266.90738843522269</v>
      </c>
      <c r="BF427" s="5">
        <v>272.86651159394762</v>
      </c>
      <c r="BG427" s="5">
        <v>277.43014316353015</v>
      </c>
      <c r="BH427" s="1">
        <v>6603</v>
      </c>
      <c r="BI427" s="57">
        <v>523</v>
      </c>
      <c r="BJ427" s="57">
        <v>622.79235612415084</v>
      </c>
      <c r="BK427" s="57">
        <v>722.58471224830168</v>
      </c>
      <c r="BL427" s="57">
        <v>822.37706837245241</v>
      </c>
      <c r="BM427" s="57">
        <v>922.16942449660326</v>
      </c>
      <c r="BN427" s="57">
        <v>1021.9617806207541</v>
      </c>
      <c r="BO427" s="57">
        <v>0</v>
      </c>
      <c r="BP427" s="57">
        <v>0</v>
      </c>
      <c r="BQ427" s="57">
        <v>0</v>
      </c>
      <c r="BR427" s="57">
        <v>0</v>
      </c>
      <c r="BS427" s="57">
        <v>0</v>
      </c>
      <c r="BT427" s="57">
        <v>0</v>
      </c>
      <c r="CA427" s="57">
        <v>14.863786232805374</v>
      </c>
      <c r="CB427" s="30">
        <v>102.69525100400239</v>
      </c>
      <c r="CC427" s="30">
        <v>70.265171679129764</v>
      </c>
      <c r="CD427" s="30">
        <v>10.810026518195222</v>
      </c>
      <c r="CE427" s="30">
        <v>68.273153001089938</v>
      </c>
      <c r="CF427" s="30">
        <v>0</v>
      </c>
      <c r="CG427" s="124">
        <v>15.449787159114551</v>
      </c>
      <c r="CH427" s="124">
        <v>106.7439847030298</v>
      </c>
      <c r="CI427" s="124">
        <v>73.035357891870532</v>
      </c>
      <c r="CJ427" s="124">
        <v>11.236209016642899</v>
      </c>
      <c r="CK427" s="124">
        <v>70.964804392872352</v>
      </c>
      <c r="CL427" s="124">
        <v>0</v>
      </c>
      <c r="CM427" s="4">
        <f>IF(ISNUMBER(VLOOKUP(A427,Sheet1!$D$5:$D$567,1,0)),1,0)</f>
        <v>1</v>
      </c>
    </row>
    <row r="428" spans="1:91" s="57" customFormat="1">
      <c r="A428" s="1">
        <v>6604</v>
      </c>
      <c r="B428" s="1">
        <v>66</v>
      </c>
      <c r="C428" s="1">
        <v>6</v>
      </c>
      <c r="D428" s="3" t="s">
        <v>524</v>
      </c>
      <c r="E428" s="3"/>
      <c r="F428" s="4" t="s">
        <v>123</v>
      </c>
      <c r="G428" s="4" t="s">
        <v>91</v>
      </c>
      <c r="H428" s="4" t="s">
        <v>92</v>
      </c>
      <c r="I428" s="4" t="s">
        <v>91</v>
      </c>
      <c r="J428" s="4" t="s">
        <v>93</v>
      </c>
      <c r="K428" s="57">
        <v>376.28840419657666</v>
      </c>
      <c r="L428" s="57">
        <v>76.8291843960113</v>
      </c>
      <c r="M428" s="57">
        <v>87.029184396011317</v>
      </c>
      <c r="N428" s="57">
        <v>188.62918439601131</v>
      </c>
      <c r="O428" s="57">
        <v>158.8291843960113</v>
      </c>
      <c r="P428" s="57">
        <v>164.8291843960113</v>
      </c>
      <c r="Q428" s="57">
        <f t="shared" si="111"/>
        <v>676.14592198005653</v>
      </c>
      <c r="R428" s="58">
        <f t="shared" si="112"/>
        <v>453.11758859258794</v>
      </c>
      <c r="S428" s="58">
        <f t="shared" si="113"/>
        <v>540.1467729885992</v>
      </c>
      <c r="T428" s="58">
        <f t="shared" si="114"/>
        <v>728.77595738461048</v>
      </c>
      <c r="U428" s="58">
        <f t="shared" si="115"/>
        <v>887.60514178062181</v>
      </c>
      <c r="V428" s="61">
        <f t="shared" si="116"/>
        <v>1052.434326176633</v>
      </c>
      <c r="W428" s="57">
        <v>1505.153616786306</v>
      </c>
      <c r="X428" s="57">
        <f t="shared" si="106"/>
        <v>1812.4703543703508</v>
      </c>
      <c r="Y428" s="57">
        <f t="shared" si="107"/>
        <v>2160.5870919543959</v>
      </c>
      <c r="Z428" s="57">
        <f t="shared" si="108"/>
        <v>2915.103829538441</v>
      </c>
      <c r="AA428" s="57">
        <f t="shared" si="109"/>
        <v>3550.4205671224859</v>
      </c>
      <c r="AB428" s="57">
        <f t="shared" si="110"/>
        <v>4209.7373047065303</v>
      </c>
      <c r="AC428" s="59">
        <v>3.9999999999999982</v>
      </c>
      <c r="AD428" s="59">
        <v>3.9999999999999978</v>
      </c>
      <c r="AE428" s="59">
        <v>3.9999999999999982</v>
      </c>
      <c r="AF428" s="59">
        <v>3.9999999999999987</v>
      </c>
      <c r="AG428" s="59">
        <v>3.9999999999999987</v>
      </c>
      <c r="AH428" s="59">
        <v>3.9999999999999982</v>
      </c>
      <c r="AI428" s="59"/>
      <c r="AJ428" s="59"/>
      <c r="AK428" s="59"/>
      <c r="AL428" s="59"/>
      <c r="AM428" s="59"/>
      <c r="AN428" s="59"/>
      <c r="AO428" s="59"/>
      <c r="AV428" s="59"/>
      <c r="AW428" s="59"/>
      <c r="AX428" s="59"/>
      <c r="AY428" s="59"/>
      <c r="AZ428" s="59"/>
      <c r="BA428" s="59"/>
      <c r="BB428" s="5">
        <v>64.2</v>
      </c>
      <c r="BC428" s="5">
        <v>168.59530085147708</v>
      </c>
      <c r="BD428" s="5">
        <v>348.79151772778289</v>
      </c>
      <c r="BE428" s="5">
        <v>528.87791579442796</v>
      </c>
      <c r="BF428" s="5">
        <v>649.32987163468522</v>
      </c>
      <c r="BG428" s="5">
        <v>769.28689024480468</v>
      </c>
      <c r="BH428" s="1">
        <v>6604</v>
      </c>
      <c r="BI428" s="57">
        <v>853</v>
      </c>
      <c r="BJ428" s="57">
        <v>853</v>
      </c>
      <c r="BK428" s="57">
        <v>853</v>
      </c>
      <c r="BL428" s="57">
        <v>792.66311493774629</v>
      </c>
      <c r="BM428" s="57">
        <v>948.25429664175113</v>
      </c>
      <c r="BN428" s="57">
        <v>1086.9480811578705</v>
      </c>
      <c r="BO428" s="57">
        <v>0</v>
      </c>
      <c r="BP428" s="57">
        <v>0</v>
      </c>
      <c r="BQ428" s="57">
        <v>0</v>
      </c>
      <c r="BR428" s="57">
        <v>0</v>
      </c>
      <c r="BS428" s="57">
        <v>0</v>
      </c>
      <c r="BT428" s="57">
        <v>0</v>
      </c>
      <c r="CA428" s="57">
        <v>0</v>
      </c>
      <c r="CB428" s="30">
        <v>57.887703932908792</v>
      </c>
      <c r="CC428" s="30">
        <v>79.686461640319294</v>
      </c>
      <c r="CD428" s="30">
        <v>359.61620446170895</v>
      </c>
      <c r="CE428" s="30">
        <v>31.687545759490927</v>
      </c>
      <c r="CF428" s="30">
        <v>0</v>
      </c>
      <c r="CG428" s="124">
        <v>0</v>
      </c>
      <c r="CH428" s="124">
        <v>84.201382610327798</v>
      </c>
      <c r="CI428" s="124">
        <v>115.90907549582919</v>
      </c>
      <c r="CJ428" s="124">
        <v>523.08486202611562</v>
      </c>
      <c r="CK428" s="124">
        <v>46.091570112532096</v>
      </c>
      <c r="CL428" s="124">
        <v>0</v>
      </c>
      <c r="CM428" s="4">
        <f>IF(ISNUMBER(VLOOKUP(A428,Sheet1!$D$5:$D$567,1,0)),1,0)</f>
        <v>1</v>
      </c>
    </row>
    <row r="429" spans="1:91" s="57" customFormat="1">
      <c r="A429" s="1">
        <v>6605</v>
      </c>
      <c r="B429" s="1">
        <v>66</v>
      </c>
      <c r="C429" s="1">
        <v>6</v>
      </c>
      <c r="D429" s="3" t="s">
        <v>525</v>
      </c>
      <c r="E429" s="3"/>
      <c r="F429" s="4" t="s">
        <v>123</v>
      </c>
      <c r="G429" s="4" t="s">
        <v>91</v>
      </c>
      <c r="H429" s="4" t="s">
        <v>92</v>
      </c>
      <c r="I429" s="4" t="s">
        <v>91</v>
      </c>
      <c r="J429" s="4" t="s">
        <v>93</v>
      </c>
      <c r="K429" s="57">
        <v>243.16282164549949</v>
      </c>
      <c r="L429" s="57">
        <v>15.967898463637248</v>
      </c>
      <c r="M429" s="57">
        <v>39.567898463637242</v>
      </c>
      <c r="N429" s="57">
        <v>4.7678984636372457</v>
      </c>
      <c r="O429" s="57">
        <v>4.7678984636372457</v>
      </c>
      <c r="P429" s="57">
        <v>4.7678984636372457</v>
      </c>
      <c r="Q429" s="57">
        <f t="shared" si="111"/>
        <v>69.839492318186231</v>
      </c>
      <c r="R429" s="58">
        <f t="shared" si="112"/>
        <v>259.13072010913675</v>
      </c>
      <c r="S429" s="58">
        <f t="shared" si="113"/>
        <v>298.69861857277397</v>
      </c>
      <c r="T429" s="58">
        <f t="shared" si="114"/>
        <v>303.46651703641123</v>
      </c>
      <c r="U429" s="58">
        <f t="shared" si="115"/>
        <v>308.2344155000485</v>
      </c>
      <c r="V429" s="61">
        <f t="shared" si="116"/>
        <v>313.00231396368576</v>
      </c>
      <c r="W429" s="57">
        <v>953.57969272744981</v>
      </c>
      <c r="X429" s="57">
        <f t="shared" si="106"/>
        <v>1036.5228804365479</v>
      </c>
      <c r="Y429" s="57">
        <f t="shared" si="107"/>
        <v>1194.794474291097</v>
      </c>
      <c r="Z429" s="57">
        <f t="shared" si="108"/>
        <v>1213.8660681456458</v>
      </c>
      <c r="AA429" s="57">
        <f t="shared" si="109"/>
        <v>1232.9376620001949</v>
      </c>
      <c r="AB429" s="57">
        <f t="shared" si="110"/>
        <v>1252.009255854744</v>
      </c>
      <c r="AC429" s="59">
        <v>4.0000000000000036</v>
      </c>
      <c r="AD429" s="59">
        <v>4.0000000000000036</v>
      </c>
      <c r="AE429" s="59">
        <v>4.0000000000000036</v>
      </c>
      <c r="AF429" s="59">
        <v>4.0000000000000027</v>
      </c>
      <c r="AG429" s="59">
        <v>4.0000000000000027</v>
      </c>
      <c r="AH429" s="59">
        <v>4.0000000000000027</v>
      </c>
      <c r="AI429" s="59"/>
      <c r="AJ429" s="59"/>
      <c r="AK429" s="59"/>
      <c r="AL429" s="59"/>
      <c r="AM429" s="59"/>
      <c r="AN429" s="59"/>
      <c r="AO429" s="59"/>
      <c r="AV429" s="59"/>
      <c r="AW429" s="59"/>
      <c r="AX429" s="59"/>
      <c r="AY429" s="59"/>
      <c r="AZ429" s="59"/>
      <c r="BA429" s="59"/>
      <c r="BB429" s="5">
        <v>193.67000000000002</v>
      </c>
      <c r="BC429" s="5">
        <v>199.16379036384996</v>
      </c>
      <c r="BD429" s="5">
        <v>229.82729433831949</v>
      </c>
      <c r="BE429" s="5">
        <v>317.09806289949893</v>
      </c>
      <c r="BF429" s="5">
        <v>320.74633065030554</v>
      </c>
      <c r="BG429" s="5">
        <v>324.12779208020459</v>
      </c>
      <c r="BH429" s="1">
        <v>6605</v>
      </c>
      <c r="BI429" s="57">
        <v>2424</v>
      </c>
      <c r="BJ429" s="57">
        <v>2545.2000000000003</v>
      </c>
      <c r="BK429" s="57">
        <v>2672.4600000000005</v>
      </c>
      <c r="BL429" s="57">
        <v>2806.0830000000005</v>
      </c>
      <c r="BM429" s="57">
        <v>2946.3871500000005</v>
      </c>
      <c r="BN429" s="57">
        <v>3093.7065075000005</v>
      </c>
      <c r="BO429" s="57">
        <v>0</v>
      </c>
      <c r="BP429" s="57">
        <v>0</v>
      </c>
      <c r="BQ429" s="57">
        <v>0</v>
      </c>
      <c r="BR429" s="57">
        <v>0</v>
      </c>
      <c r="BS429" s="57">
        <v>0</v>
      </c>
      <c r="BT429" s="57">
        <v>0</v>
      </c>
      <c r="BU429" s="57">
        <v>3000</v>
      </c>
      <c r="BV429" s="57">
        <v>3150</v>
      </c>
      <c r="BW429" s="57">
        <v>3307.5</v>
      </c>
      <c r="BX429" s="57">
        <v>3472.875</v>
      </c>
      <c r="BY429" s="57">
        <v>3646.5187500000002</v>
      </c>
      <c r="BZ429" s="57">
        <v>3828.8446875000004</v>
      </c>
      <c r="CA429" s="57">
        <v>0</v>
      </c>
      <c r="CB429" s="30">
        <v>24.114725439807128</v>
      </c>
      <c r="CC429" s="30">
        <v>30.725650499522676</v>
      </c>
      <c r="CD429" s="30">
        <v>118.87131796239665</v>
      </c>
      <c r="CE429" s="30">
        <v>143.38636899777248</v>
      </c>
      <c r="CF429" s="30">
        <v>0</v>
      </c>
      <c r="CG429" s="124">
        <v>0</v>
      </c>
      <c r="CH429" s="124">
        <v>24.649323436271853</v>
      </c>
      <c r="CI429" s="124">
        <v>31.406805723044538</v>
      </c>
      <c r="CJ429" s="124">
        <v>121.50656954668035</v>
      </c>
      <c r="CK429" s="124">
        <v>146.56509337420783</v>
      </c>
      <c r="CL429" s="124">
        <v>0</v>
      </c>
      <c r="CM429" s="4">
        <f>IF(ISNUMBER(VLOOKUP(A429,Sheet1!$D$5:$D$567,1,0)),1,0)</f>
        <v>1</v>
      </c>
    </row>
    <row r="430" spans="1:91" s="57" customFormat="1">
      <c r="A430" s="1">
        <v>6606</v>
      </c>
      <c r="B430" s="1">
        <v>66</v>
      </c>
      <c r="C430" s="1">
        <v>6</v>
      </c>
      <c r="D430" s="3" t="s">
        <v>526</v>
      </c>
      <c r="E430" s="3"/>
      <c r="F430" s="4" t="s">
        <v>123</v>
      </c>
      <c r="G430" s="4" t="s">
        <v>91</v>
      </c>
      <c r="H430" s="4" t="s">
        <v>92</v>
      </c>
      <c r="I430" s="4" t="s">
        <v>91</v>
      </c>
      <c r="J430" s="4" t="s">
        <v>93</v>
      </c>
      <c r="K430" s="57">
        <v>763.75644395361803</v>
      </c>
      <c r="L430" s="57">
        <v>95.797185175561125</v>
      </c>
      <c r="M430" s="57">
        <v>173.99718517556113</v>
      </c>
      <c r="N430" s="57">
        <v>170.69718517556117</v>
      </c>
      <c r="O430" s="57">
        <v>168.59718517556115</v>
      </c>
      <c r="P430" s="57">
        <v>154.19718517556115</v>
      </c>
      <c r="Q430" s="57">
        <f t="shared" si="111"/>
        <v>763.28592587780577</v>
      </c>
      <c r="R430" s="58">
        <f t="shared" si="112"/>
        <v>859.55362912917917</v>
      </c>
      <c r="S430" s="58">
        <f t="shared" si="113"/>
        <v>1033.5508143047402</v>
      </c>
      <c r="T430" s="58">
        <f t="shared" si="114"/>
        <v>1204.2479994803014</v>
      </c>
      <c r="U430" s="58">
        <f t="shared" si="115"/>
        <v>1372.8451846558626</v>
      </c>
      <c r="V430" s="61">
        <f t="shared" si="116"/>
        <v>1527.0423698314237</v>
      </c>
      <c r="W430" s="57">
        <v>3055.0257758144676</v>
      </c>
      <c r="X430" s="57">
        <f t="shared" si="106"/>
        <v>3438.2145165167112</v>
      </c>
      <c r="Y430" s="57">
        <f t="shared" si="107"/>
        <v>4134.2032572189546</v>
      </c>
      <c r="Z430" s="57">
        <f t="shared" si="108"/>
        <v>4816.9919979211982</v>
      </c>
      <c r="AA430" s="57">
        <f t="shared" si="109"/>
        <v>5491.3807386234421</v>
      </c>
      <c r="AB430" s="57">
        <f t="shared" si="110"/>
        <v>6108.1694793256847</v>
      </c>
      <c r="AC430" s="59">
        <v>3.9999999999999938</v>
      </c>
      <c r="AD430" s="59">
        <v>3.9999999999999938</v>
      </c>
      <c r="AE430" s="59">
        <v>3.9999999999999938</v>
      </c>
      <c r="AF430" s="59">
        <v>3.9999999999999938</v>
      </c>
      <c r="AG430" s="59">
        <v>3.9999999999999942</v>
      </c>
      <c r="AH430" s="59">
        <v>3.9999999999999933</v>
      </c>
      <c r="AI430" s="59"/>
      <c r="AJ430" s="59"/>
      <c r="AK430" s="59"/>
      <c r="AL430" s="59"/>
      <c r="AM430" s="59"/>
      <c r="AN430" s="59"/>
      <c r="AO430" s="59"/>
      <c r="AV430" s="59"/>
      <c r="AW430" s="59"/>
      <c r="AX430" s="59"/>
      <c r="AY430" s="59"/>
      <c r="AZ430" s="59"/>
      <c r="BA430" s="59"/>
      <c r="BB430" s="5">
        <v>98.440000000000012</v>
      </c>
      <c r="BC430" s="5">
        <v>117.93097922333402</v>
      </c>
      <c r="BD430" s="5">
        <v>140.39413739253746</v>
      </c>
      <c r="BE430" s="5">
        <v>162.58494385995809</v>
      </c>
      <c r="BF430" s="5">
        <v>184.38015875525554</v>
      </c>
      <c r="BG430" s="5">
        <v>204.3117593879922</v>
      </c>
      <c r="BH430" s="1">
        <v>6606</v>
      </c>
      <c r="BJ430" s="57">
        <v>0</v>
      </c>
      <c r="BK430" s="57">
        <v>0</v>
      </c>
      <c r="BL430" s="57">
        <v>0</v>
      </c>
      <c r="BM430" s="57">
        <v>0</v>
      </c>
      <c r="BN430" s="57">
        <v>0</v>
      </c>
      <c r="BO430" s="57">
        <v>0</v>
      </c>
      <c r="BP430" s="57">
        <v>0</v>
      </c>
      <c r="BQ430" s="57">
        <v>0</v>
      </c>
      <c r="BR430" s="57">
        <v>0</v>
      </c>
      <c r="BS430" s="57">
        <v>0</v>
      </c>
      <c r="BT430" s="57">
        <v>0</v>
      </c>
      <c r="CA430" s="57">
        <v>8.1292471929979033</v>
      </c>
      <c r="CB430" s="30">
        <v>32.516988771991613</v>
      </c>
      <c r="CC430" s="30">
        <v>32.516988771991613</v>
      </c>
      <c r="CD430" s="30">
        <v>56.904730350985318</v>
      </c>
      <c r="CE430" s="30">
        <v>32.516988771991613</v>
      </c>
      <c r="CF430" s="30">
        <v>0</v>
      </c>
      <c r="CG430" s="124">
        <v>10.215587969399609</v>
      </c>
      <c r="CH430" s="124">
        <v>40.862351877598435</v>
      </c>
      <c r="CI430" s="124">
        <v>40.862351877598435</v>
      </c>
      <c r="CJ430" s="124">
        <v>71.509115785797249</v>
      </c>
      <c r="CK430" s="124">
        <v>40.862351877598435</v>
      </c>
      <c r="CL430" s="124">
        <v>0</v>
      </c>
      <c r="CM430" s="4">
        <f>IF(ISNUMBER(VLOOKUP(A430,Sheet1!$D$5:$D$567,1,0)),1,0)</f>
        <v>1</v>
      </c>
    </row>
    <row r="431" spans="1:91" s="57" customFormat="1">
      <c r="A431" s="1">
        <v>6607</v>
      </c>
      <c r="B431" s="1">
        <v>66</v>
      </c>
      <c r="C431" s="1">
        <v>6</v>
      </c>
      <c r="D431" s="3" t="s">
        <v>527</v>
      </c>
      <c r="E431" s="3"/>
      <c r="F431" s="4" t="s">
        <v>123</v>
      </c>
      <c r="G431" s="4" t="s">
        <v>91</v>
      </c>
      <c r="H431" s="4" t="s">
        <v>92</v>
      </c>
      <c r="I431" s="4" t="s">
        <v>91</v>
      </c>
      <c r="J431" s="4" t="s">
        <v>93</v>
      </c>
      <c r="K431" s="57">
        <v>677.83078409718507</v>
      </c>
      <c r="L431" s="57">
        <v>30.937858511709514</v>
      </c>
      <c r="M431" s="57">
        <v>362.73785851170953</v>
      </c>
      <c r="N431" s="57">
        <v>390.8378585117095</v>
      </c>
      <c r="O431" s="57">
        <v>402.93785851170952</v>
      </c>
      <c r="P431" s="57">
        <v>792.93785851170946</v>
      </c>
      <c r="Q431" s="57">
        <f t="shared" si="111"/>
        <v>1980.3892925585476</v>
      </c>
      <c r="R431" s="58">
        <f t="shared" si="112"/>
        <v>708.76864260889454</v>
      </c>
      <c r="S431" s="58">
        <f t="shared" si="113"/>
        <v>1071.5065011206041</v>
      </c>
      <c r="T431" s="58">
        <f t="shared" si="114"/>
        <v>1462.3443596323136</v>
      </c>
      <c r="U431" s="58">
        <f t="shared" si="115"/>
        <v>1865.2822181440231</v>
      </c>
      <c r="V431" s="61">
        <f t="shared" si="116"/>
        <v>2658.2200766557326</v>
      </c>
      <c r="W431" s="57">
        <v>2711.3231363887353</v>
      </c>
      <c r="X431" s="57">
        <f t="shared" si="106"/>
        <v>2835.0745704355732</v>
      </c>
      <c r="Y431" s="57">
        <f t="shared" si="107"/>
        <v>4286.0260044824081</v>
      </c>
      <c r="Z431" s="57">
        <f t="shared" si="108"/>
        <v>5849.3774385292436</v>
      </c>
      <c r="AA431" s="57">
        <f t="shared" si="109"/>
        <v>7461.1288725760787</v>
      </c>
      <c r="AB431" s="57">
        <f t="shared" si="110"/>
        <v>10632.880306622912</v>
      </c>
      <c r="AC431" s="59">
        <v>3.9999999999999925</v>
      </c>
      <c r="AD431" s="59">
        <v>3.9999999999999929</v>
      </c>
      <c r="AE431" s="59">
        <v>3.9999999999999925</v>
      </c>
      <c r="AF431" s="59">
        <v>3.9999999999999925</v>
      </c>
      <c r="AG431" s="59">
        <v>3.9999999999999929</v>
      </c>
      <c r="AH431" s="59">
        <v>3.9999999999999933</v>
      </c>
      <c r="AI431" s="59"/>
      <c r="AJ431" s="59"/>
      <c r="AK431" s="59"/>
      <c r="AL431" s="59"/>
      <c r="AM431" s="59"/>
      <c r="AN431" s="59"/>
      <c r="AO431" s="59"/>
      <c r="AV431" s="59"/>
      <c r="AW431" s="59"/>
      <c r="AX431" s="59"/>
      <c r="AY431" s="59"/>
      <c r="AZ431" s="59"/>
      <c r="BA431" s="59"/>
      <c r="BB431" s="5">
        <v>78.11</v>
      </c>
      <c r="BC431" s="5">
        <v>143.3602469018054</v>
      </c>
      <c r="BD431" s="5">
        <v>244.75825953423151</v>
      </c>
      <c r="BE431" s="5">
        <v>349.62638440328652</v>
      </c>
      <c r="BF431" s="5">
        <v>455.83257248141769</v>
      </c>
      <c r="BG431" s="5">
        <v>608.73115359034296</v>
      </c>
      <c r="BH431" s="1">
        <v>6607</v>
      </c>
      <c r="BI431" s="57">
        <v>141</v>
      </c>
      <c r="BJ431" s="57">
        <v>141</v>
      </c>
      <c r="BK431" s="57">
        <v>141</v>
      </c>
      <c r="BL431" s="57">
        <v>141</v>
      </c>
      <c r="BM431" s="57">
        <v>141</v>
      </c>
      <c r="BN431" s="57">
        <v>141</v>
      </c>
      <c r="BO431" s="57">
        <v>0</v>
      </c>
      <c r="BP431" s="57">
        <v>0</v>
      </c>
      <c r="BQ431" s="57">
        <v>0</v>
      </c>
      <c r="BR431" s="57">
        <v>0</v>
      </c>
      <c r="BS431" s="57">
        <v>0</v>
      </c>
      <c r="BT431" s="57">
        <v>0</v>
      </c>
      <c r="CA431" s="57">
        <v>0</v>
      </c>
      <c r="CB431" s="30">
        <v>23.103488474269898</v>
      </c>
      <c r="CC431" s="30">
        <v>37.322069830597684</v>
      </c>
      <c r="CD431" s="30">
        <v>164.61477253800359</v>
      </c>
      <c r="CE431" s="30">
        <v>124.58605356041537</v>
      </c>
      <c r="CF431" s="30">
        <v>0</v>
      </c>
      <c r="CG431" s="124">
        <v>0</v>
      </c>
      <c r="CH431" s="124">
        <v>40.225262789896313</v>
      </c>
      <c r="CI431" s="124">
        <v>64.98109878387514</v>
      </c>
      <c r="CJ431" s="124">
        <v>286.60920587013021</v>
      </c>
      <c r="CK431" s="124">
        <v>216.91558614644129</v>
      </c>
      <c r="CL431" s="124">
        <v>0</v>
      </c>
      <c r="CM431" s="4">
        <f>IF(ISNUMBER(VLOOKUP(A431,Sheet1!$D$5:$D$567,1,0)),1,0)</f>
        <v>1</v>
      </c>
    </row>
    <row r="432" spans="1:91" s="57" customFormat="1">
      <c r="A432" s="1">
        <v>6608</v>
      </c>
      <c r="B432" s="1">
        <v>66</v>
      </c>
      <c r="C432" s="1">
        <v>6</v>
      </c>
      <c r="D432" s="3" t="s">
        <v>528</v>
      </c>
      <c r="E432" s="3"/>
      <c r="F432" s="4" t="s">
        <v>123</v>
      </c>
      <c r="G432" s="4" t="s">
        <v>91</v>
      </c>
      <c r="H432" s="4" t="s">
        <v>92</v>
      </c>
      <c r="I432" s="4" t="s">
        <v>91</v>
      </c>
      <c r="J432" s="4" t="s">
        <v>93</v>
      </c>
      <c r="K432" s="57">
        <v>0</v>
      </c>
      <c r="L432" s="57">
        <v>0</v>
      </c>
      <c r="M432" s="57">
        <v>0</v>
      </c>
      <c r="N432" s="57">
        <v>0</v>
      </c>
      <c r="O432" s="57">
        <v>0</v>
      </c>
      <c r="P432" s="57">
        <v>0</v>
      </c>
      <c r="Q432" s="57">
        <f t="shared" si="111"/>
        <v>0</v>
      </c>
      <c r="R432" s="58">
        <f t="shared" si="112"/>
        <v>0</v>
      </c>
      <c r="S432" s="58">
        <f t="shared" si="113"/>
        <v>0</v>
      </c>
      <c r="T432" s="58">
        <f t="shared" si="114"/>
        <v>0</v>
      </c>
      <c r="U432" s="58">
        <f t="shared" si="115"/>
        <v>0</v>
      </c>
      <c r="V432" s="61">
        <f t="shared" si="116"/>
        <v>0</v>
      </c>
      <c r="W432" s="57">
        <v>0</v>
      </c>
      <c r="X432" s="57">
        <f t="shared" si="106"/>
        <v>0</v>
      </c>
      <c r="Y432" s="57">
        <f t="shared" si="107"/>
        <v>0</v>
      </c>
      <c r="Z432" s="57">
        <f t="shared" si="108"/>
        <v>0</v>
      </c>
      <c r="AA432" s="57">
        <f t="shared" si="109"/>
        <v>0</v>
      </c>
      <c r="AB432" s="57">
        <f t="shared" si="110"/>
        <v>0</v>
      </c>
      <c r="AC432" s="59"/>
      <c r="AD432" s="59"/>
      <c r="AE432" s="59"/>
      <c r="AF432" s="59"/>
      <c r="AG432" s="59"/>
      <c r="AH432" s="59"/>
      <c r="AI432" s="59"/>
      <c r="AJ432" s="59"/>
      <c r="AK432" s="59"/>
      <c r="AL432" s="59"/>
      <c r="AM432" s="59"/>
      <c r="AN432" s="59"/>
      <c r="AO432" s="59"/>
      <c r="AV432" s="59"/>
      <c r="AW432" s="59"/>
      <c r="AX432" s="59"/>
      <c r="AY432" s="59"/>
      <c r="AZ432" s="59"/>
      <c r="BA432" s="59"/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1">
        <v>6608</v>
      </c>
      <c r="BJ432" s="57">
        <v>0</v>
      </c>
      <c r="BK432" s="57">
        <v>0</v>
      </c>
      <c r="BL432" s="57">
        <v>0</v>
      </c>
      <c r="BM432" s="57">
        <v>0</v>
      </c>
      <c r="BN432" s="57">
        <v>0</v>
      </c>
      <c r="BO432" s="57">
        <v>0</v>
      </c>
      <c r="BP432" s="57">
        <v>0</v>
      </c>
      <c r="BQ432" s="57">
        <v>0</v>
      </c>
      <c r="BR432" s="57">
        <v>0</v>
      </c>
      <c r="BS432" s="57">
        <v>0</v>
      </c>
      <c r="BT432" s="57">
        <v>0</v>
      </c>
      <c r="CA432" s="57">
        <v>0</v>
      </c>
      <c r="CB432" s="30">
        <v>0</v>
      </c>
      <c r="CC432" s="30">
        <v>0</v>
      </c>
      <c r="CD432" s="30">
        <v>0</v>
      </c>
      <c r="CE432" s="30">
        <v>0</v>
      </c>
      <c r="CF432" s="30">
        <v>0</v>
      </c>
      <c r="CG432" s="124">
        <v>0</v>
      </c>
      <c r="CH432" s="124">
        <v>0</v>
      </c>
      <c r="CI432" s="124">
        <v>0</v>
      </c>
      <c r="CJ432" s="124">
        <v>0</v>
      </c>
      <c r="CK432" s="124">
        <v>0</v>
      </c>
      <c r="CL432" s="124">
        <v>0</v>
      </c>
      <c r="CM432" s="4">
        <f>IF(ISNUMBER(VLOOKUP(A432,Sheet1!$D$5:$D$567,1,0)),1,0)</f>
        <v>1</v>
      </c>
    </row>
    <row r="433" spans="1:91" s="57" customFormat="1">
      <c r="A433" s="1">
        <v>6609</v>
      </c>
      <c r="B433" s="1">
        <v>66</v>
      </c>
      <c r="C433" s="1">
        <v>6</v>
      </c>
      <c r="D433" s="3" t="s">
        <v>529</v>
      </c>
      <c r="E433" s="3"/>
      <c r="F433" s="4" t="s">
        <v>123</v>
      </c>
      <c r="G433" s="4" t="s">
        <v>91</v>
      </c>
      <c r="H433" s="4" t="s">
        <v>92</v>
      </c>
      <c r="I433" s="4" t="s">
        <v>91</v>
      </c>
      <c r="J433" s="4" t="s">
        <v>93</v>
      </c>
      <c r="K433" s="57">
        <v>1352.288139149643</v>
      </c>
      <c r="L433" s="57">
        <v>124.38800272842437</v>
      </c>
      <c r="M433" s="57">
        <v>331.38800272842434</v>
      </c>
      <c r="N433" s="57">
        <v>418.58800272842444</v>
      </c>
      <c r="O433" s="57">
        <v>335.78800272842437</v>
      </c>
      <c r="P433" s="57">
        <v>300.78800272842437</v>
      </c>
      <c r="Q433" s="57">
        <f t="shared" si="111"/>
        <v>1510.9400136421218</v>
      </c>
      <c r="R433" s="58">
        <f t="shared" si="112"/>
        <v>1476.6761418780675</v>
      </c>
      <c r="S433" s="58">
        <f t="shared" si="113"/>
        <v>1808.0641446064919</v>
      </c>
      <c r="T433" s="58">
        <f t="shared" si="114"/>
        <v>2226.6521473349162</v>
      </c>
      <c r="U433" s="58">
        <f t="shared" si="115"/>
        <v>2562.4401500633408</v>
      </c>
      <c r="V433" s="61">
        <f t="shared" si="116"/>
        <v>2863.2281527917653</v>
      </c>
      <c r="W433" s="57">
        <v>5409.1525565985639</v>
      </c>
      <c r="X433" s="57">
        <f t="shared" si="106"/>
        <v>5906.7045675122608</v>
      </c>
      <c r="Y433" s="57">
        <f t="shared" si="107"/>
        <v>7232.2565784259568</v>
      </c>
      <c r="Z433" s="57">
        <f t="shared" si="108"/>
        <v>8906.6085893396521</v>
      </c>
      <c r="AA433" s="57">
        <f t="shared" si="109"/>
        <v>10249.760600253347</v>
      </c>
      <c r="AB433" s="57">
        <f t="shared" si="110"/>
        <v>11452.912611167041</v>
      </c>
      <c r="AC433" s="59">
        <v>3.9999999999999942</v>
      </c>
      <c r="AD433" s="59">
        <v>3.9999999999999938</v>
      </c>
      <c r="AE433" s="59">
        <v>3.9999999999999938</v>
      </c>
      <c r="AF433" s="59">
        <v>3.9999999999999942</v>
      </c>
      <c r="AG433" s="59">
        <v>3.9999999999999938</v>
      </c>
      <c r="AH433" s="59">
        <v>3.9999999999999929</v>
      </c>
      <c r="AI433" s="59"/>
      <c r="AJ433" s="59"/>
      <c r="AK433" s="59"/>
      <c r="AL433" s="59"/>
      <c r="AM433" s="59"/>
      <c r="AN433" s="59"/>
      <c r="AO433" s="59"/>
      <c r="AV433" s="59"/>
      <c r="AW433" s="59"/>
      <c r="AX433" s="59"/>
      <c r="AY433" s="59"/>
      <c r="AZ433" s="59"/>
      <c r="BA433" s="59"/>
      <c r="BB433" s="5">
        <v>447.26000000000005</v>
      </c>
      <c r="BC433" s="5">
        <v>581.6739869433145</v>
      </c>
      <c r="BD433" s="5">
        <v>1368.3955220118805</v>
      </c>
      <c r="BE433" s="5">
        <v>1554.7452993181191</v>
      </c>
      <c r="BF433" s="5">
        <v>1728.1891926566529</v>
      </c>
      <c r="BG433" s="5">
        <v>1890.4113195170924</v>
      </c>
      <c r="BH433" s="1">
        <v>6609</v>
      </c>
      <c r="BI433" s="57">
        <v>2030</v>
      </c>
      <c r="BJ433" s="57">
        <v>2030</v>
      </c>
      <c r="BK433" s="57">
        <v>2071.4059298693519</v>
      </c>
      <c r="BL433" s="57">
        <v>2421.848592979647</v>
      </c>
      <c r="BM433" s="57">
        <v>2737.5290743701526</v>
      </c>
      <c r="BN433" s="57">
        <v>2957.1254653963779</v>
      </c>
      <c r="BO433" s="57">
        <v>0</v>
      </c>
      <c r="BP433" s="57">
        <v>0</v>
      </c>
      <c r="BQ433" s="57">
        <v>0</v>
      </c>
      <c r="BR433" s="57">
        <v>0</v>
      </c>
      <c r="BS433" s="57">
        <v>0</v>
      </c>
      <c r="BT433" s="57">
        <v>0</v>
      </c>
      <c r="CA433" s="57">
        <v>0</v>
      </c>
      <c r="CB433" s="30">
        <v>263.68010586552322</v>
      </c>
      <c r="CC433" s="30">
        <v>401.19515091602608</v>
      </c>
      <c r="CD433" s="30">
        <v>572.34993916819292</v>
      </c>
      <c r="CE433" s="30">
        <v>317.52010336837691</v>
      </c>
      <c r="CF433" s="30">
        <v>0</v>
      </c>
      <c r="CG433" s="124">
        <v>0</v>
      </c>
      <c r="CH433" s="124">
        <v>320.60804884135484</v>
      </c>
      <c r="CI433" s="124">
        <v>487.81228343938636</v>
      </c>
      <c r="CJ433" s="124">
        <v>695.91900628547012</v>
      </c>
      <c r="CK433" s="124">
        <v>386.0719809508812</v>
      </c>
      <c r="CL433" s="124">
        <v>0</v>
      </c>
      <c r="CM433" s="4">
        <f>IF(ISNUMBER(VLOOKUP(A433,Sheet1!$D$5:$D$567,1,0)),1,0)</f>
        <v>1</v>
      </c>
    </row>
    <row r="434" spans="1:91" s="57" customFormat="1">
      <c r="A434" s="1">
        <v>6610</v>
      </c>
      <c r="B434" s="1">
        <v>66</v>
      </c>
      <c r="C434" s="1">
        <v>6</v>
      </c>
      <c r="D434" s="3" t="s">
        <v>530</v>
      </c>
      <c r="E434" s="3"/>
      <c r="F434" s="4" t="s">
        <v>123</v>
      </c>
      <c r="G434" s="4" t="s">
        <v>91</v>
      </c>
      <c r="H434" s="4" t="s">
        <v>92</v>
      </c>
      <c r="I434" s="4" t="s">
        <v>91</v>
      </c>
      <c r="J434" s="4" t="s">
        <v>93</v>
      </c>
      <c r="K434" s="57">
        <v>253.06827167310851</v>
      </c>
      <c r="L434" s="57">
        <v>4.9621229739825194</v>
      </c>
      <c r="M434" s="57">
        <v>39.16212297398252</v>
      </c>
      <c r="N434" s="57">
        <v>4.9621229739825194</v>
      </c>
      <c r="O434" s="57">
        <v>4.9621229739825194</v>
      </c>
      <c r="P434" s="57">
        <v>4.9621229739825194</v>
      </c>
      <c r="Q434" s="57">
        <f t="shared" si="111"/>
        <v>59.010614869912587</v>
      </c>
      <c r="R434" s="58">
        <f t="shared" si="112"/>
        <v>258.03039464709104</v>
      </c>
      <c r="S434" s="58">
        <f t="shared" si="113"/>
        <v>297.19251762107353</v>
      </c>
      <c r="T434" s="58">
        <f t="shared" si="114"/>
        <v>302.15464059505604</v>
      </c>
      <c r="U434" s="58">
        <f t="shared" si="115"/>
        <v>307.11676356903854</v>
      </c>
      <c r="V434" s="61">
        <f t="shared" si="116"/>
        <v>312.07888654302104</v>
      </c>
      <c r="W434" s="57">
        <v>992.42459479650506</v>
      </c>
      <c r="X434" s="57">
        <f t="shared" si="106"/>
        <v>1032.1215785883653</v>
      </c>
      <c r="Y434" s="57">
        <f t="shared" si="107"/>
        <v>1188.7700704842955</v>
      </c>
      <c r="Z434" s="57">
        <f t="shared" si="108"/>
        <v>1208.6185623802255</v>
      </c>
      <c r="AA434" s="57">
        <f t="shared" si="109"/>
        <v>1228.4670542761557</v>
      </c>
      <c r="AB434" s="57">
        <f t="shared" si="110"/>
        <v>1248.3155461720858</v>
      </c>
      <c r="AC434" s="59">
        <v>4.0000000000000044</v>
      </c>
      <c r="AD434" s="59">
        <v>4.0000000000000044</v>
      </c>
      <c r="AE434" s="59">
        <v>4.0000000000000044</v>
      </c>
      <c r="AF434" s="59">
        <v>4.0000000000000044</v>
      </c>
      <c r="AG434" s="59">
        <v>4.0000000000000053</v>
      </c>
      <c r="AH434" s="59">
        <v>4.0000000000000053</v>
      </c>
      <c r="AI434" s="59"/>
      <c r="AJ434" s="59"/>
      <c r="AK434" s="59"/>
      <c r="AL434" s="59"/>
      <c r="AM434" s="59"/>
      <c r="AN434" s="59"/>
      <c r="AO434" s="59"/>
      <c r="AV434" s="59"/>
      <c r="AW434" s="59"/>
      <c r="AX434" s="59"/>
      <c r="AY434" s="59"/>
      <c r="AZ434" s="59"/>
      <c r="BA434" s="59"/>
      <c r="BB434" s="5">
        <v>112.35000000000001</v>
      </c>
      <c r="BC434" s="5">
        <v>115.28442855751595</v>
      </c>
      <c r="BD434" s="5">
        <v>121.79113412476663</v>
      </c>
      <c r="BE434" s="5">
        <v>124.33496003237386</v>
      </c>
      <c r="BF434" s="5">
        <v>145.18490425440575</v>
      </c>
      <c r="BG434" s="5">
        <v>147.41007132894975</v>
      </c>
      <c r="BH434" s="1">
        <v>6610</v>
      </c>
      <c r="BI434" s="57">
        <v>3744</v>
      </c>
      <c r="BJ434" s="57">
        <v>3744</v>
      </c>
      <c r="BK434" s="57">
        <v>3744</v>
      </c>
      <c r="BL434" s="57">
        <v>3744</v>
      </c>
      <c r="BM434" s="57">
        <v>3744</v>
      </c>
      <c r="BN434" s="57">
        <v>3744</v>
      </c>
      <c r="BO434" s="57">
        <v>0</v>
      </c>
      <c r="BP434" s="57">
        <v>0</v>
      </c>
      <c r="BQ434" s="57">
        <v>0</v>
      </c>
      <c r="BR434" s="57">
        <v>0</v>
      </c>
      <c r="BS434" s="57">
        <v>0</v>
      </c>
      <c r="BT434" s="57">
        <v>0</v>
      </c>
      <c r="CA434" s="57">
        <v>0</v>
      </c>
      <c r="CB434" s="30">
        <v>0.38950940307480619</v>
      </c>
      <c r="CC434" s="30">
        <v>6.2321498065064498</v>
      </c>
      <c r="CD434" s="30">
        <v>17.609394194269388</v>
      </c>
      <c r="CE434" s="30">
        <v>100.10390662852322</v>
      </c>
      <c r="CF434" s="30">
        <v>0</v>
      </c>
      <c r="CG434" s="124">
        <v>0</v>
      </c>
      <c r="CH434" s="124">
        <v>0.46179778298560314</v>
      </c>
      <c r="CI434" s="124">
        <v>7.388763765803386</v>
      </c>
      <c r="CJ434" s="124">
        <v>20.877491363337867</v>
      </c>
      <c r="CK434" s="124">
        <v>118.6820184168229</v>
      </c>
      <c r="CL434" s="124">
        <v>0</v>
      </c>
      <c r="CM434" s="4">
        <f>IF(ISNUMBER(VLOOKUP(A434,Sheet1!$D$5:$D$567,1,0)),1,0)</f>
        <v>1</v>
      </c>
    </row>
    <row r="435" spans="1:91" s="57" customFormat="1">
      <c r="A435" s="1">
        <v>6701</v>
      </c>
      <c r="B435" s="1">
        <v>67</v>
      </c>
      <c r="C435" s="1">
        <v>6</v>
      </c>
      <c r="D435" s="3" t="s">
        <v>531</v>
      </c>
      <c r="E435" s="3"/>
      <c r="F435" s="4" t="s">
        <v>123</v>
      </c>
      <c r="G435" s="4" t="s">
        <v>91</v>
      </c>
      <c r="H435" s="4" t="s">
        <v>92</v>
      </c>
      <c r="I435" s="4" t="s">
        <v>91</v>
      </c>
      <c r="J435" s="4" t="s">
        <v>93</v>
      </c>
      <c r="K435" s="57">
        <v>0</v>
      </c>
      <c r="L435" s="57">
        <v>0</v>
      </c>
      <c r="M435" s="57">
        <v>0</v>
      </c>
      <c r="N435" s="57">
        <v>0</v>
      </c>
      <c r="O435" s="57">
        <v>0</v>
      </c>
      <c r="P435" s="57">
        <v>0</v>
      </c>
      <c r="Q435" s="57">
        <f t="shared" si="111"/>
        <v>0</v>
      </c>
      <c r="R435" s="58">
        <f t="shared" si="112"/>
        <v>0</v>
      </c>
      <c r="S435" s="58">
        <f t="shared" si="113"/>
        <v>0</v>
      </c>
      <c r="T435" s="58">
        <f t="shared" si="114"/>
        <v>0</v>
      </c>
      <c r="U435" s="58">
        <f t="shared" si="115"/>
        <v>0</v>
      </c>
      <c r="V435" s="61">
        <f t="shared" si="116"/>
        <v>0</v>
      </c>
      <c r="X435" s="57">
        <f t="shared" si="106"/>
        <v>0</v>
      </c>
      <c r="Y435" s="57">
        <f t="shared" si="107"/>
        <v>0</v>
      </c>
      <c r="Z435" s="57">
        <f t="shared" si="108"/>
        <v>0</v>
      </c>
      <c r="AA435" s="57">
        <f t="shared" si="109"/>
        <v>0</v>
      </c>
      <c r="AB435" s="57">
        <f t="shared" si="110"/>
        <v>0</v>
      </c>
      <c r="AC435" s="59"/>
      <c r="AD435" s="59"/>
      <c r="AE435" s="59"/>
      <c r="AF435" s="59"/>
      <c r="AG435" s="59"/>
      <c r="AH435" s="59"/>
      <c r="AI435" s="59"/>
      <c r="AJ435" s="59"/>
      <c r="AK435" s="59"/>
      <c r="AL435" s="59"/>
      <c r="AM435" s="59"/>
      <c r="AN435" s="59"/>
      <c r="AO435" s="59"/>
      <c r="AV435" s="59"/>
      <c r="AW435" s="59"/>
      <c r="AX435" s="59"/>
      <c r="AY435" s="59"/>
      <c r="AZ435" s="59"/>
      <c r="BA435" s="59"/>
      <c r="BB435" s="5">
        <v>26.75</v>
      </c>
      <c r="BC435" s="5">
        <v>27.165123581847649</v>
      </c>
      <c r="BD435" s="5">
        <v>27.595421393841168</v>
      </c>
      <c r="BE435" s="5">
        <v>1429</v>
      </c>
      <c r="BF435" s="5">
        <v>2500</v>
      </c>
      <c r="BG435" s="5">
        <v>3571</v>
      </c>
      <c r="BH435" s="1">
        <v>6701</v>
      </c>
      <c r="BJ435" s="57">
        <v>0</v>
      </c>
      <c r="BK435" s="57">
        <v>0</v>
      </c>
      <c r="BL435" s="57">
        <v>0</v>
      </c>
      <c r="BM435" s="57">
        <v>0</v>
      </c>
      <c r="BN435" s="57">
        <v>0</v>
      </c>
      <c r="BO435" s="57">
        <v>0</v>
      </c>
      <c r="BP435" s="57">
        <v>0</v>
      </c>
      <c r="BQ435" s="57">
        <v>0</v>
      </c>
      <c r="BR435" s="57">
        <v>0</v>
      </c>
      <c r="BS435" s="57">
        <v>0</v>
      </c>
      <c r="BT435" s="57">
        <v>0</v>
      </c>
      <c r="CA435" s="57">
        <v>1429</v>
      </c>
      <c r="CB435" s="30">
        <v>0</v>
      </c>
      <c r="CC435" s="30">
        <v>0</v>
      </c>
      <c r="CD435" s="30">
        <v>0</v>
      </c>
      <c r="CE435" s="30">
        <v>0</v>
      </c>
      <c r="CF435" s="30">
        <v>0</v>
      </c>
      <c r="CG435" s="124">
        <v>3571</v>
      </c>
      <c r="CH435" s="124">
        <v>0</v>
      </c>
      <c r="CI435" s="124">
        <v>0</v>
      </c>
      <c r="CJ435" s="124">
        <v>0</v>
      </c>
      <c r="CK435" s="124">
        <v>0</v>
      </c>
      <c r="CL435" s="124">
        <v>0</v>
      </c>
      <c r="CM435" s="4">
        <f>IF(ISNUMBER(VLOOKUP(A435,Sheet1!$D$5:$D$567,1,0)),1,0)</f>
        <v>1</v>
      </c>
    </row>
    <row r="436" spans="1:91" s="57" customFormat="1">
      <c r="A436" s="1">
        <v>6702</v>
      </c>
      <c r="B436" s="1">
        <v>67</v>
      </c>
      <c r="C436" s="1">
        <v>6</v>
      </c>
      <c r="D436" s="3" t="s">
        <v>532</v>
      </c>
      <c r="E436" s="3"/>
      <c r="F436" s="4" t="s">
        <v>123</v>
      </c>
      <c r="G436" s="4" t="s">
        <v>91</v>
      </c>
      <c r="H436" s="4" t="s">
        <v>92</v>
      </c>
      <c r="I436" s="4" t="s">
        <v>91</v>
      </c>
      <c r="J436" s="4" t="s">
        <v>93</v>
      </c>
      <c r="K436" s="57">
        <v>0</v>
      </c>
      <c r="L436" s="57">
        <v>0</v>
      </c>
      <c r="M436" s="57">
        <v>0</v>
      </c>
      <c r="N436" s="57">
        <v>0</v>
      </c>
      <c r="O436" s="57">
        <v>0</v>
      </c>
      <c r="P436" s="57">
        <v>0</v>
      </c>
      <c r="Q436" s="57">
        <f t="shared" si="111"/>
        <v>0</v>
      </c>
      <c r="R436" s="58">
        <f t="shared" si="112"/>
        <v>0</v>
      </c>
      <c r="S436" s="58">
        <f t="shared" si="113"/>
        <v>0</v>
      </c>
      <c r="T436" s="58">
        <f t="shared" si="114"/>
        <v>0</v>
      </c>
      <c r="U436" s="58">
        <f t="shared" si="115"/>
        <v>0</v>
      </c>
      <c r="V436" s="61">
        <f t="shared" si="116"/>
        <v>0</v>
      </c>
      <c r="X436" s="57">
        <f t="shared" si="106"/>
        <v>0</v>
      </c>
      <c r="Y436" s="57">
        <f t="shared" si="107"/>
        <v>0</v>
      </c>
      <c r="Z436" s="57">
        <f t="shared" si="108"/>
        <v>0</v>
      </c>
      <c r="AA436" s="57">
        <f t="shared" si="109"/>
        <v>0</v>
      </c>
      <c r="AB436" s="57">
        <f t="shared" si="110"/>
        <v>0</v>
      </c>
      <c r="AC436" s="59"/>
      <c r="AD436" s="59"/>
      <c r="AE436" s="59"/>
      <c r="AF436" s="59"/>
      <c r="AG436" s="59"/>
      <c r="AH436" s="59"/>
      <c r="AI436" s="59"/>
      <c r="AJ436" s="59"/>
      <c r="AK436" s="59"/>
      <c r="AL436" s="59"/>
      <c r="AM436" s="59"/>
      <c r="AN436" s="59"/>
      <c r="AO436" s="59"/>
      <c r="AV436" s="59"/>
      <c r="AW436" s="59"/>
      <c r="AX436" s="59"/>
      <c r="AY436" s="59"/>
      <c r="AZ436" s="59"/>
      <c r="BA436" s="59"/>
      <c r="BB436" s="5">
        <v>1458.41</v>
      </c>
      <c r="BC436" s="5">
        <v>1474.1001974719102</v>
      </c>
      <c r="BD436" s="5">
        <v>1490.3639269662922</v>
      </c>
      <c r="BE436" s="5">
        <v>1507.8976202247193</v>
      </c>
      <c r="BF436" s="5">
        <v>1523.9565168539327</v>
      </c>
      <c r="BG436" s="5">
        <v>1538.62255</v>
      </c>
      <c r="BH436" s="1">
        <v>6702</v>
      </c>
      <c r="BJ436" s="57">
        <v>0</v>
      </c>
      <c r="BK436" s="57">
        <v>0</v>
      </c>
      <c r="BL436" s="57">
        <v>0</v>
      </c>
      <c r="BM436" s="57">
        <v>0</v>
      </c>
      <c r="BN436" s="57">
        <v>0</v>
      </c>
      <c r="BO436" s="57">
        <v>0</v>
      </c>
      <c r="BP436" s="57">
        <v>0</v>
      </c>
      <c r="BQ436" s="57">
        <v>0</v>
      </c>
      <c r="BR436" s="57">
        <v>0</v>
      </c>
      <c r="BS436" s="57">
        <v>0</v>
      </c>
      <c r="BT436" s="57">
        <v>0</v>
      </c>
      <c r="CA436" s="57">
        <v>1339.2175471215699</v>
      </c>
      <c r="CB436" s="30">
        <v>129.24836787866099</v>
      </c>
      <c r="CC436" s="30">
        <v>39.431705224488447</v>
      </c>
      <c r="CD436" s="30">
        <v>0</v>
      </c>
      <c r="CE436" s="30">
        <v>0</v>
      </c>
      <c r="CF436" s="30">
        <v>0</v>
      </c>
      <c r="CG436" s="124">
        <v>1366.5054508474223</v>
      </c>
      <c r="CH436" s="124">
        <v>131.88193329674931</v>
      </c>
      <c r="CI436" s="124">
        <v>40.235165855828541</v>
      </c>
      <c r="CJ436" s="124">
        <v>0</v>
      </c>
      <c r="CK436" s="124">
        <v>0</v>
      </c>
      <c r="CL436" s="124">
        <v>0</v>
      </c>
      <c r="CM436" s="4">
        <f>IF(ISNUMBER(VLOOKUP(A436,Sheet1!$D$5:$D$567,1,0)),1,0)</f>
        <v>1</v>
      </c>
    </row>
    <row r="437" spans="1:91" s="26" customFormat="1">
      <c r="A437" s="1">
        <v>6703</v>
      </c>
      <c r="B437" s="1">
        <v>67</v>
      </c>
      <c r="C437" s="1">
        <v>6</v>
      </c>
      <c r="D437" s="3" t="s">
        <v>533</v>
      </c>
      <c r="E437" s="3"/>
      <c r="F437" s="4" t="s">
        <v>123</v>
      </c>
      <c r="G437" s="4" t="s">
        <v>91</v>
      </c>
      <c r="H437" s="4" t="s">
        <v>92</v>
      </c>
      <c r="I437" s="4" t="s">
        <v>91</v>
      </c>
      <c r="J437" s="4" t="s">
        <v>93</v>
      </c>
      <c r="K437" s="57">
        <v>0</v>
      </c>
      <c r="L437" s="57">
        <v>0</v>
      </c>
      <c r="M437" s="57">
        <v>0</v>
      </c>
      <c r="N437" s="57">
        <v>0</v>
      </c>
      <c r="O437" s="57">
        <v>0</v>
      </c>
      <c r="P437" s="57">
        <v>0</v>
      </c>
      <c r="Q437" s="57">
        <f t="shared" si="111"/>
        <v>0</v>
      </c>
      <c r="R437" s="58">
        <f t="shared" si="112"/>
        <v>0</v>
      </c>
      <c r="S437" s="58">
        <f t="shared" si="113"/>
        <v>0</v>
      </c>
      <c r="T437" s="58">
        <f t="shared" si="114"/>
        <v>0</v>
      </c>
      <c r="U437" s="58">
        <f t="shared" si="115"/>
        <v>0</v>
      </c>
      <c r="V437" s="61">
        <f t="shared" si="116"/>
        <v>0</v>
      </c>
      <c r="W437" s="57"/>
      <c r="X437" s="57">
        <f t="shared" si="106"/>
        <v>0</v>
      </c>
      <c r="Y437" s="57">
        <f t="shared" si="107"/>
        <v>0</v>
      </c>
      <c r="Z437" s="57">
        <f t="shared" si="108"/>
        <v>0</v>
      </c>
      <c r="AA437" s="57">
        <f t="shared" si="109"/>
        <v>0</v>
      </c>
      <c r="AB437" s="57">
        <f t="shared" si="110"/>
        <v>0</v>
      </c>
      <c r="AC437" s="59"/>
      <c r="AD437" s="59"/>
      <c r="AE437" s="59"/>
      <c r="AF437" s="59"/>
      <c r="AG437" s="59"/>
      <c r="AH437" s="59"/>
      <c r="AI437" s="59"/>
      <c r="AJ437" s="59"/>
      <c r="AK437" s="59"/>
      <c r="AL437" s="59"/>
      <c r="AM437" s="59"/>
      <c r="AN437" s="59"/>
      <c r="AO437" s="59"/>
      <c r="AP437" s="57"/>
      <c r="AQ437" s="57"/>
      <c r="AR437" s="57"/>
      <c r="AS437" s="57"/>
      <c r="AT437" s="57"/>
      <c r="AU437" s="57"/>
      <c r="AV437" s="59"/>
      <c r="AW437" s="59"/>
      <c r="AX437" s="59"/>
      <c r="AY437" s="59"/>
      <c r="AZ437" s="59"/>
      <c r="BA437" s="59"/>
      <c r="BB437" s="5">
        <v>5210.9000000000005</v>
      </c>
      <c r="BC437" s="5">
        <v>5856.0570870786523</v>
      </c>
      <c r="BD437" s="5">
        <v>7229.6034044943826</v>
      </c>
      <c r="BE437" s="5">
        <v>7833.5273033707872</v>
      </c>
      <c r="BF437" s="5">
        <v>8345.5817528089901</v>
      </c>
      <c r="BG437" s="5">
        <v>9032.335500000001</v>
      </c>
      <c r="BH437" s="1">
        <v>6703</v>
      </c>
      <c r="BI437" s="57">
        <v>644</v>
      </c>
      <c r="BJ437" s="57">
        <v>644</v>
      </c>
      <c r="BK437" s="57">
        <v>644</v>
      </c>
      <c r="BL437" s="57">
        <v>644</v>
      </c>
      <c r="BM437" s="57">
        <v>644</v>
      </c>
      <c r="BN437" s="57">
        <v>644</v>
      </c>
      <c r="BO437" s="57">
        <v>0</v>
      </c>
      <c r="BP437" s="57">
        <v>0</v>
      </c>
      <c r="BQ437" s="57">
        <v>0</v>
      </c>
      <c r="BR437" s="57">
        <v>0</v>
      </c>
      <c r="BS437" s="57">
        <v>0</v>
      </c>
      <c r="BT437" s="57">
        <v>0</v>
      </c>
      <c r="BU437" s="57"/>
      <c r="BV437" s="57"/>
      <c r="BW437" s="57"/>
      <c r="BX437" s="57"/>
      <c r="BY437" s="57"/>
      <c r="BZ437" s="57"/>
      <c r="CA437" s="57">
        <v>7589.4096328971773</v>
      </c>
      <c r="CB437" s="30">
        <v>244.11767047361036</v>
      </c>
      <c r="CC437" s="30">
        <v>0</v>
      </c>
      <c r="CD437" s="30">
        <v>0</v>
      </c>
      <c r="CE437" s="30">
        <v>0</v>
      </c>
      <c r="CF437" s="30">
        <v>0</v>
      </c>
      <c r="CG437" s="124">
        <v>8750.8591463978009</v>
      </c>
      <c r="CH437" s="124">
        <v>281.47635360220113</v>
      </c>
      <c r="CI437" s="124">
        <v>0</v>
      </c>
      <c r="CJ437" s="124">
        <v>0</v>
      </c>
      <c r="CK437" s="124">
        <v>0</v>
      </c>
      <c r="CL437" s="124">
        <v>0</v>
      </c>
      <c r="CM437" s="4">
        <f>IF(ISNUMBER(VLOOKUP(A437,Sheet1!$D$5:$D$567,1,0)),1,0)</f>
        <v>1</v>
      </c>
    </row>
    <row r="438" spans="1:91" s="26" customFormat="1">
      <c r="A438" s="23">
        <v>6704</v>
      </c>
      <c r="B438" s="23">
        <v>67</v>
      </c>
      <c r="C438" s="23">
        <v>6</v>
      </c>
      <c r="D438" s="46" t="s">
        <v>534</v>
      </c>
      <c r="E438" s="24"/>
      <c r="F438" s="25" t="s">
        <v>123</v>
      </c>
      <c r="G438" s="4" t="s">
        <v>91</v>
      </c>
      <c r="H438" s="25" t="s">
        <v>92</v>
      </c>
      <c r="I438" s="25" t="s">
        <v>91</v>
      </c>
      <c r="J438" s="25" t="s">
        <v>93</v>
      </c>
      <c r="K438" s="26">
        <v>130</v>
      </c>
      <c r="L438" s="26">
        <v>0</v>
      </c>
      <c r="M438" s="26">
        <v>0</v>
      </c>
      <c r="N438" s="26">
        <v>0</v>
      </c>
      <c r="Q438" s="26">
        <f t="shared" si="111"/>
        <v>0</v>
      </c>
      <c r="R438" s="27">
        <f t="shared" si="112"/>
        <v>130</v>
      </c>
      <c r="S438" s="27">
        <f t="shared" si="113"/>
        <v>130</v>
      </c>
      <c r="T438" s="27">
        <f t="shared" si="114"/>
        <v>130</v>
      </c>
      <c r="U438" s="27">
        <f t="shared" si="115"/>
        <v>130</v>
      </c>
      <c r="V438" s="61">
        <f t="shared" si="116"/>
        <v>130</v>
      </c>
      <c r="W438" s="26">
        <f>K438*3.8</f>
        <v>494</v>
      </c>
      <c r="X438" s="26">
        <f t="shared" si="106"/>
        <v>490.13538431338281</v>
      </c>
      <c r="Y438" s="26">
        <f t="shared" si="107"/>
        <v>490.13538431338281</v>
      </c>
      <c r="Z438" s="26">
        <f t="shared" si="108"/>
        <v>490.13538431338281</v>
      </c>
      <c r="AA438" s="26">
        <f t="shared" si="109"/>
        <v>494</v>
      </c>
      <c r="AB438" s="26">
        <f t="shared" si="110"/>
        <v>494</v>
      </c>
      <c r="AC438" s="28">
        <v>3.7702721870260216</v>
      </c>
      <c r="AD438" s="28">
        <v>3.7702721870260216</v>
      </c>
      <c r="AE438" s="28">
        <v>3.7702721870260216</v>
      </c>
      <c r="AF438" s="28">
        <v>3.7702721870260216</v>
      </c>
      <c r="AG438" s="28">
        <v>3.8</v>
      </c>
      <c r="AH438" s="28">
        <v>3.8</v>
      </c>
      <c r="AI438" s="28"/>
      <c r="AJ438" s="28"/>
      <c r="AK438" s="28"/>
      <c r="AL438" s="28"/>
      <c r="AM438" s="28"/>
      <c r="AN438" s="28"/>
      <c r="AO438" s="28"/>
      <c r="AV438" s="28"/>
      <c r="AW438" s="28"/>
      <c r="AX438" s="28"/>
      <c r="AY438" s="28"/>
      <c r="AZ438" s="28"/>
      <c r="BA438" s="28"/>
      <c r="BB438" s="26">
        <v>695.5</v>
      </c>
      <c r="BC438" s="26">
        <v>706.29321312803893</v>
      </c>
      <c r="BD438" s="26">
        <v>717.48095623987035</v>
      </c>
      <c r="BE438" s="26">
        <v>729.54230145867098</v>
      </c>
      <c r="BF438" s="26">
        <v>769.76003737613144</v>
      </c>
      <c r="BG438" s="26">
        <v>887.73401936901689</v>
      </c>
      <c r="BH438" s="23">
        <v>6704</v>
      </c>
      <c r="BJ438" s="26">
        <v>0</v>
      </c>
      <c r="BK438" s="26">
        <v>0</v>
      </c>
      <c r="BL438" s="26">
        <v>0</v>
      </c>
      <c r="BM438" s="26">
        <v>0</v>
      </c>
      <c r="BN438" s="26">
        <v>0</v>
      </c>
      <c r="BO438" s="26">
        <v>0</v>
      </c>
      <c r="BP438" s="26">
        <v>0</v>
      </c>
      <c r="BQ438" s="26">
        <v>0</v>
      </c>
      <c r="BR438" s="26">
        <v>0</v>
      </c>
      <c r="BS438" s="26">
        <v>0</v>
      </c>
      <c r="BT438" s="26">
        <v>0</v>
      </c>
      <c r="CA438" s="26">
        <v>44.623874441539584</v>
      </c>
      <c r="CB438" s="121">
        <v>101.28458585019459</v>
      </c>
      <c r="CC438" s="121">
        <v>101.28458585019459</v>
      </c>
      <c r="CD438" s="121">
        <v>129.61494155452209</v>
      </c>
      <c r="CE438" s="121">
        <v>352.73431376222004</v>
      </c>
      <c r="CF438" s="121">
        <v>0</v>
      </c>
      <c r="CG438" s="126">
        <v>54.299978683347732</v>
      </c>
      <c r="CH438" s="126">
        <v>123.24682519045562</v>
      </c>
      <c r="CI438" s="126">
        <v>123.24682519045562</v>
      </c>
      <c r="CJ438" s="126">
        <v>157.72024844400957</v>
      </c>
      <c r="CK438" s="126">
        <v>429.22014186074824</v>
      </c>
      <c r="CL438" s="126">
        <v>0</v>
      </c>
      <c r="CM438" s="4">
        <f>IF(ISNUMBER(VLOOKUP(A438,Sheet1!$D$5:$D$567,1,0)),1,0)</f>
        <v>1</v>
      </c>
    </row>
    <row r="439" spans="1:91" s="26" customFormat="1">
      <c r="A439" s="23">
        <v>6705</v>
      </c>
      <c r="B439" s="23">
        <v>67</v>
      </c>
      <c r="C439" s="23">
        <v>6</v>
      </c>
      <c r="D439" s="24" t="s">
        <v>535</v>
      </c>
      <c r="E439" s="24"/>
      <c r="F439" s="25" t="s">
        <v>123</v>
      </c>
      <c r="G439" s="4" t="s">
        <v>91</v>
      </c>
      <c r="H439" s="25" t="s">
        <v>92</v>
      </c>
      <c r="I439" s="25" t="s">
        <v>91</v>
      </c>
      <c r="J439" s="25" t="s">
        <v>93</v>
      </c>
      <c r="K439" s="26">
        <v>160</v>
      </c>
      <c r="R439" s="27">
        <f t="shared" si="112"/>
        <v>160</v>
      </c>
      <c r="S439" s="27">
        <f t="shared" si="113"/>
        <v>160</v>
      </c>
      <c r="T439" s="27">
        <f t="shared" si="114"/>
        <v>160</v>
      </c>
      <c r="U439" s="27">
        <f t="shared" si="115"/>
        <v>160</v>
      </c>
      <c r="V439" s="61">
        <f t="shared" si="116"/>
        <v>160</v>
      </c>
      <c r="W439" s="26">
        <f>K439*3.8</f>
        <v>608</v>
      </c>
      <c r="X439" s="26">
        <f t="shared" si="106"/>
        <v>603.24354992416352</v>
      </c>
      <c r="Y439" s="26">
        <f t="shared" si="107"/>
        <v>603.24354992416352</v>
      </c>
      <c r="Z439" s="26">
        <f t="shared" si="108"/>
        <v>603.24354992416352</v>
      </c>
      <c r="AA439" s="26">
        <f t="shared" si="109"/>
        <v>608</v>
      </c>
      <c r="AB439" s="26">
        <f t="shared" si="110"/>
        <v>608</v>
      </c>
      <c r="AC439" s="28">
        <v>3.7702721870260216</v>
      </c>
      <c r="AD439" s="28">
        <v>3.7702721870260216</v>
      </c>
      <c r="AE439" s="28">
        <v>3.7702721870260216</v>
      </c>
      <c r="AF439" s="28">
        <v>3.7702721870260216</v>
      </c>
      <c r="AG439" s="28">
        <v>3.8</v>
      </c>
      <c r="AH439" s="28">
        <v>3.8</v>
      </c>
      <c r="AI439" s="28"/>
      <c r="AJ439" s="28"/>
      <c r="AK439" s="28"/>
      <c r="AL439" s="28"/>
      <c r="AM439" s="28"/>
      <c r="AN439" s="28"/>
      <c r="AO439" s="28"/>
      <c r="AV439" s="28"/>
      <c r="AW439" s="28"/>
      <c r="AX439" s="28"/>
      <c r="AY439" s="28"/>
      <c r="AZ439" s="28"/>
      <c r="BA439" s="28"/>
      <c r="BH439" s="23">
        <v>6705</v>
      </c>
      <c r="CB439" s="121"/>
      <c r="CC439" s="121"/>
      <c r="CD439" s="121"/>
      <c r="CE439" s="121"/>
      <c r="CF439" s="121"/>
      <c r="CG439" s="126"/>
      <c r="CH439" s="126"/>
      <c r="CI439" s="126"/>
      <c r="CJ439" s="126"/>
      <c r="CK439" s="126"/>
      <c r="CL439" s="126"/>
      <c r="CM439" s="4">
        <f>IF(ISNUMBER(VLOOKUP(A439,Sheet1!$D$5:$D$567,1,0)),1,0)</f>
        <v>1</v>
      </c>
    </row>
    <row r="440" spans="1:91" s="26" customFormat="1">
      <c r="A440" s="23">
        <v>6801</v>
      </c>
      <c r="B440" s="23">
        <v>68</v>
      </c>
      <c r="C440" s="23">
        <v>6</v>
      </c>
      <c r="D440" s="24" t="s">
        <v>536</v>
      </c>
      <c r="E440" s="24"/>
      <c r="F440" s="25" t="s">
        <v>507</v>
      </c>
      <c r="G440" s="4" t="s">
        <v>91</v>
      </c>
      <c r="H440" s="25" t="s">
        <v>92</v>
      </c>
      <c r="I440" s="25" t="s">
        <v>91</v>
      </c>
      <c r="J440" s="25" t="s">
        <v>93</v>
      </c>
      <c r="K440" s="26">
        <v>4927.0199327324717</v>
      </c>
      <c r="L440" s="26">
        <v>140</v>
      </c>
      <c r="M440" s="26">
        <v>210</v>
      </c>
      <c r="N440" s="26">
        <v>284.5</v>
      </c>
      <c r="O440" s="26">
        <v>385</v>
      </c>
      <c r="P440" s="26">
        <v>560</v>
      </c>
      <c r="Q440" s="26">
        <f>SUM(L440:P440)</f>
        <v>1579.5</v>
      </c>
      <c r="R440" s="27">
        <f t="shared" si="112"/>
        <v>5067.0199327324717</v>
      </c>
      <c r="S440" s="27">
        <f t="shared" si="113"/>
        <v>5277.0199327324717</v>
      </c>
      <c r="T440" s="27">
        <f t="shared" si="114"/>
        <v>5561.5199327324717</v>
      </c>
      <c r="U440" s="27">
        <f t="shared" si="115"/>
        <v>5946.5199327324717</v>
      </c>
      <c r="V440" s="61">
        <f t="shared" si="116"/>
        <v>6506.5199327324717</v>
      </c>
      <c r="W440" s="26">
        <v>22893.823542857146</v>
      </c>
      <c r="X440" s="26">
        <f t="shared" si="106"/>
        <v>25980.317115058027</v>
      </c>
      <c r="Y440" s="26">
        <f t="shared" si="107"/>
        <v>29346.38652808969</v>
      </c>
      <c r="Z440" s="26">
        <f t="shared" si="108"/>
        <v>33019.155343037055</v>
      </c>
      <c r="AA440" s="26">
        <f t="shared" si="109"/>
        <v>36873.346803468565</v>
      </c>
      <c r="AB440" s="26">
        <f t="shared" si="110"/>
        <v>40705.195878315601</v>
      </c>
      <c r="AC440" s="28">
        <v>4.6465863453814933</v>
      </c>
      <c r="AD440" s="28">
        <v>5.1273366712508128</v>
      </c>
      <c r="AE440" s="28">
        <v>5.5611665110565465</v>
      </c>
      <c r="AF440" s="28">
        <v>5.9370739909969483</v>
      </c>
      <c r="AG440" s="28">
        <v>6.2008279162573965</v>
      </c>
      <c r="AH440" s="28">
        <v>6.2560625801727294</v>
      </c>
      <c r="AI440" s="28"/>
      <c r="AJ440" s="28"/>
      <c r="AK440" s="28"/>
      <c r="AL440" s="28"/>
      <c r="AM440" s="28"/>
      <c r="AN440" s="28"/>
      <c r="AO440" s="28"/>
      <c r="AV440" s="28"/>
      <c r="AW440" s="28"/>
      <c r="AX440" s="28"/>
      <c r="AY440" s="28"/>
      <c r="AZ440" s="28"/>
      <c r="BA440" s="28"/>
      <c r="BB440" s="26">
        <v>535</v>
      </c>
      <c r="BC440" s="26">
        <v>635.89727880297949</v>
      </c>
      <c r="BD440" s="26">
        <v>745.48531743379965</v>
      </c>
      <c r="BE440" s="26">
        <v>864.94633974283647</v>
      </c>
      <c r="BF440" s="26">
        <v>989.06965243746731</v>
      </c>
      <c r="BG440" s="26">
        <v>1111.7856595289077</v>
      </c>
      <c r="BH440" s="23">
        <v>6801</v>
      </c>
      <c r="BI440" s="26">
        <v>4912</v>
      </c>
      <c r="BJ440" s="26">
        <v>4912</v>
      </c>
      <c r="BK440" s="26">
        <v>4912</v>
      </c>
      <c r="BL440" s="26">
        <v>4912</v>
      </c>
      <c r="BM440" s="26">
        <v>4912</v>
      </c>
      <c r="BN440" s="26">
        <v>4912</v>
      </c>
      <c r="BO440" s="26">
        <v>0</v>
      </c>
      <c r="BP440" s="26">
        <v>0</v>
      </c>
      <c r="BQ440" s="26">
        <v>0</v>
      </c>
      <c r="BR440" s="26">
        <v>0</v>
      </c>
      <c r="BS440" s="26">
        <v>0</v>
      </c>
      <c r="BT440" s="26">
        <v>0</v>
      </c>
      <c r="CA440" s="26">
        <v>86.494633974283659</v>
      </c>
      <c r="CB440" s="121">
        <v>345.97853589713463</v>
      </c>
      <c r="CC440" s="121">
        <v>86.494633974283659</v>
      </c>
      <c r="CD440" s="121">
        <v>86.494633974283659</v>
      </c>
      <c r="CE440" s="121">
        <v>259.48390192285092</v>
      </c>
      <c r="CF440" s="121">
        <v>0</v>
      </c>
      <c r="CG440" s="126">
        <v>111.17856595289079</v>
      </c>
      <c r="CH440" s="126">
        <v>444.71426381156317</v>
      </c>
      <c r="CI440" s="126">
        <v>111.17856595289079</v>
      </c>
      <c r="CJ440" s="126">
        <v>111.17856595289079</v>
      </c>
      <c r="CK440" s="126">
        <v>333.53569785867228</v>
      </c>
      <c r="CL440" s="126">
        <v>0</v>
      </c>
      <c r="CM440" s="4">
        <f>IF(ISNUMBER(VLOOKUP(A440,Sheet1!$D$5:$D$567,1,0)),1,0)</f>
        <v>1</v>
      </c>
    </row>
    <row r="441" spans="1:91" s="26" customFormat="1">
      <c r="A441" s="23">
        <v>6802</v>
      </c>
      <c r="B441" s="23">
        <v>68</v>
      </c>
      <c r="C441" s="23">
        <v>6</v>
      </c>
      <c r="D441" s="24" t="s">
        <v>537</v>
      </c>
      <c r="E441" s="24"/>
      <c r="F441" s="25" t="s">
        <v>507</v>
      </c>
      <c r="G441" s="4" t="s">
        <v>91</v>
      </c>
      <c r="H441" s="25" t="s">
        <v>92</v>
      </c>
      <c r="I441" s="25" t="s">
        <v>91</v>
      </c>
      <c r="J441" s="25" t="s">
        <v>93</v>
      </c>
      <c r="K441" s="26">
        <v>4893.9769739638732</v>
      </c>
      <c r="L441" s="26">
        <v>295.66666666666669</v>
      </c>
      <c r="M441" s="26">
        <v>295.66666666666669</v>
      </c>
      <c r="N441" s="26">
        <v>295.66666666666669</v>
      </c>
      <c r="O441" s="26">
        <v>295.66666666666669</v>
      </c>
      <c r="P441" s="26">
        <v>295.66666666666669</v>
      </c>
      <c r="Q441" s="26">
        <f>SUM(L441:P441)</f>
        <v>1478.3333333333335</v>
      </c>
      <c r="R441" s="27">
        <f t="shared" si="112"/>
        <v>5189.6436406305402</v>
      </c>
      <c r="S441" s="27">
        <f t="shared" si="113"/>
        <v>5485.3103072972071</v>
      </c>
      <c r="T441" s="27">
        <f t="shared" si="114"/>
        <v>5780.9769739638741</v>
      </c>
      <c r="U441" s="27">
        <f t="shared" si="115"/>
        <v>6076.6436406305411</v>
      </c>
      <c r="V441" s="61">
        <f t="shared" si="116"/>
        <v>6372.3103072972081</v>
      </c>
      <c r="W441" s="26">
        <v>22740.286581832086</v>
      </c>
      <c r="X441" s="26">
        <f t="shared" si="106"/>
        <v>25711.891051156952</v>
      </c>
      <c r="Y441" s="26">
        <f t="shared" si="107"/>
        <v>29797.737411320897</v>
      </c>
      <c r="Z441" s="26">
        <f t="shared" si="108"/>
        <v>34327.61400340496</v>
      </c>
      <c r="AA441" s="26">
        <f t="shared" si="109"/>
        <v>39179.08309158498</v>
      </c>
      <c r="AB441" s="26">
        <f t="shared" si="110"/>
        <v>44132.600645644532</v>
      </c>
      <c r="AC441" s="28">
        <v>4.6465863453815164</v>
      </c>
      <c r="AD441" s="28">
        <v>4.9544617764993522</v>
      </c>
      <c r="AE441" s="28">
        <v>5.4322792589656101</v>
      </c>
      <c r="AF441" s="28">
        <v>5.9380298793799486</v>
      </c>
      <c r="AG441" s="28">
        <v>6.4474873645082758</v>
      </c>
      <c r="AH441" s="28">
        <v>6.9256829183453892</v>
      </c>
      <c r="AI441" s="28"/>
      <c r="AJ441" s="28"/>
      <c r="AK441" s="28"/>
      <c r="AL441" s="28"/>
      <c r="AM441" s="28"/>
      <c r="AN441" s="28"/>
      <c r="AO441" s="28"/>
      <c r="AV441" s="28"/>
      <c r="AW441" s="28"/>
      <c r="AX441" s="28"/>
      <c r="AY441" s="28"/>
      <c r="AZ441" s="28"/>
      <c r="BA441" s="28"/>
      <c r="BB441" s="26">
        <v>1070</v>
      </c>
      <c r="BC441" s="26">
        <v>1243.8896522312812</v>
      </c>
      <c r="BD441" s="26">
        <v>1397.4676078264517</v>
      </c>
      <c r="BE441" s="26">
        <v>1566.0585334552484</v>
      </c>
      <c r="BF441" s="26">
        <v>1742.7649984866391</v>
      </c>
      <c r="BG441" s="26">
        <v>1920.9729130638279</v>
      </c>
      <c r="BH441" s="23">
        <v>6802</v>
      </c>
      <c r="BI441" s="26">
        <v>5312</v>
      </c>
      <c r="BJ441" s="26">
        <v>5632.9212756187617</v>
      </c>
      <c r="BK441" s="26">
        <v>5779.2670839262364</v>
      </c>
      <c r="BL441" s="26">
        <v>5917.2752142890922</v>
      </c>
      <c r="BM441" s="26">
        <v>6047.6384584863836</v>
      </c>
      <c r="BN441" s="26">
        <v>6170.9749232111626</v>
      </c>
      <c r="BO441" s="26">
        <v>0</v>
      </c>
      <c r="BP441" s="26">
        <v>0</v>
      </c>
      <c r="BQ441" s="26">
        <v>0</v>
      </c>
      <c r="BR441" s="26">
        <v>0</v>
      </c>
      <c r="BS441" s="26">
        <v>0</v>
      </c>
      <c r="BT441" s="26">
        <v>0</v>
      </c>
      <c r="CA441" s="26">
        <v>156.60585334552485</v>
      </c>
      <c r="CB441" s="121">
        <v>313.2117066910497</v>
      </c>
      <c r="CC441" s="121">
        <v>234.90878001828725</v>
      </c>
      <c r="CD441" s="121">
        <v>234.90878001828725</v>
      </c>
      <c r="CE441" s="121">
        <v>626.4234133820994</v>
      </c>
      <c r="CF441" s="121">
        <v>0</v>
      </c>
      <c r="CG441" s="126">
        <v>192.0972913063828</v>
      </c>
      <c r="CH441" s="126">
        <v>384.1945826127656</v>
      </c>
      <c r="CI441" s="126">
        <v>288.14593695957416</v>
      </c>
      <c r="CJ441" s="126">
        <v>288.14593695957416</v>
      </c>
      <c r="CK441" s="126">
        <v>768.3891652255312</v>
      </c>
      <c r="CL441" s="126">
        <v>0</v>
      </c>
      <c r="CM441" s="4">
        <f>IF(ISNUMBER(VLOOKUP(A441,Sheet1!$D$5:$D$567,1,0)),1,0)</f>
        <v>1</v>
      </c>
    </row>
    <row r="442" spans="1:91" s="26" customFormat="1">
      <c r="A442" s="23">
        <v>6803</v>
      </c>
      <c r="B442" s="23">
        <v>68</v>
      </c>
      <c r="C442" s="23">
        <v>6</v>
      </c>
      <c r="D442" s="24" t="s">
        <v>538</v>
      </c>
      <c r="E442" s="24"/>
      <c r="F442" s="25" t="s">
        <v>123</v>
      </c>
      <c r="G442" s="4" t="s">
        <v>91</v>
      </c>
      <c r="H442" s="25" t="s">
        <v>92</v>
      </c>
      <c r="I442" s="25" t="s">
        <v>91</v>
      </c>
      <c r="J442" s="25" t="s">
        <v>93</v>
      </c>
      <c r="R442" s="27"/>
      <c r="S442" s="27"/>
      <c r="T442" s="27"/>
      <c r="U442" s="27"/>
      <c r="V442" s="61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V442" s="28"/>
      <c r="AW442" s="28"/>
      <c r="AX442" s="28"/>
      <c r="AY442" s="28"/>
      <c r="AZ442" s="28"/>
      <c r="BA442" s="28"/>
      <c r="BH442" s="23">
        <v>6803</v>
      </c>
      <c r="CB442" s="121"/>
      <c r="CC442" s="121"/>
      <c r="CD442" s="121"/>
      <c r="CE442" s="121"/>
      <c r="CF442" s="121"/>
      <c r="CG442" s="126"/>
      <c r="CH442" s="126"/>
      <c r="CI442" s="126"/>
      <c r="CJ442" s="126"/>
      <c r="CK442" s="126"/>
      <c r="CL442" s="126"/>
      <c r="CM442" s="4">
        <f>IF(ISNUMBER(VLOOKUP(A442,Sheet1!$D$5:$D$567,1,0)),1,0)</f>
        <v>1</v>
      </c>
    </row>
    <row r="443" spans="1:91" s="26" customFormat="1">
      <c r="A443" s="23">
        <v>6901</v>
      </c>
      <c r="B443" s="23">
        <v>69</v>
      </c>
      <c r="C443" s="23">
        <v>6</v>
      </c>
      <c r="D443" s="24" t="s">
        <v>539</v>
      </c>
      <c r="E443" s="24"/>
      <c r="F443" s="4" t="s">
        <v>109</v>
      </c>
      <c r="G443" s="4" t="s">
        <v>91</v>
      </c>
      <c r="H443" s="25" t="s">
        <v>92</v>
      </c>
      <c r="I443" s="25" t="s">
        <v>91</v>
      </c>
      <c r="J443" s="25" t="s">
        <v>93</v>
      </c>
      <c r="R443" s="27"/>
      <c r="S443" s="27"/>
      <c r="T443" s="27"/>
      <c r="U443" s="27"/>
      <c r="V443" s="61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V443" s="28"/>
      <c r="AW443" s="28"/>
      <c r="AX443" s="28"/>
      <c r="AY443" s="28"/>
      <c r="AZ443" s="28"/>
      <c r="BA443" s="28"/>
      <c r="BH443" s="23">
        <v>6901</v>
      </c>
      <c r="CB443" s="121"/>
      <c r="CC443" s="121"/>
      <c r="CD443" s="121"/>
      <c r="CE443" s="121"/>
      <c r="CF443" s="121"/>
      <c r="CG443" s="126"/>
      <c r="CH443" s="126"/>
      <c r="CI443" s="126"/>
      <c r="CJ443" s="126"/>
      <c r="CK443" s="126"/>
      <c r="CL443" s="126"/>
      <c r="CM443" s="4">
        <f>IF(ISNUMBER(VLOOKUP(A443,Sheet1!$D$5:$D$567,1,0)),1,0)</f>
        <v>1</v>
      </c>
    </row>
    <row r="444" spans="1:91" s="26" customFormat="1">
      <c r="A444" s="23">
        <v>6902</v>
      </c>
      <c r="B444" s="23">
        <v>69</v>
      </c>
      <c r="C444" s="23">
        <v>6</v>
      </c>
      <c r="D444" s="24" t="s">
        <v>540</v>
      </c>
      <c r="E444" s="24"/>
      <c r="F444" s="4" t="s">
        <v>109</v>
      </c>
      <c r="G444" s="4" t="s">
        <v>91</v>
      </c>
      <c r="H444" s="25" t="s">
        <v>92</v>
      </c>
      <c r="I444" s="25" t="s">
        <v>91</v>
      </c>
      <c r="J444" s="25" t="s">
        <v>93</v>
      </c>
      <c r="R444" s="27"/>
      <c r="S444" s="27"/>
      <c r="T444" s="27"/>
      <c r="U444" s="27"/>
      <c r="V444" s="61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V444" s="28"/>
      <c r="AW444" s="28"/>
      <c r="AX444" s="28"/>
      <c r="AY444" s="28"/>
      <c r="AZ444" s="28"/>
      <c r="BA444" s="28"/>
      <c r="BH444" s="23">
        <v>6902</v>
      </c>
      <c r="CB444" s="121"/>
      <c r="CC444" s="121"/>
      <c r="CD444" s="121"/>
      <c r="CE444" s="121"/>
      <c r="CF444" s="121"/>
      <c r="CG444" s="126"/>
      <c r="CH444" s="126"/>
      <c r="CI444" s="126"/>
      <c r="CJ444" s="126"/>
      <c r="CK444" s="126"/>
      <c r="CL444" s="126"/>
      <c r="CM444" s="4">
        <f>IF(ISNUMBER(VLOOKUP(A444,Sheet1!$D$5:$D$567,1,0)),1,0)</f>
        <v>1</v>
      </c>
    </row>
    <row r="445" spans="1:91" s="26" customFormat="1">
      <c r="A445" s="23">
        <v>6903</v>
      </c>
      <c r="B445" s="23">
        <v>69</v>
      </c>
      <c r="C445" s="23">
        <v>6</v>
      </c>
      <c r="D445" s="24" t="s">
        <v>541</v>
      </c>
      <c r="E445" s="24"/>
      <c r="F445" s="4" t="s">
        <v>109</v>
      </c>
      <c r="G445" s="4" t="s">
        <v>91</v>
      </c>
      <c r="H445" s="25" t="s">
        <v>92</v>
      </c>
      <c r="I445" s="25" t="s">
        <v>91</v>
      </c>
      <c r="J445" s="25" t="s">
        <v>93</v>
      </c>
      <c r="R445" s="27"/>
      <c r="S445" s="27"/>
      <c r="T445" s="27"/>
      <c r="U445" s="27"/>
      <c r="V445" s="61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V445" s="28"/>
      <c r="AW445" s="28"/>
      <c r="AX445" s="28"/>
      <c r="AY445" s="28"/>
      <c r="AZ445" s="28"/>
      <c r="BA445" s="28"/>
      <c r="BH445" s="23">
        <v>6903</v>
      </c>
      <c r="CB445" s="121"/>
      <c r="CC445" s="121"/>
      <c r="CD445" s="121"/>
      <c r="CE445" s="121"/>
      <c r="CF445" s="121"/>
      <c r="CG445" s="126"/>
      <c r="CH445" s="126"/>
      <c r="CI445" s="126"/>
      <c r="CJ445" s="126"/>
      <c r="CK445" s="126"/>
      <c r="CL445" s="126"/>
      <c r="CM445" s="4">
        <f>IF(ISNUMBER(VLOOKUP(A445,Sheet1!$D$5:$D$567,1,0)),1,0)</f>
        <v>1</v>
      </c>
    </row>
    <row r="446" spans="1:91" s="26" customFormat="1">
      <c r="A446" s="23">
        <v>6904</v>
      </c>
      <c r="B446" s="23">
        <v>69</v>
      </c>
      <c r="C446" s="23">
        <v>6</v>
      </c>
      <c r="D446" s="24" t="s">
        <v>542</v>
      </c>
      <c r="E446" s="24"/>
      <c r="F446" s="4" t="s">
        <v>109</v>
      </c>
      <c r="G446" s="4" t="s">
        <v>91</v>
      </c>
      <c r="H446" s="25" t="s">
        <v>92</v>
      </c>
      <c r="I446" s="25" t="s">
        <v>91</v>
      </c>
      <c r="J446" s="25" t="s">
        <v>93</v>
      </c>
      <c r="R446" s="27"/>
      <c r="S446" s="27"/>
      <c r="T446" s="27"/>
      <c r="U446" s="27"/>
      <c r="V446" s="61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V446" s="28"/>
      <c r="AW446" s="28"/>
      <c r="AX446" s="28"/>
      <c r="AY446" s="28"/>
      <c r="AZ446" s="28"/>
      <c r="BA446" s="28"/>
      <c r="BH446" s="23">
        <v>6904</v>
      </c>
      <c r="CB446" s="121"/>
      <c r="CC446" s="121"/>
      <c r="CD446" s="121"/>
      <c r="CE446" s="121"/>
      <c r="CF446" s="121"/>
      <c r="CG446" s="126"/>
      <c r="CH446" s="126"/>
      <c r="CI446" s="126"/>
      <c r="CJ446" s="126"/>
      <c r="CK446" s="126"/>
      <c r="CL446" s="126"/>
      <c r="CM446" s="4">
        <f>IF(ISNUMBER(VLOOKUP(A446,Sheet1!$D$5:$D$567,1,0)),1,0)</f>
        <v>1</v>
      </c>
    </row>
    <row r="447" spans="1:91" s="26" customFormat="1">
      <c r="A447" s="23">
        <v>6905</v>
      </c>
      <c r="B447" s="23">
        <v>69</v>
      </c>
      <c r="C447" s="23">
        <v>6</v>
      </c>
      <c r="D447" s="24" t="s">
        <v>543</v>
      </c>
      <c r="E447" s="24"/>
      <c r="F447" s="4" t="s">
        <v>109</v>
      </c>
      <c r="G447" s="4" t="s">
        <v>91</v>
      </c>
      <c r="H447" s="25" t="s">
        <v>92</v>
      </c>
      <c r="I447" s="25" t="s">
        <v>91</v>
      </c>
      <c r="J447" s="25" t="s">
        <v>93</v>
      </c>
      <c r="R447" s="27"/>
      <c r="S447" s="27"/>
      <c r="T447" s="27"/>
      <c r="U447" s="27"/>
      <c r="V447" s="61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V447" s="28"/>
      <c r="AW447" s="28"/>
      <c r="AX447" s="28"/>
      <c r="AY447" s="28"/>
      <c r="AZ447" s="28"/>
      <c r="BA447" s="28"/>
      <c r="BH447" s="23">
        <v>6905</v>
      </c>
      <c r="CB447" s="121"/>
      <c r="CC447" s="121"/>
      <c r="CD447" s="121"/>
      <c r="CE447" s="121"/>
      <c r="CF447" s="121"/>
      <c r="CG447" s="126"/>
      <c r="CH447" s="126"/>
      <c r="CI447" s="126"/>
      <c r="CJ447" s="126"/>
      <c r="CK447" s="126"/>
      <c r="CL447" s="126"/>
      <c r="CM447" s="4">
        <f>IF(ISNUMBER(VLOOKUP(A447,Sheet1!$D$5:$D$567,1,0)),1,0)</f>
        <v>1</v>
      </c>
    </row>
    <row r="448" spans="1:91" s="26" customFormat="1">
      <c r="A448" s="23">
        <v>6906</v>
      </c>
      <c r="B448" s="23">
        <v>69</v>
      </c>
      <c r="C448" s="23">
        <v>6</v>
      </c>
      <c r="D448" s="24" t="s">
        <v>544</v>
      </c>
      <c r="E448" s="24"/>
      <c r="F448" s="4" t="s">
        <v>109</v>
      </c>
      <c r="G448" s="4" t="s">
        <v>91</v>
      </c>
      <c r="H448" s="25" t="s">
        <v>92</v>
      </c>
      <c r="I448" s="25" t="s">
        <v>91</v>
      </c>
      <c r="J448" s="25" t="s">
        <v>93</v>
      </c>
      <c r="R448" s="27"/>
      <c r="S448" s="27"/>
      <c r="T448" s="27"/>
      <c r="U448" s="27"/>
      <c r="V448" s="61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V448" s="28"/>
      <c r="AW448" s="28"/>
      <c r="AX448" s="28"/>
      <c r="AY448" s="28"/>
      <c r="AZ448" s="28"/>
      <c r="BA448" s="28"/>
      <c r="BH448" s="23">
        <v>6906</v>
      </c>
      <c r="CB448" s="121"/>
      <c r="CC448" s="121"/>
      <c r="CD448" s="121"/>
      <c r="CE448" s="121"/>
      <c r="CF448" s="121"/>
      <c r="CG448" s="126"/>
      <c r="CH448" s="126"/>
      <c r="CI448" s="126"/>
      <c r="CJ448" s="126"/>
      <c r="CK448" s="126"/>
      <c r="CL448" s="126"/>
      <c r="CM448" s="4">
        <f>IF(ISNUMBER(VLOOKUP(A448,Sheet1!$D$5:$D$567,1,0)),1,0)</f>
        <v>1</v>
      </c>
    </row>
    <row r="449" spans="1:91" s="26" customFormat="1">
      <c r="A449" s="23">
        <v>6907</v>
      </c>
      <c r="B449" s="23">
        <v>69</v>
      </c>
      <c r="C449" s="23">
        <v>6</v>
      </c>
      <c r="D449" s="24" t="s">
        <v>545</v>
      </c>
      <c r="E449" s="24"/>
      <c r="F449" s="4" t="s">
        <v>109</v>
      </c>
      <c r="G449" s="4" t="s">
        <v>91</v>
      </c>
      <c r="H449" s="25" t="s">
        <v>92</v>
      </c>
      <c r="I449" s="25" t="s">
        <v>91</v>
      </c>
      <c r="J449" s="25" t="s">
        <v>93</v>
      </c>
      <c r="R449" s="27"/>
      <c r="S449" s="27"/>
      <c r="T449" s="27"/>
      <c r="U449" s="27"/>
      <c r="V449" s="61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V449" s="28"/>
      <c r="AW449" s="28"/>
      <c r="AX449" s="28"/>
      <c r="AY449" s="28"/>
      <c r="AZ449" s="28"/>
      <c r="BA449" s="28"/>
      <c r="BH449" s="23">
        <v>6907</v>
      </c>
      <c r="CB449" s="121"/>
      <c r="CC449" s="121"/>
      <c r="CD449" s="121"/>
      <c r="CE449" s="121"/>
      <c r="CF449" s="121"/>
      <c r="CG449" s="126"/>
      <c r="CH449" s="126"/>
      <c r="CI449" s="126"/>
      <c r="CJ449" s="126"/>
      <c r="CK449" s="126"/>
      <c r="CL449" s="126"/>
      <c r="CM449" s="4">
        <f>IF(ISNUMBER(VLOOKUP(A449,Sheet1!$D$5:$D$567,1,0)),1,0)</f>
        <v>1</v>
      </c>
    </row>
    <row r="450" spans="1:91" s="26" customFormat="1">
      <c r="A450" s="23">
        <v>6908</v>
      </c>
      <c r="B450" s="23">
        <v>69</v>
      </c>
      <c r="C450" s="23">
        <v>6</v>
      </c>
      <c r="D450" s="24" t="s">
        <v>546</v>
      </c>
      <c r="E450" s="24"/>
      <c r="F450" s="4" t="s">
        <v>109</v>
      </c>
      <c r="G450" s="4" t="s">
        <v>91</v>
      </c>
      <c r="H450" s="25" t="s">
        <v>92</v>
      </c>
      <c r="I450" s="25" t="s">
        <v>91</v>
      </c>
      <c r="J450" s="25" t="s">
        <v>93</v>
      </c>
      <c r="R450" s="27"/>
      <c r="S450" s="27"/>
      <c r="T450" s="27"/>
      <c r="U450" s="27"/>
      <c r="V450" s="61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V450" s="28"/>
      <c r="AW450" s="28"/>
      <c r="AX450" s="28"/>
      <c r="AY450" s="28"/>
      <c r="AZ450" s="28"/>
      <c r="BA450" s="28"/>
      <c r="BH450" s="23">
        <v>6908</v>
      </c>
      <c r="CB450" s="121"/>
      <c r="CC450" s="121"/>
      <c r="CD450" s="121"/>
      <c r="CE450" s="121"/>
      <c r="CF450" s="121"/>
      <c r="CG450" s="126"/>
      <c r="CH450" s="126"/>
      <c r="CI450" s="126"/>
      <c r="CJ450" s="126"/>
      <c r="CK450" s="126"/>
      <c r="CL450" s="126"/>
      <c r="CM450" s="4">
        <f>IF(ISNUMBER(VLOOKUP(A450,Sheet1!$D$5:$D$567,1,0)),1,0)</f>
        <v>1</v>
      </c>
    </row>
    <row r="451" spans="1:91" s="26" customFormat="1">
      <c r="A451" s="23">
        <v>6909</v>
      </c>
      <c r="B451" s="23">
        <v>69</v>
      </c>
      <c r="C451" s="23">
        <v>6</v>
      </c>
      <c r="D451" s="24" t="s">
        <v>547</v>
      </c>
      <c r="E451" s="24"/>
      <c r="F451" s="4" t="s">
        <v>109</v>
      </c>
      <c r="G451" s="4" t="s">
        <v>91</v>
      </c>
      <c r="H451" s="25" t="s">
        <v>92</v>
      </c>
      <c r="I451" s="25" t="s">
        <v>91</v>
      </c>
      <c r="J451" s="25" t="s">
        <v>93</v>
      </c>
      <c r="R451" s="27"/>
      <c r="S451" s="27"/>
      <c r="T451" s="27"/>
      <c r="U451" s="27"/>
      <c r="V451" s="61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V451" s="28"/>
      <c r="AW451" s="28"/>
      <c r="AX451" s="28"/>
      <c r="AY451" s="28"/>
      <c r="AZ451" s="28"/>
      <c r="BA451" s="28"/>
      <c r="BH451" s="23">
        <v>6909</v>
      </c>
      <c r="CB451" s="121"/>
      <c r="CC451" s="121"/>
      <c r="CD451" s="121"/>
      <c r="CE451" s="121"/>
      <c r="CF451" s="121"/>
      <c r="CG451" s="126"/>
      <c r="CH451" s="126"/>
      <c r="CI451" s="126"/>
      <c r="CJ451" s="126"/>
      <c r="CK451" s="126"/>
      <c r="CL451" s="126"/>
      <c r="CM451" s="4">
        <f>IF(ISNUMBER(VLOOKUP(A451,Sheet1!$D$5:$D$567,1,0)),1,0)</f>
        <v>1</v>
      </c>
    </row>
    <row r="452" spans="1:91" s="57" customFormat="1">
      <c r="A452" s="23">
        <v>6910</v>
      </c>
      <c r="B452" s="23">
        <v>69</v>
      </c>
      <c r="C452" s="23">
        <v>6</v>
      </c>
      <c r="D452" s="24" t="s">
        <v>548</v>
      </c>
      <c r="E452" s="24"/>
      <c r="F452" s="4" t="s">
        <v>109</v>
      </c>
      <c r="G452" s="4" t="s">
        <v>91</v>
      </c>
      <c r="H452" s="25" t="s">
        <v>92</v>
      </c>
      <c r="I452" s="25" t="s">
        <v>91</v>
      </c>
      <c r="J452" s="25" t="s">
        <v>93</v>
      </c>
      <c r="K452" s="26"/>
      <c r="L452" s="26"/>
      <c r="M452" s="26"/>
      <c r="N452" s="26"/>
      <c r="O452" s="26"/>
      <c r="P452" s="26"/>
      <c r="Q452" s="26"/>
      <c r="R452" s="27"/>
      <c r="S452" s="27"/>
      <c r="T452" s="27"/>
      <c r="U452" s="27"/>
      <c r="V452" s="61"/>
      <c r="W452" s="26"/>
      <c r="X452" s="26"/>
      <c r="Y452" s="26"/>
      <c r="Z452" s="26"/>
      <c r="AA452" s="26"/>
      <c r="AB452" s="26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6"/>
      <c r="AQ452" s="26"/>
      <c r="AR452" s="26"/>
      <c r="AS452" s="26"/>
      <c r="AT452" s="26"/>
      <c r="AU452" s="26"/>
      <c r="AV452" s="28"/>
      <c r="AW452" s="28"/>
      <c r="AX452" s="28"/>
      <c r="AY452" s="28"/>
      <c r="AZ452" s="28"/>
      <c r="BA452" s="28"/>
      <c r="BB452" s="26"/>
      <c r="BC452" s="26"/>
      <c r="BD452" s="26"/>
      <c r="BE452" s="26"/>
      <c r="BF452" s="26"/>
      <c r="BG452" s="26"/>
      <c r="BH452" s="23">
        <v>6910</v>
      </c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121"/>
      <c r="CC452" s="121"/>
      <c r="CD452" s="121"/>
      <c r="CE452" s="121"/>
      <c r="CF452" s="121"/>
      <c r="CG452" s="126"/>
      <c r="CH452" s="126"/>
      <c r="CI452" s="126"/>
      <c r="CJ452" s="126"/>
      <c r="CK452" s="126"/>
      <c r="CL452" s="126"/>
      <c r="CM452" s="4">
        <f>IF(ISNUMBER(VLOOKUP(A452,Sheet1!$D$5:$D$567,1,0)),1,0)</f>
        <v>1</v>
      </c>
    </row>
    <row r="453" spans="1:91" s="57" customFormat="1">
      <c r="A453" s="1">
        <v>7001</v>
      </c>
      <c r="B453" s="1">
        <v>700</v>
      </c>
      <c r="C453" s="1">
        <v>70</v>
      </c>
      <c r="D453" s="3" t="s">
        <v>549</v>
      </c>
      <c r="E453" s="3"/>
      <c r="F453" s="4" t="s">
        <v>90</v>
      </c>
      <c r="G453" s="4" t="s">
        <v>91</v>
      </c>
      <c r="H453" s="4" t="s">
        <v>550</v>
      </c>
      <c r="I453" s="4" t="s">
        <v>367</v>
      </c>
      <c r="J453" s="4" t="s">
        <v>551</v>
      </c>
      <c r="K453" s="57">
        <v>1338.469233437404</v>
      </c>
      <c r="L453" s="57">
        <v>0</v>
      </c>
      <c r="M453" s="57">
        <v>0</v>
      </c>
      <c r="N453" s="57">
        <v>0</v>
      </c>
      <c r="O453" s="57">
        <v>0</v>
      </c>
      <c r="P453" s="57">
        <v>0</v>
      </c>
      <c r="Q453" s="57">
        <f t="shared" ref="Q453:Q485" si="117">SUM(L453:P453)</f>
        <v>0</v>
      </c>
      <c r="R453" s="58">
        <f t="shared" ref="R453:R474" si="118">K453+L453</f>
        <v>1338.469233437404</v>
      </c>
      <c r="S453" s="58">
        <f t="shared" ref="S453:S474" si="119">R453+M453</f>
        <v>1338.469233437404</v>
      </c>
      <c r="T453" s="58">
        <f t="shared" ref="T453:T474" si="120">S453+N453</f>
        <v>1338.469233437404</v>
      </c>
      <c r="U453" s="58">
        <f t="shared" ref="U453:U474" si="121">T453+O453</f>
        <v>1338.469233437404</v>
      </c>
      <c r="V453" s="61">
        <f t="shared" ref="V453:V474" si="122">U453+P453</f>
        <v>1338.469233437404</v>
      </c>
      <c r="W453" s="57">
        <v>3978.8774556299359</v>
      </c>
      <c r="X453" s="57">
        <f t="shared" ref="X453:X474" si="123">R453*AD453</f>
        <v>3965.6588602201391</v>
      </c>
      <c r="Y453" s="57">
        <f t="shared" ref="Y453:Y474" si="124">S453*AE453</f>
        <v>3934.0649761367226</v>
      </c>
      <c r="Z453" s="57">
        <f t="shared" ref="Z453:Z474" si="125">T453*AF453</f>
        <v>3881.4826762079751</v>
      </c>
      <c r="AA453" s="57">
        <f t="shared" ref="AA453:AA474" si="126">U453*AG453</f>
        <v>3808.019728404156</v>
      </c>
      <c r="AB453" s="57">
        <f t="shared" ref="AB453:AB474" si="127">V453*AH453</f>
        <v>3723.9456301978908</v>
      </c>
      <c r="AC453" s="59">
        <v>2.9727074453639397</v>
      </c>
      <c r="AD453" s="59">
        <v>2.9628315400539242</v>
      </c>
      <c r="AE453" s="59">
        <v>2.9392270497196353</v>
      </c>
      <c r="AF453" s="59">
        <v>2.899941649192566</v>
      </c>
      <c r="AG453" s="59">
        <v>2.8450558543094409</v>
      </c>
      <c r="AH453" s="59">
        <v>2.7822422340140012</v>
      </c>
      <c r="AI453" s="59"/>
      <c r="AJ453" s="59"/>
      <c r="AK453" s="59"/>
      <c r="AL453" s="59"/>
      <c r="AM453" s="59"/>
      <c r="AN453" s="59"/>
      <c r="AO453" s="59"/>
      <c r="AV453" s="59"/>
      <c r="AW453" s="59"/>
      <c r="AX453" s="59"/>
      <c r="AY453" s="59"/>
      <c r="AZ453" s="59"/>
      <c r="BA453" s="59"/>
      <c r="BB453" s="5">
        <v>104.6</v>
      </c>
      <c r="BC453" s="5">
        <v>118.65823999999999</v>
      </c>
      <c r="BD453" s="5">
        <v>118.65660217304911</v>
      </c>
      <c r="BE453" s="5">
        <v>118.65551413357169</v>
      </c>
      <c r="BF453" s="5">
        <v>118.65443168078585</v>
      </c>
      <c r="BG453" s="5">
        <v>118.65388159874898</v>
      </c>
      <c r="BH453" s="1">
        <v>7001</v>
      </c>
      <c r="BI453" s="57">
        <v>101</v>
      </c>
      <c r="BJ453" s="57">
        <v>101</v>
      </c>
      <c r="BK453" s="57">
        <v>101</v>
      </c>
      <c r="BL453" s="57">
        <v>101</v>
      </c>
      <c r="BM453" s="57">
        <v>101</v>
      </c>
      <c r="BN453" s="57">
        <v>101</v>
      </c>
      <c r="BO453" s="57">
        <v>33</v>
      </c>
      <c r="BP453" s="57">
        <v>33</v>
      </c>
      <c r="BQ453" s="57">
        <v>33</v>
      </c>
      <c r="BR453" s="57">
        <v>33</v>
      </c>
      <c r="BS453" s="57">
        <v>33</v>
      </c>
      <c r="BT453" s="57">
        <v>33</v>
      </c>
      <c r="CA453" s="57">
        <v>0</v>
      </c>
      <c r="CB453" s="30">
        <v>35.596654240071501</v>
      </c>
      <c r="CC453" s="30">
        <v>11.865551413357169</v>
      </c>
      <c r="CD453" s="30">
        <v>35.596654240071501</v>
      </c>
      <c r="CE453" s="30">
        <v>35.596654240071501</v>
      </c>
      <c r="CF453" s="30">
        <v>0</v>
      </c>
      <c r="CG453" s="124">
        <v>0</v>
      </c>
      <c r="CH453" s="124">
        <v>35.59616447962469</v>
      </c>
      <c r="CI453" s="124">
        <v>11.865388159874898</v>
      </c>
      <c r="CJ453" s="124">
        <v>35.59616447962469</v>
      </c>
      <c r="CK453" s="124">
        <v>35.59616447962469</v>
      </c>
      <c r="CL453" s="124">
        <v>0</v>
      </c>
      <c r="CM453" s="4">
        <f>IF(ISNUMBER(VLOOKUP(A453,Sheet1!$D$5:$D$567,1,0)),1,0)</f>
        <v>0</v>
      </c>
    </row>
    <row r="454" spans="1:91" s="57" customFormat="1">
      <c r="A454" s="1">
        <v>7002</v>
      </c>
      <c r="B454" s="1">
        <v>700</v>
      </c>
      <c r="C454" s="1">
        <v>70</v>
      </c>
      <c r="D454" s="3" t="s">
        <v>552</v>
      </c>
      <c r="E454" s="3"/>
      <c r="F454" s="4" t="s">
        <v>90</v>
      </c>
      <c r="G454" s="4" t="s">
        <v>91</v>
      </c>
      <c r="H454" s="4" t="s">
        <v>550</v>
      </c>
      <c r="I454" s="4" t="s">
        <v>367</v>
      </c>
      <c r="J454" s="4" t="s">
        <v>551</v>
      </c>
      <c r="K454" s="57">
        <v>355.842430801251</v>
      </c>
      <c r="L454" s="57">
        <v>0</v>
      </c>
      <c r="M454" s="57">
        <v>459</v>
      </c>
      <c r="N454" s="57">
        <v>0</v>
      </c>
      <c r="O454" s="57">
        <v>0</v>
      </c>
      <c r="P454" s="57">
        <v>0</v>
      </c>
      <c r="Q454" s="57">
        <f t="shared" si="117"/>
        <v>459</v>
      </c>
      <c r="R454" s="58">
        <f t="shared" si="118"/>
        <v>355.842430801251</v>
      </c>
      <c r="S454" s="58">
        <f t="shared" si="119"/>
        <v>814.842430801251</v>
      </c>
      <c r="T454" s="58">
        <f t="shared" si="120"/>
        <v>814.842430801251</v>
      </c>
      <c r="U454" s="58">
        <f t="shared" si="121"/>
        <v>814.842430801251</v>
      </c>
      <c r="V454" s="61">
        <f t="shared" si="122"/>
        <v>814.842430801251</v>
      </c>
      <c r="W454" s="57">
        <v>1300.5197573870064</v>
      </c>
      <c r="X454" s="57">
        <f t="shared" si="123"/>
        <v>1304.5163431039589</v>
      </c>
      <c r="Y454" s="57">
        <f t="shared" si="124"/>
        <v>2761.3037984496127</v>
      </c>
      <c r="Z454" s="57">
        <f t="shared" si="125"/>
        <v>2761.3037984496127</v>
      </c>
      <c r="AA454" s="57">
        <f t="shared" si="126"/>
        <v>2899.3689883720936</v>
      </c>
      <c r="AB454" s="57">
        <f t="shared" si="127"/>
        <v>3044.3374377906985</v>
      </c>
      <c r="AC454" s="59">
        <v>3.6547630209770765</v>
      </c>
      <c r="AD454" s="59">
        <v>3.6659943564531563</v>
      </c>
      <c r="AE454" s="59">
        <v>3.3887579905901157</v>
      </c>
      <c r="AF454" s="59">
        <v>3.3887579905901157</v>
      </c>
      <c r="AG454" s="59">
        <v>3.5581958901196216</v>
      </c>
      <c r="AH454" s="59">
        <v>3.7361056846256031</v>
      </c>
      <c r="AI454" s="59"/>
      <c r="AJ454" s="59"/>
      <c r="AK454" s="59"/>
      <c r="AL454" s="59"/>
      <c r="AM454" s="59"/>
      <c r="AN454" s="59"/>
      <c r="AO454" s="59"/>
      <c r="AV454" s="59"/>
      <c r="AW454" s="59"/>
      <c r="AX454" s="59"/>
      <c r="AY454" s="59"/>
      <c r="AZ454" s="59"/>
      <c r="BA454" s="59"/>
      <c r="BB454" s="5">
        <v>392.25</v>
      </c>
      <c r="BC454" s="5">
        <v>445.1044118051193</v>
      </c>
      <c r="BD454" s="5">
        <v>494.75732234712774</v>
      </c>
      <c r="BE454" s="5">
        <v>494.68180248544263</v>
      </c>
      <c r="BF454" s="5">
        <v>499.38759432833007</v>
      </c>
      <c r="BG454" s="5">
        <v>504.32151846391628</v>
      </c>
      <c r="BH454" s="1">
        <v>7002</v>
      </c>
      <c r="BI454" s="57">
        <v>1828</v>
      </c>
      <c r="BJ454" s="57">
        <v>1828</v>
      </c>
      <c r="BK454" s="57">
        <v>1828</v>
      </c>
      <c r="BL454" s="57">
        <v>1828</v>
      </c>
      <c r="BM454" s="57">
        <v>1828</v>
      </c>
      <c r="BN454" s="57">
        <v>1828</v>
      </c>
      <c r="BO454" s="57">
        <v>0</v>
      </c>
      <c r="BP454" s="57">
        <v>0</v>
      </c>
      <c r="BQ454" s="57">
        <v>0</v>
      </c>
      <c r="BR454" s="57">
        <v>0</v>
      </c>
      <c r="BS454" s="57">
        <v>0</v>
      </c>
      <c r="BT454" s="57">
        <v>0</v>
      </c>
      <c r="CA454" s="57">
        <v>0</v>
      </c>
      <c r="CB454" s="30">
        <v>49.468180248544265</v>
      </c>
      <c r="CC454" s="30">
        <v>49.468180248544265</v>
      </c>
      <c r="CD454" s="30">
        <v>98.936360497088529</v>
      </c>
      <c r="CE454" s="30">
        <v>296.80908149126554</v>
      </c>
      <c r="CF454" s="30">
        <v>0</v>
      </c>
      <c r="CG454" s="124">
        <v>0</v>
      </c>
      <c r="CH454" s="124">
        <v>50.432151846391633</v>
      </c>
      <c r="CI454" s="124">
        <v>50.432151846391633</v>
      </c>
      <c r="CJ454" s="124">
        <v>100.86430369278327</v>
      </c>
      <c r="CK454" s="124">
        <v>302.59291107834974</v>
      </c>
      <c r="CL454" s="124">
        <v>0</v>
      </c>
      <c r="CM454" s="4">
        <f>IF(ISNUMBER(VLOOKUP(A454,Sheet1!$D$5:$D$567,1,0)),1,0)</f>
        <v>0</v>
      </c>
    </row>
    <row r="455" spans="1:91" s="57" customFormat="1">
      <c r="A455" s="1">
        <v>7003</v>
      </c>
      <c r="B455" s="1">
        <v>700</v>
      </c>
      <c r="C455" s="1">
        <v>70</v>
      </c>
      <c r="D455" s="3" t="s">
        <v>553</v>
      </c>
      <c r="E455" s="3"/>
      <c r="F455" s="4" t="s">
        <v>90</v>
      </c>
      <c r="G455" s="4" t="s">
        <v>91</v>
      </c>
      <c r="H455" s="4" t="s">
        <v>550</v>
      </c>
      <c r="I455" s="4" t="s">
        <v>367</v>
      </c>
      <c r="J455" s="4" t="s">
        <v>551</v>
      </c>
      <c r="K455" s="57">
        <v>124.72827471383965</v>
      </c>
      <c r="L455" s="57">
        <v>0</v>
      </c>
      <c r="M455" s="57">
        <v>0</v>
      </c>
      <c r="N455" s="57">
        <v>0</v>
      </c>
      <c r="O455" s="57">
        <v>0</v>
      </c>
      <c r="P455" s="57">
        <v>0</v>
      </c>
      <c r="Q455" s="57">
        <f t="shared" si="117"/>
        <v>0</v>
      </c>
      <c r="R455" s="58">
        <f t="shared" si="118"/>
        <v>124.72827471383965</v>
      </c>
      <c r="S455" s="58">
        <f t="shared" si="119"/>
        <v>124.72827471383965</v>
      </c>
      <c r="T455" s="58">
        <f t="shared" si="120"/>
        <v>124.72827471383965</v>
      </c>
      <c r="U455" s="58">
        <f t="shared" si="121"/>
        <v>124.72827471383965</v>
      </c>
      <c r="V455" s="61">
        <f t="shared" si="122"/>
        <v>124.72827471383965</v>
      </c>
      <c r="W455" s="57">
        <v>490.53575395197237</v>
      </c>
      <c r="X455" s="57">
        <f t="shared" si="123"/>
        <v>489.35277347378195</v>
      </c>
      <c r="Y455" s="57">
        <f t="shared" si="124"/>
        <v>485.00253369919966</v>
      </c>
      <c r="Z455" s="57">
        <f t="shared" si="125"/>
        <v>478.25360572032343</v>
      </c>
      <c r="AA455" s="57">
        <f t="shared" si="126"/>
        <v>469.38669826653432</v>
      </c>
      <c r="AB455" s="57">
        <f t="shared" si="127"/>
        <v>460.25318522461919</v>
      </c>
      <c r="AC455" s="59">
        <v>3.9328352378592091</v>
      </c>
      <c r="AD455" s="59">
        <v>3.9233507766902842</v>
      </c>
      <c r="AE455" s="59">
        <v>3.8884730411923556</v>
      </c>
      <c r="AF455" s="59">
        <v>3.8343639949928465</v>
      </c>
      <c r="AG455" s="59">
        <v>3.7632742002038766</v>
      </c>
      <c r="AH455" s="59">
        <v>3.6900469142266603</v>
      </c>
      <c r="AI455" s="59"/>
      <c r="AJ455" s="59"/>
      <c r="AK455" s="59"/>
      <c r="AL455" s="59"/>
      <c r="AM455" s="59"/>
      <c r="AN455" s="59"/>
      <c r="AO455" s="59"/>
      <c r="AV455" s="59"/>
      <c r="AW455" s="59"/>
      <c r="AX455" s="59"/>
      <c r="AY455" s="59"/>
      <c r="AZ455" s="59"/>
      <c r="BA455" s="59"/>
      <c r="BB455" s="5">
        <v>366.1</v>
      </c>
      <c r="BC455" s="5">
        <v>415.30384000000004</v>
      </c>
      <c r="BD455" s="5">
        <v>415.30361448357013</v>
      </c>
      <c r="BE455" s="5">
        <v>415.30349013557361</v>
      </c>
      <c r="BF455" s="5">
        <v>415.30338033951762</v>
      </c>
      <c r="BG455" s="5">
        <v>415.30342784439193</v>
      </c>
      <c r="BH455" s="1">
        <v>7003</v>
      </c>
      <c r="BI455" s="57">
        <v>385</v>
      </c>
      <c r="BJ455" s="57">
        <v>385</v>
      </c>
      <c r="BK455" s="57">
        <v>385</v>
      </c>
      <c r="BL455" s="57">
        <v>385</v>
      </c>
      <c r="BM455" s="57">
        <v>385</v>
      </c>
      <c r="BN455" s="57">
        <v>385</v>
      </c>
      <c r="BO455" s="57">
        <v>0</v>
      </c>
      <c r="BP455" s="57">
        <v>0</v>
      </c>
      <c r="BQ455" s="57">
        <v>0</v>
      </c>
      <c r="BR455" s="57">
        <v>0</v>
      </c>
      <c r="BS455" s="57">
        <v>0</v>
      </c>
      <c r="BT455" s="57">
        <v>0</v>
      </c>
      <c r="CA455" s="57">
        <v>0</v>
      </c>
      <c r="CB455" s="30">
        <v>145.35622154745076</v>
      </c>
      <c r="CC455" s="30">
        <v>83.060698027114725</v>
      </c>
      <c r="CD455" s="30">
        <v>103.8258725338934</v>
      </c>
      <c r="CE455" s="30">
        <v>83.060698027114725</v>
      </c>
      <c r="CF455" s="30">
        <v>0</v>
      </c>
      <c r="CG455" s="124">
        <v>0</v>
      </c>
      <c r="CH455" s="124">
        <v>145.35619974553717</v>
      </c>
      <c r="CI455" s="124">
        <v>83.060685568878398</v>
      </c>
      <c r="CJ455" s="124">
        <v>103.82585696109798</v>
      </c>
      <c r="CK455" s="124">
        <v>83.060685568878398</v>
      </c>
      <c r="CL455" s="124">
        <v>0</v>
      </c>
      <c r="CM455" s="4">
        <f>IF(ISNUMBER(VLOOKUP(A455,Sheet1!$D$5:$D$567,1,0)),1,0)</f>
        <v>0</v>
      </c>
    </row>
    <row r="456" spans="1:91" s="57" customFormat="1">
      <c r="A456" s="1">
        <v>7004</v>
      </c>
      <c r="B456" s="1">
        <v>700</v>
      </c>
      <c r="C456" s="1">
        <v>70</v>
      </c>
      <c r="D456" s="3" t="s">
        <v>554</v>
      </c>
      <c r="E456" s="3"/>
      <c r="F456" s="4" t="s">
        <v>90</v>
      </c>
      <c r="G456" s="4" t="s">
        <v>91</v>
      </c>
      <c r="H456" s="4" t="s">
        <v>550</v>
      </c>
      <c r="I456" s="4" t="s">
        <v>367</v>
      </c>
      <c r="J456" s="4" t="s">
        <v>551</v>
      </c>
      <c r="K456" s="57">
        <v>0</v>
      </c>
      <c r="L456" s="57">
        <v>0</v>
      </c>
      <c r="M456" s="57">
        <v>0</v>
      </c>
      <c r="N456" s="57">
        <v>0</v>
      </c>
      <c r="O456" s="57">
        <v>0</v>
      </c>
      <c r="P456" s="57">
        <v>0</v>
      </c>
      <c r="Q456" s="57">
        <f t="shared" si="117"/>
        <v>0</v>
      </c>
      <c r="R456" s="58">
        <f t="shared" si="118"/>
        <v>0</v>
      </c>
      <c r="S456" s="58">
        <f t="shared" si="119"/>
        <v>0</v>
      </c>
      <c r="T456" s="58">
        <f t="shared" si="120"/>
        <v>0</v>
      </c>
      <c r="U456" s="58">
        <f t="shared" si="121"/>
        <v>0</v>
      </c>
      <c r="V456" s="61">
        <f t="shared" si="122"/>
        <v>0</v>
      </c>
      <c r="W456" s="57">
        <v>0</v>
      </c>
      <c r="X456" s="57">
        <f t="shared" si="123"/>
        <v>0</v>
      </c>
      <c r="Y456" s="57">
        <f t="shared" si="124"/>
        <v>0</v>
      </c>
      <c r="Z456" s="57">
        <f t="shared" si="125"/>
        <v>0</v>
      </c>
      <c r="AA456" s="57">
        <f t="shared" si="126"/>
        <v>0</v>
      </c>
      <c r="AB456" s="57">
        <f t="shared" si="127"/>
        <v>0</v>
      </c>
      <c r="AC456" s="59"/>
      <c r="AD456" s="59"/>
      <c r="AE456" s="59"/>
      <c r="AF456" s="59"/>
      <c r="AG456" s="59"/>
      <c r="AH456" s="59"/>
      <c r="AI456" s="59"/>
      <c r="AJ456" s="59"/>
      <c r="AK456" s="59"/>
      <c r="AL456" s="59"/>
      <c r="AM456" s="59"/>
      <c r="AN456" s="59"/>
      <c r="AO456" s="59"/>
      <c r="AV456" s="59"/>
      <c r="AW456" s="59"/>
      <c r="AX456" s="59"/>
      <c r="AY456" s="59"/>
      <c r="AZ456" s="59"/>
      <c r="BA456" s="59"/>
      <c r="BB456" s="5">
        <v>993.7</v>
      </c>
      <c r="BC456" s="5">
        <v>1127.2532800000001</v>
      </c>
      <c r="BD456" s="5">
        <v>1127.2532800000001</v>
      </c>
      <c r="BE456" s="5">
        <v>1127.2532800000001</v>
      </c>
      <c r="BF456" s="5">
        <v>1127.2532800000001</v>
      </c>
      <c r="BG456" s="5">
        <v>1127.2532800000001</v>
      </c>
      <c r="BH456" s="1">
        <v>7004</v>
      </c>
      <c r="BI456" s="57">
        <v>1228</v>
      </c>
      <c r="BJ456" s="57">
        <v>1228</v>
      </c>
      <c r="BK456" s="57">
        <v>1228</v>
      </c>
      <c r="BL456" s="57">
        <v>1228</v>
      </c>
      <c r="BM456" s="57">
        <v>1228</v>
      </c>
      <c r="BN456" s="57">
        <v>1228</v>
      </c>
      <c r="BO456" s="57">
        <v>0</v>
      </c>
      <c r="BP456" s="57">
        <v>0</v>
      </c>
      <c r="BQ456" s="57">
        <v>0</v>
      </c>
      <c r="BR456" s="57">
        <v>0</v>
      </c>
      <c r="BS456" s="57">
        <v>0</v>
      </c>
      <c r="BT456" s="57">
        <v>0</v>
      </c>
      <c r="CA456" s="57">
        <v>0</v>
      </c>
      <c r="CB456" s="30">
        <v>394.53864800000002</v>
      </c>
      <c r="CC456" s="30">
        <v>394.53864800000002</v>
      </c>
      <c r="CD456" s="30">
        <v>169.08799200000001</v>
      </c>
      <c r="CE456" s="30">
        <v>169.08799200000001</v>
      </c>
      <c r="CF456" s="30">
        <v>0</v>
      </c>
      <c r="CG456" s="124">
        <v>0</v>
      </c>
      <c r="CH456" s="124">
        <v>394.53864800000002</v>
      </c>
      <c r="CI456" s="124">
        <v>394.53864800000002</v>
      </c>
      <c r="CJ456" s="124">
        <v>169.08799200000001</v>
      </c>
      <c r="CK456" s="124">
        <v>169.08799200000001</v>
      </c>
      <c r="CL456" s="124">
        <v>0</v>
      </c>
      <c r="CM456" s="4">
        <f>IF(ISNUMBER(VLOOKUP(A456,Sheet1!$D$5:$D$567,1,0)),1,0)</f>
        <v>0</v>
      </c>
    </row>
    <row r="457" spans="1:91" s="57" customFormat="1">
      <c r="A457" s="1">
        <v>7011</v>
      </c>
      <c r="B457" s="1">
        <v>701</v>
      </c>
      <c r="C457" s="1">
        <v>70</v>
      </c>
      <c r="D457" s="3" t="s">
        <v>555</v>
      </c>
      <c r="E457" s="3"/>
      <c r="F457" s="4" t="s">
        <v>90</v>
      </c>
      <c r="G457" s="4" t="s">
        <v>91</v>
      </c>
      <c r="H457" s="4" t="s">
        <v>550</v>
      </c>
      <c r="I457" s="4" t="s">
        <v>367</v>
      </c>
      <c r="J457" s="4" t="s">
        <v>551</v>
      </c>
      <c r="K457" s="57">
        <v>480</v>
      </c>
      <c r="L457" s="16">
        <v>400</v>
      </c>
      <c r="N457" s="57">
        <v>0</v>
      </c>
      <c r="O457" s="57">
        <v>0</v>
      </c>
      <c r="P457" s="57">
        <v>0</v>
      </c>
      <c r="Q457" s="57">
        <f t="shared" si="117"/>
        <v>400</v>
      </c>
      <c r="R457" s="58">
        <f t="shared" si="118"/>
        <v>880</v>
      </c>
      <c r="S457" s="58">
        <f t="shared" si="119"/>
        <v>880</v>
      </c>
      <c r="T457" s="58">
        <f t="shared" si="120"/>
        <v>880</v>
      </c>
      <c r="U457" s="58">
        <f t="shared" si="121"/>
        <v>880</v>
      </c>
      <c r="V457" s="61">
        <f t="shared" si="122"/>
        <v>880</v>
      </c>
      <c r="W457" s="57">
        <v>2101.6342388876601</v>
      </c>
      <c r="X457" s="16">
        <f t="shared" si="123"/>
        <v>4056.6052534691567</v>
      </c>
      <c r="Y457" s="57">
        <f t="shared" si="124"/>
        <v>4047.9999999999995</v>
      </c>
      <c r="Z457" s="57">
        <f t="shared" si="125"/>
        <v>4129.8487386480901</v>
      </c>
      <c r="AA457" s="57">
        <f t="shared" si="126"/>
        <v>4100</v>
      </c>
      <c r="AB457" s="57">
        <f t="shared" si="127"/>
        <v>4050</v>
      </c>
      <c r="AC457" s="59">
        <v>4.3784046643492918</v>
      </c>
      <c r="AD457" s="18">
        <v>4.6097786971240415</v>
      </c>
      <c r="AE457" s="59">
        <v>4.5999999999999996</v>
      </c>
      <c r="AF457" s="59">
        <v>4.6930099302819208</v>
      </c>
      <c r="AG457" s="59">
        <v>4.6590909090909092</v>
      </c>
      <c r="AH457" s="59">
        <v>4.6022727272727275</v>
      </c>
      <c r="AI457" s="59"/>
      <c r="AJ457" s="59"/>
      <c r="AK457" s="59"/>
      <c r="AL457" s="59"/>
      <c r="AM457" s="59"/>
      <c r="AN457" s="59"/>
      <c r="AO457" s="59"/>
      <c r="AV457" s="59"/>
      <c r="AW457" s="59"/>
      <c r="AX457" s="59"/>
      <c r="AY457" s="59"/>
      <c r="AZ457" s="59"/>
      <c r="BA457" s="59"/>
      <c r="BB457" s="5">
        <v>216.52</v>
      </c>
      <c r="BC457" s="5">
        <v>246.62876670079922</v>
      </c>
      <c r="BD457" s="5">
        <v>284.9778579080741</v>
      </c>
      <c r="BE457" s="5">
        <v>301.87668129088502</v>
      </c>
      <c r="BF457" s="5">
        <v>317.41018247496606</v>
      </c>
      <c r="BG457" s="5">
        <v>330.59036544520239</v>
      </c>
      <c r="BH457" s="1">
        <v>7011</v>
      </c>
      <c r="BI457" s="57">
        <v>511</v>
      </c>
      <c r="BJ457" s="57">
        <v>720</v>
      </c>
      <c r="BK457" s="57">
        <v>720</v>
      </c>
      <c r="BL457" s="57">
        <v>720</v>
      </c>
      <c r="BM457" s="57">
        <v>720</v>
      </c>
      <c r="BN457" s="57">
        <v>720</v>
      </c>
      <c r="BO457" s="57">
        <v>278</v>
      </c>
      <c r="BP457" s="57">
        <v>278</v>
      </c>
      <c r="BQ457" s="57">
        <v>278</v>
      </c>
      <c r="BR457" s="57">
        <v>278</v>
      </c>
      <c r="BS457" s="57">
        <v>278</v>
      </c>
      <c r="BT457" s="57">
        <v>278</v>
      </c>
      <c r="CA457" s="57">
        <v>0</v>
      </c>
      <c r="CB457" s="30">
        <v>30.187668129088504</v>
      </c>
      <c r="CC457" s="30">
        <v>60.375336258177008</v>
      </c>
      <c r="CD457" s="30">
        <v>60.375336258177008</v>
      </c>
      <c r="CE457" s="30">
        <v>150.93834064544251</v>
      </c>
      <c r="CF457" s="30">
        <v>0</v>
      </c>
      <c r="CG457" s="124">
        <v>0</v>
      </c>
      <c r="CH457" s="124">
        <v>33.059036544520239</v>
      </c>
      <c r="CI457" s="124">
        <v>66.118073089040479</v>
      </c>
      <c r="CJ457" s="124">
        <v>66.118073089040479</v>
      </c>
      <c r="CK457" s="124">
        <v>165.2951827226012</v>
      </c>
      <c r="CL457" s="124">
        <v>0</v>
      </c>
      <c r="CM457" s="4">
        <f>IF(ISNUMBER(VLOOKUP(A457,Sheet1!$D$5:$D$567,1,0)),1,0)</f>
        <v>0</v>
      </c>
    </row>
    <row r="458" spans="1:91" s="57" customFormat="1">
      <c r="A458" s="1">
        <v>7012</v>
      </c>
      <c r="B458" s="1">
        <v>701</v>
      </c>
      <c r="C458" s="1">
        <v>70</v>
      </c>
      <c r="D458" s="3" t="s">
        <v>556</v>
      </c>
      <c r="E458" s="3"/>
      <c r="F458" s="4" t="s">
        <v>90</v>
      </c>
      <c r="G458" s="4" t="s">
        <v>91</v>
      </c>
      <c r="H458" s="4" t="s">
        <v>550</v>
      </c>
      <c r="I458" s="4" t="s">
        <v>367</v>
      </c>
      <c r="J458" s="4" t="s">
        <v>551</v>
      </c>
      <c r="K458" s="57">
        <v>949.94911036736266</v>
      </c>
      <c r="L458" s="57">
        <v>0</v>
      </c>
      <c r="M458" s="16">
        <v>44</v>
      </c>
      <c r="O458" s="57">
        <v>0</v>
      </c>
      <c r="P458" s="57">
        <v>0</v>
      </c>
      <c r="Q458" s="57">
        <f t="shared" si="117"/>
        <v>44</v>
      </c>
      <c r="R458" s="58">
        <f t="shared" si="118"/>
        <v>949.94911036736266</v>
      </c>
      <c r="S458" s="58">
        <f t="shared" si="119"/>
        <v>993.94911036736266</v>
      </c>
      <c r="T458" s="58">
        <f t="shared" si="120"/>
        <v>993.94911036736266</v>
      </c>
      <c r="U458" s="58">
        <f t="shared" si="121"/>
        <v>993.94911036736266</v>
      </c>
      <c r="V458" s="61">
        <f t="shared" si="122"/>
        <v>993.94911036736266</v>
      </c>
      <c r="W458" s="57">
        <v>3644.8388276119717</v>
      </c>
      <c r="X458" s="57">
        <f t="shared" si="123"/>
        <v>3694.5818139227108</v>
      </c>
      <c r="Y458" s="57">
        <f t="shared" si="124"/>
        <v>3882.3994321796054</v>
      </c>
      <c r="Z458" s="57">
        <f t="shared" si="125"/>
        <v>3793.5727816385393</v>
      </c>
      <c r="AA458" s="57">
        <f t="shared" si="126"/>
        <v>3752.1276137831655</v>
      </c>
      <c r="AB458" s="57">
        <f t="shared" si="127"/>
        <v>3684.5542142619192</v>
      </c>
      <c r="AC458" s="59">
        <v>3.8368779841295351</v>
      </c>
      <c r="AD458" s="59">
        <v>3.8892418273795197</v>
      </c>
      <c r="AE458" s="18">
        <v>3.9060344153280386</v>
      </c>
      <c r="AF458" s="59">
        <v>3.8166670124956781</v>
      </c>
      <c r="AG458" s="59">
        <v>3.7749695378231012</v>
      </c>
      <c r="AH458" s="59">
        <v>3.706984769974905</v>
      </c>
      <c r="AI458" s="59"/>
      <c r="AJ458" s="59"/>
      <c r="AK458" s="59"/>
      <c r="AL458" s="59"/>
      <c r="AM458" s="59"/>
      <c r="AN458" s="59"/>
      <c r="AO458" s="59"/>
      <c r="AV458" s="59"/>
      <c r="AW458" s="59"/>
      <c r="AX458" s="59"/>
      <c r="AY458" s="59"/>
      <c r="AZ458" s="59"/>
      <c r="BA458" s="59"/>
      <c r="BB458" s="5">
        <v>188.28</v>
      </c>
      <c r="BC458" s="5">
        <v>233.87221859058246</v>
      </c>
      <c r="BD458" s="5">
        <v>254.04310515715477</v>
      </c>
      <c r="BE458" s="5">
        <v>275.26708929761611</v>
      </c>
      <c r="BF458" s="5">
        <v>291.99987121670949</v>
      </c>
      <c r="BG458" s="5">
        <v>306.4759278110634</v>
      </c>
      <c r="BH458" s="1">
        <v>7012</v>
      </c>
      <c r="BI458" s="57">
        <v>212</v>
      </c>
      <c r="BJ458" s="57">
        <v>457.87270734029494</v>
      </c>
      <c r="BK458" s="57">
        <v>474.62278469111351</v>
      </c>
      <c r="BL458" s="57">
        <v>458.61168520544294</v>
      </c>
      <c r="BM458" s="57">
        <v>436.4801762199732</v>
      </c>
      <c r="BN458" s="57">
        <v>406.29442744373989</v>
      </c>
      <c r="BO458" s="57">
        <v>0</v>
      </c>
      <c r="BP458" s="57">
        <v>0</v>
      </c>
      <c r="BQ458" s="57">
        <v>0</v>
      </c>
      <c r="BR458" s="57">
        <v>0</v>
      </c>
      <c r="BS458" s="57">
        <v>0</v>
      </c>
      <c r="BT458" s="57">
        <v>0</v>
      </c>
      <c r="CA458" s="57">
        <v>0</v>
      </c>
      <c r="CB458" s="30">
        <v>55.053417859523222</v>
      </c>
      <c r="CC458" s="30">
        <v>55.053417859523222</v>
      </c>
      <c r="CD458" s="30">
        <v>82.580126789284833</v>
      </c>
      <c r="CE458" s="30">
        <v>82.580126789284833</v>
      </c>
      <c r="CF458" s="30">
        <v>0</v>
      </c>
      <c r="CG458" s="124">
        <v>0</v>
      </c>
      <c r="CH458" s="124">
        <v>61.29518556221268</v>
      </c>
      <c r="CI458" s="124">
        <v>61.29518556221268</v>
      </c>
      <c r="CJ458" s="124">
        <v>91.94277834331902</v>
      </c>
      <c r="CK458" s="124">
        <v>91.94277834331902</v>
      </c>
      <c r="CL458" s="124">
        <v>0</v>
      </c>
      <c r="CM458" s="4">
        <f>IF(ISNUMBER(VLOOKUP(A458,Sheet1!$D$5:$D$567,1,0)),1,0)</f>
        <v>0</v>
      </c>
    </row>
    <row r="459" spans="1:91" s="57" customFormat="1">
      <c r="A459" s="1">
        <v>7013</v>
      </c>
      <c r="B459" s="1">
        <v>701</v>
      </c>
      <c r="C459" s="1">
        <v>70</v>
      </c>
      <c r="D459" s="3" t="s">
        <v>557</v>
      </c>
      <c r="E459" s="3"/>
      <c r="F459" s="4" t="s">
        <v>90</v>
      </c>
      <c r="G459" s="4" t="s">
        <v>91</v>
      </c>
      <c r="H459" s="4" t="s">
        <v>550</v>
      </c>
      <c r="I459" s="4" t="s">
        <v>367</v>
      </c>
      <c r="J459" s="4" t="s">
        <v>551</v>
      </c>
      <c r="K459" s="57">
        <v>218.88589386056279</v>
      </c>
      <c r="L459" s="57">
        <v>0</v>
      </c>
      <c r="M459" s="57">
        <v>0</v>
      </c>
      <c r="N459" s="57">
        <v>0</v>
      </c>
      <c r="O459" s="57">
        <v>0</v>
      </c>
      <c r="P459" s="57">
        <v>0</v>
      </c>
      <c r="Q459" s="57">
        <f t="shared" si="117"/>
        <v>0</v>
      </c>
      <c r="R459" s="58">
        <f t="shared" si="118"/>
        <v>218.88589386056279</v>
      </c>
      <c r="S459" s="58">
        <f t="shared" si="119"/>
        <v>218.88589386056279</v>
      </c>
      <c r="T459" s="58">
        <f t="shared" si="120"/>
        <v>218.88589386056279</v>
      </c>
      <c r="U459" s="58">
        <f t="shared" si="121"/>
        <v>218.88589386056279</v>
      </c>
      <c r="V459" s="61">
        <f t="shared" si="122"/>
        <v>218.88589386056279</v>
      </c>
      <c r="W459" s="57">
        <v>803.47139916746983</v>
      </c>
      <c r="X459" s="57">
        <f t="shared" si="123"/>
        <v>805.68303421105327</v>
      </c>
      <c r="Y459" s="57">
        <f t="shared" si="124"/>
        <v>802.14090606380717</v>
      </c>
      <c r="Z459" s="57">
        <f t="shared" si="125"/>
        <v>793.7328888447845</v>
      </c>
      <c r="AA459" s="57">
        <f t="shared" si="126"/>
        <v>781.1007378184313</v>
      </c>
      <c r="AB459" s="57">
        <f t="shared" si="127"/>
        <v>766.8106318402273</v>
      </c>
      <c r="AC459" s="59">
        <v>3.670731745186405</v>
      </c>
      <c r="AD459" s="59">
        <v>3.6808357998816441</v>
      </c>
      <c r="AE459" s="59">
        <v>3.664653267125547</v>
      </c>
      <c r="AF459" s="59">
        <v>3.6262404801216537</v>
      </c>
      <c r="AG459" s="59">
        <v>3.56852935582965</v>
      </c>
      <c r="AH459" s="59">
        <v>3.503243714410897</v>
      </c>
      <c r="AI459" s="59"/>
      <c r="AJ459" s="59"/>
      <c r="AK459" s="59"/>
      <c r="AL459" s="59"/>
      <c r="AM459" s="59"/>
      <c r="AN459" s="59"/>
      <c r="AO459" s="59"/>
      <c r="AV459" s="59"/>
      <c r="AW459" s="59"/>
      <c r="AX459" s="59"/>
      <c r="AY459" s="59"/>
      <c r="AZ459" s="59"/>
      <c r="BA459" s="59"/>
      <c r="BB459" s="5">
        <v>26.15</v>
      </c>
      <c r="BC459" s="5">
        <v>29.739826363803228</v>
      </c>
      <c r="BD459" s="5">
        <v>29.739642739880075</v>
      </c>
      <c r="BE459" s="5">
        <v>29.739390492190594</v>
      </c>
      <c r="BF459" s="5">
        <v>29.739171513094025</v>
      </c>
      <c r="BG459" s="5">
        <v>29.73908556470932</v>
      </c>
      <c r="BH459" s="1">
        <v>7013</v>
      </c>
      <c r="BK459" s="57">
        <v>0</v>
      </c>
      <c r="BL459" s="57">
        <v>0</v>
      </c>
      <c r="BM459" s="57">
        <v>0</v>
      </c>
      <c r="BN459" s="57">
        <v>0</v>
      </c>
      <c r="BO459" s="57">
        <v>0</v>
      </c>
      <c r="BP459" s="57">
        <v>0</v>
      </c>
      <c r="BQ459" s="57">
        <v>0</v>
      </c>
      <c r="BR459" s="57">
        <v>0</v>
      </c>
      <c r="BS459" s="57">
        <v>0</v>
      </c>
      <c r="BT459" s="57">
        <v>0</v>
      </c>
      <c r="CA459" s="57">
        <v>0</v>
      </c>
      <c r="CB459" s="30">
        <v>8.9218171476571779</v>
      </c>
      <c r="CC459" s="30">
        <v>11.895756196876238</v>
      </c>
      <c r="CD459" s="30">
        <v>5.9478780984381192</v>
      </c>
      <c r="CE459" s="30">
        <v>2.9739390492190596</v>
      </c>
      <c r="CF459" s="30">
        <v>0</v>
      </c>
      <c r="CG459" s="124">
        <v>0</v>
      </c>
      <c r="CH459" s="124">
        <v>8.9217256694127958</v>
      </c>
      <c r="CI459" s="124">
        <v>11.895634225883729</v>
      </c>
      <c r="CJ459" s="124">
        <v>5.9478171129418644</v>
      </c>
      <c r="CK459" s="124">
        <v>2.9739085564709322</v>
      </c>
      <c r="CL459" s="124">
        <v>0</v>
      </c>
      <c r="CM459" s="4">
        <f>IF(ISNUMBER(VLOOKUP(A459,Sheet1!$D$5:$D$567,1,0)),1,0)</f>
        <v>0</v>
      </c>
    </row>
    <row r="460" spans="1:91" s="57" customFormat="1">
      <c r="A460" s="1">
        <v>7014</v>
      </c>
      <c r="B460" s="1">
        <v>701</v>
      </c>
      <c r="C460" s="1">
        <v>70</v>
      </c>
      <c r="D460" s="3" t="s">
        <v>558</v>
      </c>
      <c r="E460" s="3"/>
      <c r="F460" s="4" t="s">
        <v>90</v>
      </c>
      <c r="G460" s="4" t="s">
        <v>91</v>
      </c>
      <c r="H460" s="4" t="s">
        <v>550</v>
      </c>
      <c r="I460" s="4" t="s">
        <v>367</v>
      </c>
      <c r="J460" s="4" t="s">
        <v>551</v>
      </c>
      <c r="K460" s="57">
        <v>525.8956342401782</v>
      </c>
      <c r="L460" s="57">
        <v>0</v>
      </c>
      <c r="M460" s="16">
        <v>300</v>
      </c>
      <c r="N460" s="16">
        <v>300</v>
      </c>
      <c r="Q460" s="57">
        <f t="shared" si="117"/>
        <v>600</v>
      </c>
      <c r="R460" s="58">
        <f t="shared" si="118"/>
        <v>525.8956342401782</v>
      </c>
      <c r="S460" s="58">
        <f t="shared" si="119"/>
        <v>825.8956342401782</v>
      </c>
      <c r="T460" s="58">
        <f t="shared" si="120"/>
        <v>1125.8956342401782</v>
      </c>
      <c r="U460" s="58">
        <f t="shared" si="121"/>
        <v>1125.8956342401782</v>
      </c>
      <c r="V460" s="61">
        <f t="shared" si="122"/>
        <v>1125.8956342401782</v>
      </c>
      <c r="W460" s="57">
        <v>1686.7662691096336</v>
      </c>
      <c r="X460" s="57">
        <f t="shared" si="123"/>
        <v>1698.2615123011767</v>
      </c>
      <c r="Y460" s="16">
        <f t="shared" si="124"/>
        <v>2760.700796739764</v>
      </c>
      <c r="Z460" s="16">
        <f t="shared" si="125"/>
        <v>3827.9835972919336</v>
      </c>
      <c r="AA460" s="57">
        <f t="shared" si="126"/>
        <v>3900</v>
      </c>
      <c r="AB460" s="57">
        <f t="shared" si="127"/>
        <v>3900</v>
      </c>
      <c r="AC460" s="59">
        <v>3.2074163755831488</v>
      </c>
      <c r="AD460" s="59">
        <v>3.2292747871064762</v>
      </c>
      <c r="AE460" s="18">
        <v>3.3426751302295008</v>
      </c>
      <c r="AF460" s="18">
        <v>3.3999453243064455</v>
      </c>
      <c r="AG460" s="59">
        <v>3.4639089817876001</v>
      </c>
      <c r="AH460" s="59">
        <v>3.4639089817876001</v>
      </c>
      <c r="AI460" s="59"/>
      <c r="AJ460" s="59"/>
      <c r="AK460" s="59"/>
      <c r="AL460" s="59"/>
      <c r="AM460" s="59"/>
      <c r="AN460" s="59"/>
      <c r="AO460" s="59"/>
      <c r="AV460" s="59"/>
      <c r="AW460" s="59"/>
      <c r="AX460" s="59"/>
      <c r="AY460" s="59"/>
      <c r="AZ460" s="59"/>
      <c r="BA460" s="59"/>
      <c r="BB460" s="5">
        <v>177.82</v>
      </c>
      <c r="BC460" s="5">
        <v>202.11021411629457</v>
      </c>
      <c r="BD460" s="5">
        <v>275.84013233040571</v>
      </c>
      <c r="BE460" s="5">
        <v>275.84013233040571</v>
      </c>
      <c r="BF460" s="5">
        <v>275.84013233040571</v>
      </c>
      <c r="BG460" s="5">
        <v>275.84013233040571</v>
      </c>
      <c r="BH460" s="1">
        <v>7014</v>
      </c>
      <c r="BI460" s="57">
        <v>488</v>
      </c>
      <c r="BJ460" s="57">
        <v>488</v>
      </c>
      <c r="BK460" s="57">
        <v>589</v>
      </c>
      <c r="BL460" s="57">
        <v>765</v>
      </c>
      <c r="BM460" s="57">
        <v>995</v>
      </c>
      <c r="BN460" s="57">
        <v>995</v>
      </c>
      <c r="BO460" s="57">
        <v>0</v>
      </c>
      <c r="BP460" s="57">
        <v>0</v>
      </c>
      <c r="BQ460" s="57">
        <v>0</v>
      </c>
      <c r="BR460" s="57">
        <v>0</v>
      </c>
      <c r="BS460" s="57">
        <v>0</v>
      </c>
      <c r="BT460" s="57">
        <v>0</v>
      </c>
      <c r="CA460" s="57">
        <v>0</v>
      </c>
      <c r="CB460" s="30">
        <v>40.827797132176094</v>
      </c>
      <c r="CC460" s="30">
        <v>40.827797132176094</v>
      </c>
      <c r="CD460" s="30">
        <v>102.06949283044023</v>
      </c>
      <c r="CE460" s="30">
        <v>20.413898566088047</v>
      </c>
      <c r="CF460" s="30">
        <v>0</v>
      </c>
      <c r="CG460" s="124">
        <v>0</v>
      </c>
      <c r="CH460" s="124">
        <v>55.168026466081145</v>
      </c>
      <c r="CI460" s="124">
        <v>55.168026466081145</v>
      </c>
      <c r="CJ460" s="124">
        <v>137.92006616520285</v>
      </c>
      <c r="CK460" s="124">
        <v>27.584013233040572</v>
      </c>
      <c r="CL460" s="124">
        <v>0</v>
      </c>
      <c r="CM460" s="4">
        <f>IF(ISNUMBER(VLOOKUP(A460,Sheet1!$D$5:$D$567,1,0)),1,0)</f>
        <v>0</v>
      </c>
    </row>
    <row r="461" spans="1:91" s="57" customFormat="1">
      <c r="A461" s="1">
        <v>7021</v>
      </c>
      <c r="B461" s="1">
        <v>702</v>
      </c>
      <c r="C461" s="1">
        <v>70</v>
      </c>
      <c r="D461" s="3" t="s">
        <v>559</v>
      </c>
      <c r="E461" s="3"/>
      <c r="F461" s="4" t="s">
        <v>90</v>
      </c>
      <c r="G461" s="4" t="s">
        <v>91</v>
      </c>
      <c r="H461" s="4" t="s">
        <v>550</v>
      </c>
      <c r="I461" s="4" t="s">
        <v>367</v>
      </c>
      <c r="J461" s="4" t="s">
        <v>551</v>
      </c>
      <c r="K461" s="57">
        <v>292.68292682926767</v>
      </c>
      <c r="L461" s="57">
        <v>0</v>
      </c>
      <c r="M461" s="57">
        <v>0</v>
      </c>
      <c r="N461" s="57">
        <v>0</v>
      </c>
      <c r="O461" s="57">
        <v>0</v>
      </c>
      <c r="P461" s="57">
        <v>0</v>
      </c>
      <c r="Q461" s="57">
        <f t="shared" si="117"/>
        <v>0</v>
      </c>
      <c r="R461" s="58">
        <f t="shared" si="118"/>
        <v>292.68292682926767</v>
      </c>
      <c r="S461" s="58">
        <f t="shared" si="119"/>
        <v>292.68292682926767</v>
      </c>
      <c r="T461" s="58">
        <f t="shared" si="120"/>
        <v>292.68292682926767</v>
      </c>
      <c r="U461" s="58">
        <f t="shared" si="121"/>
        <v>292.68292682926767</v>
      </c>
      <c r="V461" s="61">
        <f t="shared" si="122"/>
        <v>292.68292682926767</v>
      </c>
      <c r="W461" s="57">
        <v>862.57394759347358</v>
      </c>
      <c r="X461" s="57">
        <f t="shared" si="123"/>
        <v>918.51984931813161</v>
      </c>
      <c r="Y461" s="57">
        <f t="shared" si="124"/>
        <v>958.74580966274357</v>
      </c>
      <c r="Z461" s="57">
        <f t="shared" si="125"/>
        <v>983.37966837959823</v>
      </c>
      <c r="AA461" s="57">
        <f t="shared" si="126"/>
        <v>992.59109757419333</v>
      </c>
      <c r="AB461" s="57">
        <f t="shared" si="127"/>
        <v>986.79856884313165</v>
      </c>
      <c r="AC461" s="59">
        <v>2.9471276542777076</v>
      </c>
      <c r="AD461" s="59">
        <v>3.1382761518369562</v>
      </c>
      <c r="AE461" s="59">
        <v>3.2757148496810475</v>
      </c>
      <c r="AF461" s="59">
        <v>3.3598805336303013</v>
      </c>
      <c r="AG461" s="59">
        <v>3.3913529167118344</v>
      </c>
      <c r="AH461" s="59">
        <v>3.3715617768807071</v>
      </c>
      <c r="AI461" s="59"/>
      <c r="AJ461" s="59"/>
      <c r="AK461" s="59"/>
      <c r="AL461" s="59"/>
      <c r="AM461" s="59"/>
      <c r="AN461" s="59"/>
      <c r="AO461" s="59"/>
      <c r="AV461" s="59"/>
      <c r="AW461" s="59"/>
      <c r="AX461" s="59"/>
      <c r="AY461" s="59"/>
      <c r="AZ461" s="59"/>
      <c r="BA461" s="59"/>
      <c r="BB461" s="5">
        <v>70.61</v>
      </c>
      <c r="BC461" s="5">
        <v>82.00393492749356</v>
      </c>
      <c r="BD461" s="5">
        <v>83.374990123725667</v>
      </c>
      <c r="BE461" s="5">
        <v>84.212521309029285</v>
      </c>
      <c r="BF461" s="5">
        <v>84.525205168633306</v>
      </c>
      <c r="BG461" s="5">
        <v>84.524427363454436</v>
      </c>
      <c r="BH461" s="1">
        <v>7021</v>
      </c>
      <c r="BI461" s="57">
        <v>452</v>
      </c>
      <c r="BJ461" s="57">
        <v>452</v>
      </c>
      <c r="BK461" s="57">
        <v>452</v>
      </c>
      <c r="BL461" s="57">
        <v>452</v>
      </c>
      <c r="BM461" s="57">
        <v>452</v>
      </c>
      <c r="BN461" s="57">
        <v>452</v>
      </c>
      <c r="BO461" s="57">
        <v>0</v>
      </c>
      <c r="BP461" s="57">
        <v>0</v>
      </c>
      <c r="BQ461" s="57">
        <v>0</v>
      </c>
      <c r="BR461" s="57">
        <v>0</v>
      </c>
      <c r="BS461" s="57">
        <v>0</v>
      </c>
      <c r="BT461" s="57">
        <v>0</v>
      </c>
      <c r="CA461" s="57">
        <v>0</v>
      </c>
      <c r="CB461" s="30">
        <v>29.474382458160246</v>
      </c>
      <c r="CC461" s="30">
        <v>0</v>
      </c>
      <c r="CD461" s="30">
        <v>0</v>
      </c>
      <c r="CE461" s="30">
        <v>54.738138850869035</v>
      </c>
      <c r="CF461" s="30">
        <v>0</v>
      </c>
      <c r="CG461" s="124">
        <v>0</v>
      </c>
      <c r="CH461" s="124">
        <v>29.583549577209052</v>
      </c>
      <c r="CI461" s="124">
        <v>0</v>
      </c>
      <c r="CJ461" s="124">
        <v>0</v>
      </c>
      <c r="CK461" s="124">
        <v>54.940877786245387</v>
      </c>
      <c r="CL461" s="124">
        <v>0</v>
      </c>
      <c r="CM461" s="4">
        <f>IF(ISNUMBER(VLOOKUP(A461,Sheet1!$D$5:$D$567,1,0)),1,0)</f>
        <v>0</v>
      </c>
    </row>
    <row r="462" spans="1:91" s="57" customFormat="1">
      <c r="A462" s="1">
        <v>7022</v>
      </c>
      <c r="B462" s="1">
        <v>702</v>
      </c>
      <c r="C462" s="1">
        <v>70</v>
      </c>
      <c r="D462" s="3" t="s">
        <v>560</v>
      </c>
      <c r="E462" s="3"/>
      <c r="F462" s="4" t="s">
        <v>90</v>
      </c>
      <c r="G462" s="4" t="s">
        <v>91</v>
      </c>
      <c r="H462" s="4" t="s">
        <v>550</v>
      </c>
      <c r="I462" s="4" t="s">
        <v>367</v>
      </c>
      <c r="J462" s="4" t="s">
        <v>551</v>
      </c>
      <c r="K462" s="57">
        <v>634.14634146340961</v>
      </c>
      <c r="L462" s="57">
        <v>0</v>
      </c>
      <c r="M462" s="57">
        <v>0</v>
      </c>
      <c r="N462" s="57">
        <v>0</v>
      </c>
      <c r="O462" s="57">
        <v>0</v>
      </c>
      <c r="P462" s="57">
        <v>0</v>
      </c>
      <c r="Q462" s="57">
        <f t="shared" si="117"/>
        <v>0</v>
      </c>
      <c r="R462" s="58">
        <f t="shared" si="118"/>
        <v>634.14634146340961</v>
      </c>
      <c r="S462" s="58">
        <f t="shared" si="119"/>
        <v>634.14634146340961</v>
      </c>
      <c r="T462" s="58">
        <f t="shared" si="120"/>
        <v>634.14634146340961</v>
      </c>
      <c r="U462" s="58">
        <f t="shared" si="121"/>
        <v>634.14634146340961</v>
      </c>
      <c r="V462" s="61">
        <f t="shared" si="122"/>
        <v>634.14634146340961</v>
      </c>
      <c r="W462" s="57">
        <v>2535.3491942191199</v>
      </c>
      <c r="X462" s="57">
        <f t="shared" si="123"/>
        <v>2659.5306615483951</v>
      </c>
      <c r="Y462" s="57">
        <f t="shared" si="124"/>
        <v>2750.1816233852255</v>
      </c>
      <c r="Z462" s="57">
        <f t="shared" si="125"/>
        <v>2802.0156509416474</v>
      </c>
      <c r="AA462" s="57">
        <f t="shared" si="126"/>
        <v>2810.5614590655064</v>
      </c>
      <c r="AB462" s="57">
        <f t="shared" si="127"/>
        <v>2789.5669006900657</v>
      </c>
      <c r="AC462" s="59">
        <v>3.9980506524224899</v>
      </c>
      <c r="AD462" s="59">
        <v>4.1938752739801943</v>
      </c>
      <c r="AE462" s="59">
        <v>4.3368248676459666</v>
      </c>
      <c r="AF462" s="59">
        <v>4.4185631418695559</v>
      </c>
      <c r="AG462" s="59">
        <v>4.4320392239110262</v>
      </c>
      <c r="AH462" s="59">
        <v>4.3989324203189843</v>
      </c>
      <c r="AI462" s="59"/>
      <c r="AJ462" s="59"/>
      <c r="AK462" s="59"/>
      <c r="AL462" s="59"/>
      <c r="AM462" s="59"/>
      <c r="AN462" s="59"/>
      <c r="AO462" s="59"/>
      <c r="AV462" s="59"/>
      <c r="AW462" s="59"/>
      <c r="AX462" s="59"/>
      <c r="AY462" s="59"/>
      <c r="AZ462" s="59"/>
      <c r="BA462" s="59"/>
      <c r="BB462" s="5">
        <v>127.09</v>
      </c>
      <c r="BC462" s="5">
        <v>148.3970396961499</v>
      </c>
      <c r="BD462" s="5">
        <v>151.48677257524253</v>
      </c>
      <c r="BE462" s="5">
        <v>153.24877593116958</v>
      </c>
      <c r="BF462" s="5">
        <v>153.5373628119454</v>
      </c>
      <c r="BG462" s="5">
        <v>153.53583143934605</v>
      </c>
      <c r="BH462" s="1">
        <v>7022</v>
      </c>
      <c r="BI462" s="57">
        <v>1075</v>
      </c>
      <c r="BJ462" s="57">
        <v>1075</v>
      </c>
      <c r="BK462" s="57">
        <v>1075</v>
      </c>
      <c r="BL462" s="57">
        <v>1075</v>
      </c>
      <c r="BM462" s="57">
        <v>1075</v>
      </c>
      <c r="BN462" s="57">
        <v>1075</v>
      </c>
      <c r="BO462" s="57">
        <v>0</v>
      </c>
      <c r="BP462" s="57">
        <v>0</v>
      </c>
      <c r="BQ462" s="57">
        <v>0</v>
      </c>
      <c r="BR462" s="57">
        <v>0</v>
      </c>
      <c r="BS462" s="57">
        <v>0</v>
      </c>
      <c r="BT462" s="57">
        <v>0</v>
      </c>
      <c r="CA462" s="57">
        <v>0</v>
      </c>
      <c r="CB462" s="30">
        <v>45.97463277935087</v>
      </c>
      <c r="CC462" s="30">
        <v>15.324877593116959</v>
      </c>
      <c r="CD462" s="30">
        <v>45.97463277935087</v>
      </c>
      <c r="CE462" s="30">
        <v>45.97463277935087</v>
      </c>
      <c r="CF462" s="30">
        <v>0</v>
      </c>
      <c r="CG462" s="124">
        <v>0</v>
      </c>
      <c r="CH462" s="124">
        <v>46.060749431803814</v>
      </c>
      <c r="CI462" s="124">
        <v>15.353583143934607</v>
      </c>
      <c r="CJ462" s="124">
        <v>46.060749431803814</v>
      </c>
      <c r="CK462" s="124">
        <v>46.060749431803814</v>
      </c>
      <c r="CL462" s="124">
        <v>0</v>
      </c>
      <c r="CM462" s="4">
        <f>IF(ISNUMBER(VLOOKUP(A462,Sheet1!$D$5:$D$567,1,0)),1,0)</f>
        <v>0</v>
      </c>
    </row>
    <row r="463" spans="1:91" s="57" customFormat="1">
      <c r="A463" s="1">
        <v>7023</v>
      </c>
      <c r="B463" s="1">
        <v>702</v>
      </c>
      <c r="C463" s="1">
        <v>70</v>
      </c>
      <c r="D463" s="3" t="s">
        <v>561</v>
      </c>
      <c r="E463" s="3"/>
      <c r="F463" s="4" t="s">
        <v>90</v>
      </c>
      <c r="G463" s="4" t="s">
        <v>91</v>
      </c>
      <c r="H463" s="4" t="s">
        <v>550</v>
      </c>
      <c r="I463" s="4" t="s">
        <v>367</v>
      </c>
      <c r="J463" s="4" t="s">
        <v>551</v>
      </c>
      <c r="K463" s="57">
        <v>341.46341463414484</v>
      </c>
      <c r="L463" s="57">
        <v>0</v>
      </c>
      <c r="M463" s="57">
        <v>0</v>
      </c>
      <c r="N463" s="57">
        <v>0</v>
      </c>
      <c r="O463" s="57">
        <v>0</v>
      </c>
      <c r="P463" s="57">
        <v>0</v>
      </c>
      <c r="Q463" s="57">
        <f t="shared" si="117"/>
        <v>0</v>
      </c>
      <c r="R463" s="58">
        <f t="shared" si="118"/>
        <v>341.46341463414484</v>
      </c>
      <c r="S463" s="58">
        <f t="shared" si="119"/>
        <v>341.46341463414484</v>
      </c>
      <c r="T463" s="58">
        <f t="shared" si="120"/>
        <v>341.46341463414484</v>
      </c>
      <c r="U463" s="58">
        <f t="shared" si="121"/>
        <v>341.46341463414484</v>
      </c>
      <c r="V463" s="61">
        <f t="shared" si="122"/>
        <v>341.46341463414484</v>
      </c>
      <c r="W463" s="57">
        <v>1129.2654612339502</v>
      </c>
      <c r="X463" s="57">
        <f t="shared" si="123"/>
        <v>1195.8004778600293</v>
      </c>
      <c r="Y463" s="57">
        <f t="shared" si="124"/>
        <v>1244.2694017010135</v>
      </c>
      <c r="Z463" s="57">
        <f t="shared" si="125"/>
        <v>1273.4827250105909</v>
      </c>
      <c r="AA463" s="57">
        <f t="shared" si="126"/>
        <v>1282.5759895695787</v>
      </c>
      <c r="AB463" s="57">
        <f t="shared" si="127"/>
        <v>1274.3972092033594</v>
      </c>
      <c r="AC463" s="59">
        <v>3.3071345650422974</v>
      </c>
      <c r="AD463" s="59">
        <v>3.5019871137329583</v>
      </c>
      <c r="AE463" s="59">
        <v>3.6439318192672698</v>
      </c>
      <c r="AF463" s="59">
        <v>3.7294851232453183</v>
      </c>
      <c r="AG463" s="59">
        <v>3.7561153980252113</v>
      </c>
      <c r="AH463" s="59">
        <v>3.7321632555241404</v>
      </c>
      <c r="AI463" s="59"/>
      <c r="AJ463" s="59"/>
      <c r="AK463" s="59"/>
      <c r="AL463" s="59"/>
      <c r="AM463" s="59"/>
      <c r="AN463" s="59"/>
      <c r="AO463" s="59"/>
      <c r="AV463" s="59"/>
      <c r="AW463" s="59"/>
      <c r="AX463" s="59"/>
      <c r="AY463" s="59"/>
      <c r="AZ463" s="59"/>
      <c r="BA463" s="59"/>
      <c r="BB463" s="5">
        <v>135.97999999999999</v>
      </c>
      <c r="BC463" s="5">
        <v>156.52003168581871</v>
      </c>
      <c r="BD463" s="5">
        <v>158.172038730987</v>
      </c>
      <c r="BE463" s="5">
        <v>159.165228339527</v>
      </c>
      <c r="BF463" s="5">
        <v>159.47364729515283</v>
      </c>
      <c r="BG463" s="5">
        <v>159.47275191234391</v>
      </c>
      <c r="BH463" s="1">
        <v>7023</v>
      </c>
      <c r="BI463" s="57">
        <v>314</v>
      </c>
      <c r="BJ463" s="57">
        <v>314</v>
      </c>
      <c r="BK463" s="57">
        <v>314</v>
      </c>
      <c r="BL463" s="57">
        <v>314</v>
      </c>
      <c r="BM463" s="57">
        <v>314</v>
      </c>
      <c r="BN463" s="57">
        <v>314</v>
      </c>
      <c r="BO463" s="57">
        <v>0</v>
      </c>
      <c r="BP463" s="57">
        <v>0</v>
      </c>
      <c r="BQ463" s="57">
        <v>0</v>
      </c>
      <c r="BR463" s="57">
        <v>0</v>
      </c>
      <c r="BS463" s="57">
        <v>0</v>
      </c>
      <c r="BT463" s="57">
        <v>0</v>
      </c>
      <c r="CA463" s="57">
        <v>0</v>
      </c>
      <c r="CB463" s="30">
        <v>15.916522833952701</v>
      </c>
      <c r="CC463" s="30">
        <v>7.9582614169763506</v>
      </c>
      <c r="CD463" s="30">
        <v>15.916522833952701</v>
      </c>
      <c r="CE463" s="30">
        <v>119.37392125464525</v>
      </c>
      <c r="CF463" s="30">
        <v>0</v>
      </c>
      <c r="CG463" s="124">
        <v>0</v>
      </c>
      <c r="CH463" s="124">
        <v>15.947275191234391</v>
      </c>
      <c r="CI463" s="124">
        <v>7.9736375956171957</v>
      </c>
      <c r="CJ463" s="124">
        <v>15.947275191234391</v>
      </c>
      <c r="CK463" s="124">
        <v>119.60456393425792</v>
      </c>
      <c r="CL463" s="124">
        <v>0</v>
      </c>
      <c r="CM463" s="4">
        <f>IF(ISNUMBER(VLOOKUP(A463,Sheet1!$D$5:$D$567,1,0)),1,0)</f>
        <v>0</v>
      </c>
    </row>
    <row r="464" spans="1:91" s="57" customFormat="1">
      <c r="A464" s="1">
        <v>7024</v>
      </c>
      <c r="B464" s="1">
        <v>702</v>
      </c>
      <c r="C464" s="1">
        <v>70</v>
      </c>
      <c r="D464" s="3" t="s">
        <v>562</v>
      </c>
      <c r="E464" s="3"/>
      <c r="F464" s="4" t="s">
        <v>90</v>
      </c>
      <c r="G464" s="4" t="s">
        <v>91</v>
      </c>
      <c r="H464" s="4" t="s">
        <v>550</v>
      </c>
      <c r="I464" s="4" t="s">
        <v>367</v>
      </c>
      <c r="J464" s="4" t="s">
        <v>551</v>
      </c>
      <c r="K464" s="57">
        <v>1162.9239883251569</v>
      </c>
      <c r="L464" s="57">
        <v>46</v>
      </c>
      <c r="M464" s="57">
        <v>0</v>
      </c>
      <c r="N464" s="57">
        <v>0</v>
      </c>
      <c r="O464" s="57">
        <v>0</v>
      </c>
      <c r="P464" s="57">
        <v>0</v>
      </c>
      <c r="Q464" s="57">
        <f t="shared" si="117"/>
        <v>46</v>
      </c>
      <c r="R464" s="58">
        <f t="shared" si="118"/>
        <v>1208.9239883251569</v>
      </c>
      <c r="S464" s="58">
        <f t="shared" si="119"/>
        <v>1208.9239883251569</v>
      </c>
      <c r="T464" s="58">
        <f t="shared" si="120"/>
        <v>1208.9239883251569</v>
      </c>
      <c r="U464" s="58">
        <f t="shared" si="121"/>
        <v>1208.9239883251569</v>
      </c>
      <c r="V464" s="61">
        <f t="shared" si="122"/>
        <v>1208.9239883251569</v>
      </c>
      <c r="W464" s="57">
        <v>5391.8208775173835</v>
      </c>
      <c r="X464" s="57">
        <f t="shared" si="123"/>
        <v>5716.8347706672603</v>
      </c>
      <c r="Y464" s="57">
        <f t="shared" si="124"/>
        <v>5882.4833224249742</v>
      </c>
      <c r="Z464" s="57">
        <f t="shared" si="125"/>
        <v>5970.7830196536788</v>
      </c>
      <c r="AA464" s="57">
        <f t="shared" si="126"/>
        <v>5970.002831372457</v>
      </c>
      <c r="AB464" s="57">
        <f t="shared" si="127"/>
        <v>5920.4595819383994</v>
      </c>
      <c r="AC464" s="59">
        <v>4.6364344803676154</v>
      </c>
      <c r="AD464" s="59">
        <v>4.7288620507790258</v>
      </c>
      <c r="AE464" s="59">
        <v>4.865883528851608</v>
      </c>
      <c r="AF464" s="59">
        <v>4.9389234371348696</v>
      </c>
      <c r="AG464" s="59">
        <v>4.9382780795369099</v>
      </c>
      <c r="AH464" s="59">
        <v>4.8972968020434466</v>
      </c>
      <c r="AI464" s="59"/>
      <c r="AJ464" s="59"/>
      <c r="AK464" s="59"/>
      <c r="AL464" s="59"/>
      <c r="AM464" s="59"/>
      <c r="AN464" s="59"/>
      <c r="AO464" s="59"/>
      <c r="AV464" s="59"/>
      <c r="AW464" s="59"/>
      <c r="AX464" s="59"/>
      <c r="AY464" s="59"/>
      <c r="AZ464" s="59"/>
      <c r="BA464" s="59"/>
      <c r="BB464" s="5">
        <v>167.36</v>
      </c>
      <c r="BC464" s="5">
        <v>200.91405681167663</v>
      </c>
      <c r="BD464" s="5">
        <v>206.55999554601826</v>
      </c>
      <c r="BE464" s="5">
        <v>209.56100107748676</v>
      </c>
      <c r="BF464" s="5">
        <v>209.55638317622191</v>
      </c>
      <c r="BG464" s="5">
        <v>209.55385529913175</v>
      </c>
      <c r="BH464" s="1">
        <v>7024</v>
      </c>
      <c r="BI464" s="57">
        <v>1948</v>
      </c>
      <c r="BJ464" s="57">
        <v>1948</v>
      </c>
      <c r="BK464" s="57">
        <v>1948</v>
      </c>
      <c r="BL464" s="57">
        <v>1948</v>
      </c>
      <c r="BM464" s="57">
        <v>1948</v>
      </c>
      <c r="BN464" s="57">
        <v>1948</v>
      </c>
      <c r="BO464" s="57">
        <v>0</v>
      </c>
      <c r="BP464" s="57">
        <v>0</v>
      </c>
      <c r="BQ464" s="57">
        <v>0</v>
      </c>
      <c r="BR464" s="57">
        <v>0</v>
      </c>
      <c r="BS464" s="57">
        <v>0</v>
      </c>
      <c r="BT464" s="57">
        <v>0</v>
      </c>
      <c r="CA464" s="57">
        <v>0</v>
      </c>
      <c r="CB464" s="30">
        <v>41.912200215497357</v>
      </c>
      <c r="CC464" s="30">
        <v>41.912200215497357</v>
      </c>
      <c r="CD464" s="30">
        <v>73.346350377120359</v>
      </c>
      <c r="CE464" s="30">
        <v>52.390250269371691</v>
      </c>
      <c r="CF464" s="30">
        <v>0</v>
      </c>
      <c r="CG464" s="124">
        <v>0</v>
      </c>
      <c r="CH464" s="124">
        <v>41.910771059826352</v>
      </c>
      <c r="CI464" s="124">
        <v>41.910771059826352</v>
      </c>
      <c r="CJ464" s="124">
        <v>73.343849354696104</v>
      </c>
      <c r="CK464" s="124">
        <v>52.388463824782939</v>
      </c>
      <c r="CL464" s="124">
        <v>0</v>
      </c>
      <c r="CM464" s="4">
        <f>IF(ISNUMBER(VLOOKUP(A464,Sheet1!$D$5:$D$567,1,0)),1,0)</f>
        <v>0</v>
      </c>
    </row>
    <row r="465" spans="1:96" s="57" customFormat="1">
      <c r="A465" s="1">
        <v>7025</v>
      </c>
      <c r="B465" s="1">
        <v>702</v>
      </c>
      <c r="C465" s="1">
        <v>70</v>
      </c>
      <c r="D465" s="3" t="s">
        <v>563</v>
      </c>
      <c r="E465" s="3">
        <v>7021</v>
      </c>
      <c r="F465" s="4" t="s">
        <v>90</v>
      </c>
      <c r="G465" s="4" t="s">
        <v>91</v>
      </c>
      <c r="H465" s="4" t="s">
        <v>550</v>
      </c>
      <c r="I465" s="4" t="s">
        <v>367</v>
      </c>
      <c r="J465" s="4" t="s">
        <v>551</v>
      </c>
      <c r="K465" s="57">
        <v>0</v>
      </c>
      <c r="O465" s="16">
        <v>1200</v>
      </c>
      <c r="P465" s="16">
        <v>1200</v>
      </c>
      <c r="Q465" s="57">
        <f t="shared" si="117"/>
        <v>2400</v>
      </c>
      <c r="R465" s="58">
        <f t="shared" si="118"/>
        <v>0</v>
      </c>
      <c r="S465" s="58">
        <f t="shared" si="119"/>
        <v>0</v>
      </c>
      <c r="T465" s="58">
        <f t="shared" si="120"/>
        <v>0</v>
      </c>
      <c r="U465" s="58">
        <f t="shared" si="121"/>
        <v>1200</v>
      </c>
      <c r="V465" s="61">
        <f t="shared" si="122"/>
        <v>2400</v>
      </c>
      <c r="W465" s="57">
        <v>0</v>
      </c>
      <c r="X465" s="57">
        <f t="shared" si="123"/>
        <v>0</v>
      </c>
      <c r="Y465" s="57">
        <f t="shared" si="124"/>
        <v>0</v>
      </c>
      <c r="Z465" s="57">
        <f t="shared" si="125"/>
        <v>0</v>
      </c>
      <c r="AA465" s="16">
        <f t="shared" si="126"/>
        <v>4200</v>
      </c>
      <c r="AB465" s="16">
        <f t="shared" si="127"/>
        <v>9360</v>
      </c>
      <c r="AC465" s="59"/>
      <c r="AD465" s="59"/>
      <c r="AE465" s="59"/>
      <c r="AF465" s="59"/>
      <c r="AG465" s="18">
        <v>3.5</v>
      </c>
      <c r="AH465" s="18">
        <v>3.9</v>
      </c>
      <c r="AI465" s="59"/>
      <c r="AJ465" s="59"/>
      <c r="AK465" s="59"/>
      <c r="AL465" s="59"/>
      <c r="AM465" s="59"/>
      <c r="AN465" s="59"/>
      <c r="AO465" s="59"/>
      <c r="AP465" s="16"/>
      <c r="AQ465" s="16"/>
      <c r="AR465" s="16"/>
      <c r="AS465" s="16"/>
      <c r="AT465" s="16"/>
      <c r="AU465" s="16"/>
      <c r="AV465" s="18"/>
      <c r="AW465" s="18"/>
      <c r="AX465" s="18"/>
      <c r="AY465" s="18"/>
      <c r="AZ465" s="18"/>
      <c r="BA465" s="18"/>
      <c r="BB465" s="5"/>
      <c r="BC465" s="5"/>
      <c r="BD465" s="5"/>
      <c r="BE465" s="5"/>
      <c r="BF465" s="5">
        <v>210</v>
      </c>
      <c r="BG465" s="5">
        <v>465</v>
      </c>
      <c r="BH465" s="1">
        <v>7025</v>
      </c>
      <c r="BM465" s="57">
        <v>1250</v>
      </c>
      <c r="BN465" s="57">
        <v>3100</v>
      </c>
      <c r="CA465" s="57">
        <v>0</v>
      </c>
      <c r="CB465" s="30">
        <v>0</v>
      </c>
      <c r="CC465" s="30">
        <v>0</v>
      </c>
      <c r="CD465" s="30">
        <v>0</v>
      </c>
      <c r="CE465" s="30">
        <v>0</v>
      </c>
      <c r="CF465" s="30">
        <v>0</v>
      </c>
      <c r="CG465" s="124">
        <v>0</v>
      </c>
      <c r="CH465" s="124">
        <v>47</v>
      </c>
      <c r="CI465" s="124">
        <v>35.25</v>
      </c>
      <c r="CJ465" s="124">
        <v>58.75</v>
      </c>
      <c r="CK465" s="124">
        <v>94</v>
      </c>
      <c r="CL465" s="124"/>
      <c r="CM465" s="4">
        <f>IF(ISNUMBER(VLOOKUP(A465,Sheet1!$D$5:$D$567,1,0)),1,0)</f>
        <v>0</v>
      </c>
    </row>
    <row r="466" spans="1:96" s="57" customFormat="1">
      <c r="A466" s="1">
        <v>7026</v>
      </c>
      <c r="B466" s="1">
        <v>702</v>
      </c>
      <c r="C466" s="1">
        <v>70</v>
      </c>
      <c r="D466" s="3" t="s">
        <v>564</v>
      </c>
      <c r="E466" s="3">
        <v>7021</v>
      </c>
      <c r="F466" s="4" t="s">
        <v>90</v>
      </c>
      <c r="G466" s="4" t="s">
        <v>91</v>
      </c>
      <c r="H466" s="4" t="s">
        <v>550</v>
      </c>
      <c r="I466" s="4" t="s">
        <v>367</v>
      </c>
      <c r="J466" s="4" t="s">
        <v>551</v>
      </c>
      <c r="K466" s="57">
        <v>0</v>
      </c>
      <c r="M466" s="57">
        <v>194</v>
      </c>
      <c r="N466" s="57">
        <v>388</v>
      </c>
      <c r="O466" s="57">
        <v>388</v>
      </c>
      <c r="Q466" s="57">
        <f t="shared" si="117"/>
        <v>970</v>
      </c>
      <c r="R466" s="58">
        <f t="shared" si="118"/>
        <v>0</v>
      </c>
      <c r="S466" s="58">
        <f t="shared" si="119"/>
        <v>194</v>
      </c>
      <c r="T466" s="58">
        <f t="shared" si="120"/>
        <v>582</v>
      </c>
      <c r="U466" s="58">
        <f t="shared" si="121"/>
        <v>970</v>
      </c>
      <c r="V466" s="61">
        <f t="shared" si="122"/>
        <v>970</v>
      </c>
      <c r="X466" s="57">
        <f t="shared" si="123"/>
        <v>0</v>
      </c>
      <c r="Y466" s="57">
        <f t="shared" si="124"/>
        <v>582</v>
      </c>
      <c r="Z466" s="57">
        <f t="shared" si="125"/>
        <v>2037</v>
      </c>
      <c r="AA466" s="57">
        <f t="shared" si="126"/>
        <v>3783</v>
      </c>
      <c r="AB466" s="57">
        <f t="shared" si="127"/>
        <v>3783</v>
      </c>
      <c r="AC466" s="59"/>
      <c r="AD466" s="59"/>
      <c r="AE466" s="59">
        <v>3</v>
      </c>
      <c r="AF466" s="59">
        <v>3.5</v>
      </c>
      <c r="AG466" s="59">
        <v>3.9</v>
      </c>
      <c r="AH466" s="59">
        <v>3.9</v>
      </c>
      <c r="AI466" s="59"/>
      <c r="AJ466" s="59"/>
      <c r="AK466" s="59"/>
      <c r="AL466" s="59"/>
      <c r="AM466" s="59"/>
      <c r="AN466" s="59"/>
      <c r="AO466" s="59"/>
      <c r="AV466" s="59"/>
      <c r="AW466" s="59"/>
      <c r="AX466" s="59"/>
      <c r="AY466" s="59"/>
      <c r="AZ466" s="59"/>
      <c r="BA466" s="59"/>
      <c r="BB466" s="5"/>
      <c r="BC466" s="5">
        <v>0</v>
      </c>
      <c r="BD466" s="5">
        <v>57.368533333333332</v>
      </c>
      <c r="BE466" s="5">
        <v>143.58986666666667</v>
      </c>
      <c r="BF466" s="5">
        <v>239.58880000000005</v>
      </c>
      <c r="BG466" s="5">
        <v>239.10880000000003</v>
      </c>
      <c r="BH466" s="1">
        <v>7026</v>
      </c>
      <c r="BK466" s="57">
        <v>500</v>
      </c>
      <c r="BL466" s="57">
        <v>1000</v>
      </c>
      <c r="BM466" s="57">
        <v>1500</v>
      </c>
      <c r="BN466" s="57">
        <v>1500</v>
      </c>
      <c r="BO466" s="3"/>
      <c r="BP466" s="3"/>
      <c r="CB466" s="30">
        <v>28.717973333333333</v>
      </c>
      <c r="CC466" s="30">
        <v>21.53848</v>
      </c>
      <c r="CD466" s="30">
        <v>35.897466666666666</v>
      </c>
      <c r="CE466" s="30">
        <v>57.435946666666666</v>
      </c>
      <c r="CF466" s="30"/>
      <c r="CG466" s="124"/>
      <c r="CH466" s="124">
        <v>47.821760000000012</v>
      </c>
      <c r="CI466" s="124">
        <v>35.866320000000002</v>
      </c>
      <c r="CJ466" s="124">
        <v>59.777200000000008</v>
      </c>
      <c r="CK466" s="124">
        <v>95.643520000000024</v>
      </c>
      <c r="CL466" s="124"/>
      <c r="CM466" s="4">
        <f>IF(ISNUMBER(VLOOKUP(A466,Sheet1!$D$5:$D$567,1,0)),1,0)</f>
        <v>0</v>
      </c>
    </row>
    <row r="467" spans="1:96" s="57" customFormat="1">
      <c r="A467" s="1">
        <v>7027</v>
      </c>
      <c r="B467" s="1">
        <v>702</v>
      </c>
      <c r="C467" s="1">
        <v>70</v>
      </c>
      <c r="D467" s="3" t="s">
        <v>565</v>
      </c>
      <c r="E467" s="3">
        <v>7021</v>
      </c>
      <c r="F467" s="4" t="s">
        <v>90</v>
      </c>
      <c r="G467" s="4" t="s">
        <v>91</v>
      </c>
      <c r="H467" s="4" t="s">
        <v>550</v>
      </c>
      <c r="I467" s="4" t="s">
        <v>367</v>
      </c>
      <c r="J467" s="4" t="s">
        <v>551</v>
      </c>
      <c r="K467" s="57">
        <v>0</v>
      </c>
      <c r="N467" s="57">
        <v>355</v>
      </c>
      <c r="O467" s="16">
        <v>590</v>
      </c>
      <c r="P467" s="16">
        <v>236</v>
      </c>
      <c r="Q467" s="57">
        <f t="shared" si="117"/>
        <v>1181</v>
      </c>
      <c r="R467" s="58">
        <f t="shared" si="118"/>
        <v>0</v>
      </c>
      <c r="S467" s="58">
        <f t="shared" si="119"/>
        <v>0</v>
      </c>
      <c r="T467" s="58">
        <f t="shared" si="120"/>
        <v>355</v>
      </c>
      <c r="U467" s="58">
        <f t="shared" si="121"/>
        <v>945</v>
      </c>
      <c r="V467" s="61">
        <f t="shared" si="122"/>
        <v>1181</v>
      </c>
      <c r="X467" s="57">
        <f t="shared" si="123"/>
        <v>0</v>
      </c>
      <c r="Y467" s="57">
        <f t="shared" si="124"/>
        <v>0</v>
      </c>
      <c r="Z467" s="57">
        <f t="shared" si="125"/>
        <v>1065</v>
      </c>
      <c r="AA467" s="16">
        <f t="shared" si="126"/>
        <v>3307.5</v>
      </c>
      <c r="AB467" s="57">
        <f t="shared" si="127"/>
        <v>4605.9000000000005</v>
      </c>
      <c r="AC467" s="59"/>
      <c r="AD467" s="59"/>
      <c r="AE467" s="59"/>
      <c r="AF467" s="59">
        <v>3</v>
      </c>
      <c r="AG467" s="18">
        <v>3.5</v>
      </c>
      <c r="AH467" s="18">
        <v>3.9000000000000004</v>
      </c>
      <c r="AI467" s="59"/>
      <c r="AJ467" s="59"/>
      <c r="AK467" s="59"/>
      <c r="AL467" s="59"/>
      <c r="AM467" s="59"/>
      <c r="AN467" s="59"/>
      <c r="AO467" s="59"/>
      <c r="AP467" s="16"/>
      <c r="AQ467" s="16"/>
      <c r="AR467" s="16"/>
      <c r="AS467" s="16"/>
      <c r="AT467" s="16"/>
      <c r="AU467" s="16"/>
      <c r="AV467" s="18"/>
      <c r="AW467" s="18"/>
      <c r="AX467" s="18"/>
      <c r="AY467" s="18"/>
      <c r="AZ467" s="18"/>
      <c r="BA467" s="18"/>
      <c r="BB467" s="5"/>
      <c r="BC467" s="5">
        <v>0</v>
      </c>
      <c r="BD467" s="5">
        <v>0</v>
      </c>
      <c r="BE467" s="5">
        <v>111.41066666666667</v>
      </c>
      <c r="BF467" s="5">
        <v>292.32159999999999</v>
      </c>
      <c r="BG467" s="5">
        <v>307.20927999999998</v>
      </c>
      <c r="BH467" s="1">
        <v>7027</v>
      </c>
      <c r="BL467" s="57">
        <v>1000</v>
      </c>
      <c r="BM467" s="57">
        <v>2040</v>
      </c>
      <c r="BN467" s="57">
        <v>2040</v>
      </c>
      <c r="BO467" s="3"/>
      <c r="BP467" s="3"/>
      <c r="CB467" s="30">
        <v>22.282133333333334</v>
      </c>
      <c r="CC467" s="30">
        <v>16.711600000000001</v>
      </c>
      <c r="CD467" s="30">
        <v>27.852666666666668</v>
      </c>
      <c r="CE467" s="30">
        <v>44.564266666666668</v>
      </c>
      <c r="CF467" s="30"/>
      <c r="CG467" s="124"/>
      <c r="CH467" s="124">
        <v>61.441856000000001</v>
      </c>
      <c r="CI467" s="124">
        <v>46.081391999999994</v>
      </c>
      <c r="CJ467" s="124">
        <v>76.802319999999995</v>
      </c>
      <c r="CK467" s="124">
        <v>122.883712</v>
      </c>
      <c r="CL467" s="124"/>
      <c r="CM467" s="4">
        <f>IF(ISNUMBER(VLOOKUP(A467,Sheet1!$D$5:$D$567,1,0)),1,0)</f>
        <v>0</v>
      </c>
    </row>
    <row r="468" spans="1:96" s="57" customFormat="1">
      <c r="A468" s="1">
        <v>7028</v>
      </c>
      <c r="B468" s="1">
        <v>702</v>
      </c>
      <c r="C468" s="1">
        <v>70</v>
      </c>
      <c r="D468" s="3" t="s">
        <v>566</v>
      </c>
      <c r="E468" s="3">
        <v>7021</v>
      </c>
      <c r="F468" s="4" t="s">
        <v>90</v>
      </c>
      <c r="G468" s="4" t="s">
        <v>91</v>
      </c>
      <c r="H468" s="4" t="s">
        <v>550</v>
      </c>
      <c r="I468" s="4" t="s">
        <v>367</v>
      </c>
      <c r="J468" s="4" t="s">
        <v>551</v>
      </c>
      <c r="K468" s="57">
        <v>0</v>
      </c>
      <c r="N468" s="16">
        <v>246</v>
      </c>
      <c r="O468" s="16">
        <v>410</v>
      </c>
      <c r="P468" s="16">
        <v>164</v>
      </c>
      <c r="Q468" s="57">
        <f t="shared" si="117"/>
        <v>820</v>
      </c>
      <c r="R468" s="58">
        <f t="shared" si="118"/>
        <v>0</v>
      </c>
      <c r="S468" s="58">
        <f t="shared" si="119"/>
        <v>0</v>
      </c>
      <c r="T468" s="58">
        <f t="shared" si="120"/>
        <v>246</v>
      </c>
      <c r="U468" s="58">
        <f t="shared" si="121"/>
        <v>656</v>
      </c>
      <c r="V468" s="61">
        <f t="shared" si="122"/>
        <v>820</v>
      </c>
      <c r="X468" s="57">
        <f t="shared" si="123"/>
        <v>0</v>
      </c>
      <c r="Y468" s="57">
        <f t="shared" si="124"/>
        <v>0</v>
      </c>
      <c r="Z468" s="16">
        <f t="shared" si="125"/>
        <v>861</v>
      </c>
      <c r="AA468" s="16">
        <f t="shared" si="126"/>
        <v>2558.4</v>
      </c>
      <c r="AB468" s="57">
        <f t="shared" si="127"/>
        <v>3198</v>
      </c>
      <c r="AC468" s="59"/>
      <c r="AD468" s="59"/>
      <c r="AE468" s="59"/>
      <c r="AF468" s="18">
        <v>3.5</v>
      </c>
      <c r="AG468" s="18">
        <v>3.9</v>
      </c>
      <c r="AH468" s="18">
        <v>3.9</v>
      </c>
      <c r="AI468" s="59"/>
      <c r="AJ468" s="59"/>
      <c r="AK468" s="59"/>
      <c r="AL468" s="59"/>
      <c r="AM468" s="59"/>
      <c r="AN468" s="59"/>
      <c r="AO468" s="59"/>
      <c r="AP468" s="16"/>
      <c r="AQ468" s="16"/>
      <c r="AR468" s="16"/>
      <c r="AS468" s="16"/>
      <c r="AT468" s="16"/>
      <c r="AU468" s="16"/>
      <c r="AV468" s="18"/>
      <c r="AW468" s="18"/>
      <c r="AX468" s="18"/>
      <c r="AY468" s="18"/>
      <c r="AZ468" s="18"/>
      <c r="BA468" s="18"/>
      <c r="BB468" s="5"/>
      <c r="BC468" s="5">
        <v>0</v>
      </c>
      <c r="BD468" s="5">
        <v>0</v>
      </c>
      <c r="BE468" s="5">
        <v>0</v>
      </c>
      <c r="BF468" s="5">
        <v>51.617599999999996</v>
      </c>
      <c r="BG468" s="5">
        <v>129.8528</v>
      </c>
      <c r="BH468" s="1">
        <v>7028</v>
      </c>
      <c r="BM468" s="57">
        <v>300</v>
      </c>
      <c r="BN468" s="57">
        <v>300</v>
      </c>
      <c r="BO468" s="3"/>
      <c r="BP468" s="3"/>
      <c r="CB468" s="30">
        <v>0</v>
      </c>
      <c r="CC468" s="30">
        <v>0</v>
      </c>
      <c r="CD468" s="30">
        <v>0</v>
      </c>
      <c r="CE468" s="30">
        <v>0</v>
      </c>
      <c r="CF468" s="30"/>
      <c r="CG468" s="124"/>
      <c r="CH468" s="124">
        <v>25.970560000000003</v>
      </c>
      <c r="CI468" s="124">
        <v>19.477920000000001</v>
      </c>
      <c r="CJ468" s="124">
        <v>32.463200000000001</v>
      </c>
      <c r="CK468" s="124">
        <v>51.941120000000005</v>
      </c>
      <c r="CL468" s="124"/>
      <c r="CM468" s="4">
        <f>IF(ISNUMBER(VLOOKUP(A468,Sheet1!$D$5:$D$567,1,0)),1,0)</f>
        <v>0</v>
      </c>
    </row>
    <row r="469" spans="1:96" s="57" customFormat="1">
      <c r="A469" s="1">
        <v>7031</v>
      </c>
      <c r="B469" s="1">
        <v>703</v>
      </c>
      <c r="C469" s="1">
        <v>70</v>
      </c>
      <c r="D469" s="3" t="s">
        <v>567</v>
      </c>
      <c r="E469" s="3"/>
      <c r="F469" s="4" t="s">
        <v>90</v>
      </c>
      <c r="G469" s="4" t="s">
        <v>91</v>
      </c>
      <c r="H469" s="4" t="s">
        <v>550</v>
      </c>
      <c r="I469" s="4" t="s">
        <v>367</v>
      </c>
      <c r="J469" s="4" t="s">
        <v>551</v>
      </c>
      <c r="K469" s="57">
        <v>916.66666666665321</v>
      </c>
      <c r="L469" s="57">
        <v>0</v>
      </c>
      <c r="M469" s="57">
        <v>0</v>
      </c>
      <c r="N469" s="57">
        <v>0</v>
      </c>
      <c r="O469" s="57">
        <v>0</v>
      </c>
      <c r="P469" s="57">
        <v>0</v>
      </c>
      <c r="Q469" s="57">
        <f t="shared" si="117"/>
        <v>0</v>
      </c>
      <c r="R469" s="58">
        <f t="shared" si="118"/>
        <v>916.66666666665321</v>
      </c>
      <c r="S469" s="58">
        <f t="shared" si="119"/>
        <v>916.66666666665321</v>
      </c>
      <c r="T469" s="58">
        <f t="shared" si="120"/>
        <v>916.66666666665321</v>
      </c>
      <c r="U469" s="58">
        <f t="shared" si="121"/>
        <v>916.66666666665321</v>
      </c>
      <c r="V469" s="61">
        <f t="shared" si="122"/>
        <v>916.66666666665321</v>
      </c>
      <c r="W469" s="57">
        <v>3174.823376669171</v>
      </c>
      <c r="X469" s="57">
        <f t="shared" si="123"/>
        <v>3161.6040599333319</v>
      </c>
      <c r="Y469" s="57">
        <f t="shared" si="124"/>
        <v>3118.3708085399439</v>
      </c>
      <c r="Z469" s="57">
        <f t="shared" si="125"/>
        <v>3080.540951929097</v>
      </c>
      <c r="AA469" s="57">
        <f t="shared" si="126"/>
        <v>3023.390110006887</v>
      </c>
      <c r="AB469" s="57">
        <f t="shared" si="127"/>
        <v>2956.2599348976605</v>
      </c>
      <c r="AC469" s="59">
        <v>3.4634436836391465</v>
      </c>
      <c r="AD469" s="59">
        <v>3.4490226108364128</v>
      </c>
      <c r="AE469" s="59">
        <v>3.4018590638618069</v>
      </c>
      <c r="AF469" s="59">
        <v>3.360590129377246</v>
      </c>
      <c r="AG469" s="59">
        <v>3.2982437563711979</v>
      </c>
      <c r="AH469" s="59">
        <v>3.2250108380702223</v>
      </c>
      <c r="AI469" s="59"/>
      <c r="AJ469" s="59"/>
      <c r="AK469" s="59"/>
      <c r="AL469" s="59"/>
      <c r="AM469" s="59"/>
      <c r="AN469" s="59"/>
      <c r="AO469" s="59"/>
      <c r="AV469" s="59"/>
      <c r="AW469" s="59"/>
      <c r="AX469" s="59"/>
      <c r="AY469" s="59"/>
      <c r="AZ469" s="59"/>
      <c r="BA469" s="59"/>
      <c r="BB469" s="5">
        <v>125.52</v>
      </c>
      <c r="BC469" s="5">
        <v>142.38988799999998</v>
      </c>
      <c r="BD469" s="5">
        <v>142.38764678824776</v>
      </c>
      <c r="BE469" s="5">
        <v>142.38792690023328</v>
      </c>
      <c r="BF469" s="5">
        <v>142.38692530035473</v>
      </c>
      <c r="BG469" s="5">
        <v>142.38640797172232</v>
      </c>
      <c r="BH469" s="1">
        <v>7031</v>
      </c>
      <c r="BI469" s="57">
        <v>50</v>
      </c>
      <c r="BJ469" s="57">
        <v>50</v>
      </c>
      <c r="BK469" s="57">
        <v>50</v>
      </c>
      <c r="BL469" s="57">
        <v>50</v>
      </c>
      <c r="BM469" s="57">
        <v>50</v>
      </c>
      <c r="BN469" s="57">
        <v>50</v>
      </c>
      <c r="BO469" s="57">
        <v>0</v>
      </c>
      <c r="BP469" s="57">
        <v>0</v>
      </c>
      <c r="BQ469" s="57">
        <v>0</v>
      </c>
      <c r="BR469" s="57">
        <v>0</v>
      </c>
      <c r="BS469" s="57">
        <v>0</v>
      </c>
      <c r="BT469" s="57">
        <v>0</v>
      </c>
      <c r="CA469" s="57">
        <v>0</v>
      </c>
      <c r="CB469" s="30">
        <v>28.477585380046659</v>
      </c>
      <c r="CC469" s="30">
        <v>14.238792690023329</v>
      </c>
      <c r="CD469" s="30">
        <v>64.074567105104975</v>
      </c>
      <c r="CE469" s="30">
        <v>35.59698172505832</v>
      </c>
      <c r="CF469" s="30">
        <v>0</v>
      </c>
      <c r="CG469" s="124">
        <v>0</v>
      </c>
      <c r="CH469" s="124">
        <v>28.477281594344465</v>
      </c>
      <c r="CI469" s="124">
        <v>14.238640797172232</v>
      </c>
      <c r="CJ469" s="124">
        <v>64.073883587275049</v>
      </c>
      <c r="CK469" s="124">
        <v>35.59660199293058</v>
      </c>
      <c r="CL469" s="124">
        <v>0</v>
      </c>
      <c r="CM469" s="4">
        <f>IF(ISNUMBER(VLOOKUP(A469,Sheet1!$D$5:$D$567,1,0)),1,0)</f>
        <v>0</v>
      </c>
    </row>
    <row r="470" spans="1:96" s="57" customFormat="1">
      <c r="A470" s="1">
        <v>7032</v>
      </c>
      <c r="B470" s="1">
        <v>703</v>
      </c>
      <c r="C470" s="1">
        <v>70</v>
      </c>
      <c r="D470" s="3" t="s">
        <v>568</v>
      </c>
      <c r="E470" s="3"/>
      <c r="F470" s="4" t="s">
        <v>90</v>
      </c>
      <c r="G470" s="4" t="s">
        <v>91</v>
      </c>
      <c r="H470" s="4" t="s">
        <v>550</v>
      </c>
      <c r="I470" s="4" t="s">
        <v>367</v>
      </c>
      <c r="J470" s="4" t="s">
        <v>551</v>
      </c>
      <c r="K470" s="57">
        <v>314.64549819549472</v>
      </c>
      <c r="L470" s="57">
        <v>0</v>
      </c>
      <c r="M470" s="57">
        <v>0</v>
      </c>
      <c r="N470" s="57">
        <v>0</v>
      </c>
      <c r="O470" s="57">
        <v>0</v>
      </c>
      <c r="P470" s="57">
        <v>0</v>
      </c>
      <c r="Q470" s="57">
        <f t="shared" si="117"/>
        <v>0</v>
      </c>
      <c r="R470" s="58">
        <f t="shared" si="118"/>
        <v>314.64549819549472</v>
      </c>
      <c r="S470" s="58">
        <f t="shared" si="119"/>
        <v>314.64549819549472</v>
      </c>
      <c r="T470" s="58">
        <f t="shared" si="120"/>
        <v>314.64549819549472</v>
      </c>
      <c r="U470" s="58">
        <f t="shared" si="121"/>
        <v>314.64549819549472</v>
      </c>
      <c r="V470" s="61">
        <f t="shared" si="122"/>
        <v>314.64549819549472</v>
      </c>
      <c r="W470" s="57">
        <v>1279.3552304230302</v>
      </c>
      <c r="X470" s="57">
        <f t="shared" si="123"/>
        <v>1282.5949246298699</v>
      </c>
      <c r="Y470" s="57">
        <f t="shared" si="124"/>
        <v>1273.040050748436</v>
      </c>
      <c r="Z470" s="57">
        <f t="shared" si="125"/>
        <v>1262.5607852842979</v>
      </c>
      <c r="AA470" s="57">
        <f t="shared" si="126"/>
        <v>1243.0048241807888</v>
      </c>
      <c r="AB470" s="57">
        <f t="shared" si="127"/>
        <v>1217.5516353658647</v>
      </c>
      <c r="AC470" s="59">
        <v>4.0660210864613884</v>
      </c>
      <c r="AD470" s="59">
        <v>4.0763174174924037</v>
      </c>
      <c r="AE470" s="59">
        <v>4.0459503093143701</v>
      </c>
      <c r="AF470" s="59">
        <v>4.0126453183825532</v>
      </c>
      <c r="AG470" s="59">
        <v>3.9504929557532975</v>
      </c>
      <c r="AH470" s="59">
        <v>3.8695981425082353</v>
      </c>
      <c r="AI470" s="59"/>
      <c r="AJ470" s="59"/>
      <c r="AK470" s="59"/>
      <c r="AL470" s="59"/>
      <c r="AM470" s="59"/>
      <c r="AN470" s="59"/>
      <c r="AO470" s="59"/>
      <c r="AV470" s="59"/>
      <c r="AW470" s="59"/>
      <c r="AX470" s="59"/>
      <c r="AY470" s="59"/>
      <c r="AZ470" s="59"/>
      <c r="BA470" s="59"/>
      <c r="BB470" s="5">
        <v>197.69</v>
      </c>
      <c r="BC470" s="5">
        <v>224.36978927324716</v>
      </c>
      <c r="BD470" s="5">
        <v>224.36929394858515</v>
      </c>
      <c r="BE470" s="5">
        <v>224.3692460281255</v>
      </c>
      <c r="BF470" s="5">
        <v>224.36877549222356</v>
      </c>
      <c r="BG470" s="5">
        <v>224.36846977993901</v>
      </c>
      <c r="BH470" s="1">
        <v>7032</v>
      </c>
      <c r="BI470" s="57">
        <v>621</v>
      </c>
      <c r="BJ470" s="57">
        <v>621</v>
      </c>
      <c r="BK470" s="57">
        <v>621</v>
      </c>
      <c r="BL470" s="57">
        <v>621</v>
      </c>
      <c r="BM470" s="57">
        <v>621</v>
      </c>
      <c r="BN470" s="57">
        <v>621</v>
      </c>
      <c r="BO470" s="57">
        <v>0</v>
      </c>
      <c r="BP470" s="57">
        <v>0</v>
      </c>
      <c r="BQ470" s="57">
        <v>0</v>
      </c>
      <c r="BR470" s="57">
        <v>0</v>
      </c>
      <c r="BS470" s="57">
        <v>0</v>
      </c>
      <c r="BT470" s="57">
        <v>0</v>
      </c>
      <c r="CA470" s="57">
        <v>0</v>
      </c>
      <c r="CB470" s="30">
        <v>44.873849205625106</v>
      </c>
      <c r="CC470" s="30">
        <v>44.873849205625106</v>
      </c>
      <c r="CD470" s="30">
        <v>67.310773808437645</v>
      </c>
      <c r="CE470" s="30">
        <v>67.310773808437645</v>
      </c>
      <c r="CF470" s="30">
        <v>0</v>
      </c>
      <c r="CG470" s="124">
        <v>0</v>
      </c>
      <c r="CH470" s="124">
        <v>44.873693955987804</v>
      </c>
      <c r="CI470" s="124">
        <v>44.873693955987804</v>
      </c>
      <c r="CJ470" s="124">
        <v>67.310540933981699</v>
      </c>
      <c r="CK470" s="124">
        <v>67.310540933981699</v>
      </c>
      <c r="CL470" s="124">
        <v>0</v>
      </c>
      <c r="CM470" s="4">
        <f>IF(ISNUMBER(VLOOKUP(A470,Sheet1!$D$5:$D$567,1,0)),1,0)</f>
        <v>0</v>
      </c>
    </row>
    <row r="471" spans="1:96" s="57" customFormat="1" ht="16.5" customHeight="1">
      <c r="A471" s="1">
        <v>7033</v>
      </c>
      <c r="B471" s="1">
        <v>703</v>
      </c>
      <c r="C471" s="1">
        <v>70</v>
      </c>
      <c r="D471" s="3" t="s">
        <v>569</v>
      </c>
      <c r="E471" s="3"/>
      <c r="F471" s="4" t="s">
        <v>90</v>
      </c>
      <c r="G471" s="4" t="s">
        <v>91</v>
      </c>
      <c r="H471" s="4" t="s">
        <v>550</v>
      </c>
      <c r="I471" s="4" t="s">
        <v>367</v>
      </c>
      <c r="J471" s="4" t="s">
        <v>551</v>
      </c>
      <c r="K471" s="57">
        <v>797.91508966229856</v>
      </c>
      <c r="L471" s="57">
        <v>0</v>
      </c>
      <c r="M471" s="57">
        <v>62</v>
      </c>
      <c r="N471" s="57">
        <v>0</v>
      </c>
      <c r="O471" s="57">
        <v>0</v>
      </c>
      <c r="P471" s="57">
        <v>0</v>
      </c>
      <c r="Q471" s="57">
        <f t="shared" si="117"/>
        <v>62</v>
      </c>
      <c r="R471" s="58">
        <f t="shared" si="118"/>
        <v>797.91508966229856</v>
      </c>
      <c r="S471" s="58">
        <f t="shared" si="119"/>
        <v>859.91508966229856</v>
      </c>
      <c r="T471" s="58">
        <f t="shared" si="120"/>
        <v>859.91508966229856</v>
      </c>
      <c r="U471" s="58">
        <f t="shared" si="121"/>
        <v>859.91508966229856</v>
      </c>
      <c r="V471" s="61">
        <f t="shared" si="122"/>
        <v>859.91508966229856</v>
      </c>
      <c r="W471" s="57">
        <v>3517.2572368826141</v>
      </c>
      <c r="X471" s="57">
        <f t="shared" si="123"/>
        <v>3538.5209002325437</v>
      </c>
      <c r="Y471" s="57">
        <f t="shared" si="124"/>
        <v>3666.4629725144523</v>
      </c>
      <c r="Z471" s="57">
        <f t="shared" si="125"/>
        <v>3650.4992543517747</v>
      </c>
      <c r="AA471" s="57">
        <f t="shared" si="126"/>
        <v>3630.8965668706587</v>
      </c>
      <c r="AB471" s="57">
        <f t="shared" si="127"/>
        <v>3592.0256258475774</v>
      </c>
      <c r="AC471" s="59">
        <v>4.4080595572784844</v>
      </c>
      <c r="AD471" s="59">
        <v>4.4347085875141818</v>
      </c>
      <c r="AE471" s="59">
        <v>4.2637500104275725</v>
      </c>
      <c r="AF471" s="59">
        <v>4.2451857145400016</v>
      </c>
      <c r="AG471" s="59">
        <v>4.2223896411639501</v>
      </c>
      <c r="AH471" s="59">
        <v>4.1771864094840101</v>
      </c>
      <c r="AI471" s="59"/>
      <c r="AJ471" s="59"/>
      <c r="AK471" s="59"/>
      <c r="AL471" s="59"/>
      <c r="AM471" s="59"/>
      <c r="AN471" s="59"/>
      <c r="AO471" s="59"/>
      <c r="AV471" s="59"/>
      <c r="AW471" s="59"/>
      <c r="AX471" s="59"/>
      <c r="AY471" s="59"/>
      <c r="AZ471" s="59"/>
      <c r="BA471" s="59"/>
      <c r="BB471" s="5">
        <v>293.61</v>
      </c>
      <c r="BC471" s="5">
        <v>333.79482899112486</v>
      </c>
      <c r="BD471" s="5">
        <v>338.15558611204983</v>
      </c>
      <c r="BE471" s="5">
        <v>338.14812603587319</v>
      </c>
      <c r="BF471" s="5">
        <v>338.14793739170375</v>
      </c>
      <c r="BG471" s="5">
        <v>338.14693852544008</v>
      </c>
      <c r="BH471" s="1">
        <v>7033</v>
      </c>
      <c r="BI471" s="57">
        <v>182</v>
      </c>
      <c r="BJ471" s="57">
        <v>182</v>
      </c>
      <c r="BK471" s="57">
        <v>182</v>
      </c>
      <c r="BL471" s="57">
        <v>182</v>
      </c>
      <c r="BM471" s="57">
        <v>182</v>
      </c>
      <c r="BN471" s="57">
        <v>182</v>
      </c>
      <c r="BO471" s="57">
        <v>0</v>
      </c>
      <c r="BP471" s="57">
        <v>0</v>
      </c>
      <c r="BQ471" s="57">
        <v>0</v>
      </c>
      <c r="BR471" s="57">
        <v>0</v>
      </c>
      <c r="BS471" s="57">
        <v>0</v>
      </c>
      <c r="BT471" s="57">
        <v>0</v>
      </c>
      <c r="CA471" s="57">
        <v>0</v>
      </c>
      <c r="CB471" s="30">
        <v>101.44443781076195</v>
      </c>
      <c r="CC471" s="30">
        <v>33.81481260358732</v>
      </c>
      <c r="CD471" s="30">
        <v>101.44443781076195</v>
      </c>
      <c r="CE471" s="30">
        <v>101.44443781076195</v>
      </c>
      <c r="CF471" s="30">
        <v>0</v>
      </c>
      <c r="CG471" s="124">
        <v>0</v>
      </c>
      <c r="CH471" s="124">
        <v>101.44408155763202</v>
      </c>
      <c r="CI471" s="124">
        <v>33.814693852544011</v>
      </c>
      <c r="CJ471" s="124">
        <v>101.44408155763202</v>
      </c>
      <c r="CK471" s="124">
        <v>101.44408155763202</v>
      </c>
      <c r="CL471" s="124">
        <v>0</v>
      </c>
      <c r="CM471" s="4">
        <f>IF(ISNUMBER(VLOOKUP(A471,Sheet1!$D$5:$D$567,1,0)),1,0)</f>
        <v>0</v>
      </c>
    </row>
    <row r="472" spans="1:96" s="57" customFormat="1">
      <c r="A472" s="1">
        <v>7034</v>
      </c>
      <c r="B472" s="1">
        <v>703</v>
      </c>
      <c r="C472" s="1">
        <v>70</v>
      </c>
      <c r="D472" s="3" t="s">
        <v>570</v>
      </c>
      <c r="E472" s="3"/>
      <c r="F472" s="4" t="s">
        <v>90</v>
      </c>
      <c r="G472" s="4" t="s">
        <v>91</v>
      </c>
      <c r="H472" s="4" t="s">
        <v>550</v>
      </c>
      <c r="I472" s="4" t="s">
        <v>367</v>
      </c>
      <c r="J472" s="4" t="s">
        <v>551</v>
      </c>
      <c r="K472" s="57">
        <v>273.11229243369019</v>
      </c>
      <c r="L472" s="57">
        <v>0</v>
      </c>
      <c r="M472" s="57">
        <v>0</v>
      </c>
      <c r="N472" s="57">
        <v>0</v>
      </c>
      <c r="O472" s="57">
        <v>0</v>
      </c>
      <c r="P472" s="57">
        <v>0</v>
      </c>
      <c r="Q472" s="57">
        <f t="shared" si="117"/>
        <v>0</v>
      </c>
      <c r="R472" s="58">
        <f t="shared" si="118"/>
        <v>273.11229243369019</v>
      </c>
      <c r="S472" s="58">
        <f t="shared" si="119"/>
        <v>273.11229243369019</v>
      </c>
      <c r="T472" s="58">
        <f t="shared" si="120"/>
        <v>273.11229243369019</v>
      </c>
      <c r="U472" s="58">
        <f t="shared" si="121"/>
        <v>273.11229243369019</v>
      </c>
      <c r="V472" s="61">
        <f t="shared" si="122"/>
        <v>273.11229243369019</v>
      </c>
      <c r="W472" s="57">
        <v>1110.4803400071924</v>
      </c>
      <c r="X472" s="57">
        <f t="shared" si="123"/>
        <v>1113.2923945787284</v>
      </c>
      <c r="Y472" s="57">
        <f t="shared" si="124"/>
        <v>1104.998764049644</v>
      </c>
      <c r="Z472" s="57">
        <f t="shared" si="125"/>
        <v>1095.9027616267722</v>
      </c>
      <c r="AA472" s="57">
        <f t="shared" si="126"/>
        <v>1078.9281873889265</v>
      </c>
      <c r="AB472" s="57">
        <f t="shared" si="127"/>
        <v>1056.834819497572</v>
      </c>
      <c r="AC472" s="59">
        <v>4.0660210864613848</v>
      </c>
      <c r="AD472" s="59">
        <v>4.0763174174923975</v>
      </c>
      <c r="AE472" s="59">
        <v>4.0459503093143647</v>
      </c>
      <c r="AF472" s="59">
        <v>4.0126453183825479</v>
      </c>
      <c r="AG472" s="59">
        <v>3.9504929557532931</v>
      </c>
      <c r="AH472" s="59">
        <v>3.8695981425082295</v>
      </c>
      <c r="AI472" s="59"/>
      <c r="AJ472" s="59"/>
      <c r="AK472" s="59"/>
      <c r="AL472" s="59"/>
      <c r="AM472" s="59"/>
      <c r="AN472" s="59"/>
      <c r="AO472" s="59"/>
      <c r="AV472" s="59"/>
      <c r="AW472" s="59"/>
      <c r="AX472" s="59"/>
      <c r="AY472" s="59"/>
      <c r="AZ472" s="59"/>
      <c r="BA472" s="59"/>
      <c r="BB472" s="5">
        <v>83.89</v>
      </c>
      <c r="BC472" s="5">
        <v>95.260515841178517</v>
      </c>
      <c r="BD472" s="5">
        <v>95.260085899371887</v>
      </c>
      <c r="BE472" s="5">
        <v>95.260044304412915</v>
      </c>
      <c r="BF472" s="5">
        <v>95.259635879250027</v>
      </c>
      <c r="BG472" s="5">
        <v>95.259370520987034</v>
      </c>
      <c r="BH472" s="1">
        <v>7034</v>
      </c>
      <c r="BJ472" s="57">
        <v>0</v>
      </c>
      <c r="BK472" s="57">
        <v>0</v>
      </c>
      <c r="BL472" s="57">
        <v>0</v>
      </c>
      <c r="BM472" s="57">
        <v>0</v>
      </c>
      <c r="BN472" s="57">
        <v>0</v>
      </c>
      <c r="BO472" s="57">
        <v>0</v>
      </c>
      <c r="BP472" s="57">
        <v>0</v>
      </c>
      <c r="BQ472" s="57">
        <v>0</v>
      </c>
      <c r="BR472" s="57">
        <v>0</v>
      </c>
      <c r="BS472" s="57">
        <v>0</v>
      </c>
      <c r="BT472" s="57">
        <v>0</v>
      </c>
      <c r="CA472" s="57">
        <v>0</v>
      </c>
      <c r="CB472" s="30">
        <v>19.052008860882584</v>
      </c>
      <c r="CC472" s="30">
        <v>28.578013291323874</v>
      </c>
      <c r="CD472" s="30">
        <v>38.104017721765167</v>
      </c>
      <c r="CE472" s="30">
        <v>9.5260044304412919</v>
      </c>
      <c r="CF472" s="30">
        <v>0</v>
      </c>
      <c r="CG472" s="124">
        <v>0</v>
      </c>
      <c r="CH472" s="124">
        <v>19.051874104197406</v>
      </c>
      <c r="CI472" s="124">
        <v>28.577811156296111</v>
      </c>
      <c r="CJ472" s="124">
        <v>38.103748208394812</v>
      </c>
      <c r="CK472" s="124">
        <v>9.525937052098703</v>
      </c>
      <c r="CL472" s="124">
        <v>0</v>
      </c>
      <c r="CM472" s="4">
        <f>IF(ISNUMBER(VLOOKUP(A472,Sheet1!$D$5:$D$567,1,0)),1,0)</f>
        <v>0</v>
      </c>
    </row>
    <row r="473" spans="1:96" s="57" customFormat="1">
      <c r="A473" s="1">
        <v>7035</v>
      </c>
      <c r="B473" s="1">
        <v>703</v>
      </c>
      <c r="C473" s="1">
        <v>70</v>
      </c>
      <c r="D473" s="3" t="s">
        <v>571</v>
      </c>
      <c r="E473" s="3"/>
      <c r="F473" s="4" t="s">
        <v>90</v>
      </c>
      <c r="G473" s="4" t="s">
        <v>91</v>
      </c>
      <c r="H473" s="4" t="s">
        <v>550</v>
      </c>
      <c r="I473" s="4" t="s">
        <v>367</v>
      </c>
      <c r="J473" s="4" t="s">
        <v>551</v>
      </c>
      <c r="K473" s="57">
        <v>0</v>
      </c>
      <c r="L473" s="57">
        <v>0</v>
      </c>
      <c r="M473" s="57">
        <v>0</v>
      </c>
      <c r="N473" s="57">
        <v>0</v>
      </c>
      <c r="O473" s="57">
        <v>0</v>
      </c>
      <c r="P473" s="57">
        <v>0</v>
      </c>
      <c r="Q473" s="57">
        <f t="shared" si="117"/>
        <v>0</v>
      </c>
      <c r="R473" s="58">
        <f t="shared" si="118"/>
        <v>0</v>
      </c>
      <c r="S473" s="58">
        <f t="shared" si="119"/>
        <v>0</v>
      </c>
      <c r="T473" s="58">
        <f t="shared" si="120"/>
        <v>0</v>
      </c>
      <c r="U473" s="58">
        <f t="shared" si="121"/>
        <v>0</v>
      </c>
      <c r="V473" s="61">
        <f t="shared" si="122"/>
        <v>0</v>
      </c>
      <c r="W473" s="57">
        <v>0</v>
      </c>
      <c r="X473" s="57">
        <f t="shared" si="123"/>
        <v>0</v>
      </c>
      <c r="Y473" s="57">
        <f t="shared" si="124"/>
        <v>0</v>
      </c>
      <c r="Z473" s="57">
        <f t="shared" si="125"/>
        <v>0</v>
      </c>
      <c r="AA473" s="57">
        <f t="shared" si="126"/>
        <v>0</v>
      </c>
      <c r="AB473" s="57">
        <f t="shared" si="127"/>
        <v>0</v>
      </c>
      <c r="AC473" s="59"/>
      <c r="AD473" s="59"/>
      <c r="AE473" s="59"/>
      <c r="AF473" s="59"/>
      <c r="AG473" s="59"/>
      <c r="AH473" s="59"/>
      <c r="AI473" s="59"/>
      <c r="AJ473" s="59"/>
      <c r="AK473" s="59"/>
      <c r="AL473" s="59"/>
      <c r="AM473" s="59"/>
      <c r="AN473" s="59"/>
      <c r="AO473" s="59"/>
      <c r="AV473" s="59"/>
      <c r="AW473" s="59"/>
      <c r="AX473" s="59"/>
      <c r="AY473" s="59"/>
      <c r="AZ473" s="59"/>
      <c r="BA473" s="59"/>
      <c r="BB473" s="5">
        <v>209.72</v>
      </c>
      <c r="BC473" s="5">
        <v>237.90636799999999</v>
      </c>
      <c r="BD473" s="5">
        <v>237.90636799999999</v>
      </c>
      <c r="BE473" s="5">
        <v>237.90636799999999</v>
      </c>
      <c r="BF473" s="5">
        <v>237.90636799999999</v>
      </c>
      <c r="BG473" s="5">
        <v>237.90636799999999</v>
      </c>
      <c r="BH473" s="1">
        <v>7035</v>
      </c>
      <c r="BI473" s="57">
        <v>437</v>
      </c>
      <c r="BJ473" s="57">
        <v>437</v>
      </c>
      <c r="BK473" s="57">
        <v>437</v>
      </c>
      <c r="BL473" s="57">
        <v>437</v>
      </c>
      <c r="BM473" s="57">
        <v>437</v>
      </c>
      <c r="BN473" s="57">
        <v>437</v>
      </c>
      <c r="BO473" s="57">
        <v>0</v>
      </c>
      <c r="BP473" s="57">
        <v>0</v>
      </c>
      <c r="BQ473" s="57">
        <v>0</v>
      </c>
      <c r="BR473" s="57">
        <v>0</v>
      </c>
      <c r="BS473" s="57">
        <v>0</v>
      </c>
      <c r="BT473" s="57">
        <v>0</v>
      </c>
      <c r="CA473" s="57">
        <v>0</v>
      </c>
      <c r="CB473" s="30">
        <v>95.162547200000006</v>
      </c>
      <c r="CC473" s="30">
        <v>59.476591999999997</v>
      </c>
      <c r="CD473" s="30">
        <v>71.37191039999999</v>
      </c>
      <c r="CE473" s="30">
        <v>11.895318400000001</v>
      </c>
      <c r="CF473" s="30">
        <v>0</v>
      </c>
      <c r="CG473" s="124">
        <v>0</v>
      </c>
      <c r="CH473" s="124">
        <v>95.162547200000006</v>
      </c>
      <c r="CI473" s="124">
        <v>59.476591999999997</v>
      </c>
      <c r="CJ473" s="124">
        <v>71.37191039999999</v>
      </c>
      <c r="CK473" s="124">
        <v>11.895318400000001</v>
      </c>
      <c r="CL473" s="124">
        <v>0</v>
      </c>
      <c r="CM473" s="4">
        <f>IF(ISNUMBER(VLOOKUP(A473,Sheet1!$D$5:$D$567,1,0)),1,0)</f>
        <v>0</v>
      </c>
    </row>
    <row r="474" spans="1:96" s="57" customFormat="1">
      <c r="A474" s="1">
        <v>7036</v>
      </c>
      <c r="B474" s="1">
        <v>703</v>
      </c>
      <c r="C474" s="1">
        <v>70</v>
      </c>
      <c r="D474" s="3" t="s">
        <v>572</v>
      </c>
      <c r="E474" s="3"/>
      <c r="F474" s="4" t="s">
        <v>90</v>
      </c>
      <c r="G474" s="4" t="s">
        <v>91</v>
      </c>
      <c r="H474" s="4" t="s">
        <v>550</v>
      </c>
      <c r="I474" s="4" t="s">
        <v>367</v>
      </c>
      <c r="J474" s="4" t="s">
        <v>551</v>
      </c>
      <c r="K474" s="57">
        <v>1181.3032173913134</v>
      </c>
      <c r="L474" s="57">
        <v>112</v>
      </c>
      <c r="M474" s="57">
        <v>0</v>
      </c>
      <c r="N474" s="57">
        <v>0</v>
      </c>
      <c r="O474" s="57">
        <v>0</v>
      </c>
      <c r="P474" s="57">
        <v>0</v>
      </c>
      <c r="Q474" s="57">
        <f t="shared" si="117"/>
        <v>112</v>
      </c>
      <c r="R474" s="58">
        <f t="shared" si="118"/>
        <v>1293.3032173913134</v>
      </c>
      <c r="S474" s="58">
        <f t="shared" si="119"/>
        <v>1293.3032173913134</v>
      </c>
      <c r="T474" s="58">
        <f t="shared" si="120"/>
        <v>1293.3032173913134</v>
      </c>
      <c r="U474" s="58">
        <f t="shared" si="121"/>
        <v>1293.3032173913134</v>
      </c>
      <c r="V474" s="61">
        <f t="shared" si="122"/>
        <v>1293.3032173913134</v>
      </c>
      <c r="W474" s="57">
        <v>4889.8793515094667</v>
      </c>
      <c r="X474" s="57">
        <f t="shared" si="123"/>
        <v>5137.9087713254494</v>
      </c>
      <c r="Y474" s="57">
        <f t="shared" si="124"/>
        <v>5101.0045854692353</v>
      </c>
      <c r="Z474" s="57">
        <f t="shared" si="125"/>
        <v>5049.1634736216656</v>
      </c>
      <c r="AA474" s="57">
        <f t="shared" si="126"/>
        <v>4985.786586882351</v>
      </c>
      <c r="AB474" s="57">
        <f t="shared" si="127"/>
        <v>4898.8754881808609</v>
      </c>
      <c r="AC474" s="59">
        <v>4.1393939164136437</v>
      </c>
      <c r="AD474" s="59">
        <v>3.9727023811855853</v>
      </c>
      <c r="AE474" s="59">
        <v>3.9441675524153821</v>
      </c>
      <c r="AF474" s="59">
        <v>3.9040832851295271</v>
      </c>
      <c r="AG474" s="59">
        <v>3.8550793965695416</v>
      </c>
      <c r="AH474" s="59">
        <v>3.787878528642532</v>
      </c>
      <c r="AI474" s="59"/>
      <c r="AJ474" s="59"/>
      <c r="AK474" s="59"/>
      <c r="AL474" s="59"/>
      <c r="AM474" s="59"/>
      <c r="AN474" s="59"/>
      <c r="AO474" s="59"/>
      <c r="AV474" s="59"/>
      <c r="AW474" s="59"/>
      <c r="AX474" s="59"/>
      <c r="AY474" s="59"/>
      <c r="AZ474" s="59"/>
      <c r="BA474" s="59"/>
      <c r="BB474" s="5">
        <v>177.82</v>
      </c>
      <c r="BC474" s="5">
        <v>227.91559702557464</v>
      </c>
      <c r="BD474" s="5">
        <v>249.24683008408823</v>
      </c>
      <c r="BE474" s="5">
        <v>266.26887339915112</v>
      </c>
      <c r="BF474" s="5">
        <v>279.4656212017461</v>
      </c>
      <c r="BG474" s="5">
        <v>288.35364996026874</v>
      </c>
      <c r="BH474" s="1">
        <v>7036</v>
      </c>
      <c r="BI474" s="57">
        <v>605.5</v>
      </c>
      <c r="BJ474" s="57">
        <v>840.28030426300847</v>
      </c>
      <c r="BK474" s="57">
        <v>890.48877707422002</v>
      </c>
      <c r="BL474" s="57">
        <v>834.36974347720104</v>
      </c>
      <c r="BM474" s="57">
        <v>834.36974347720104</v>
      </c>
      <c r="BN474" s="57">
        <v>834.36974347720104</v>
      </c>
      <c r="BO474" s="57">
        <v>0</v>
      </c>
      <c r="BP474" s="57">
        <v>0</v>
      </c>
      <c r="BQ474" s="57">
        <v>0</v>
      </c>
      <c r="BR474" s="57">
        <v>0</v>
      </c>
      <c r="BS474" s="57">
        <v>0</v>
      </c>
      <c r="BT474" s="57">
        <v>0</v>
      </c>
      <c r="CA474" s="57">
        <v>0</v>
      </c>
      <c r="CB474" s="30">
        <v>26.626887339915115</v>
      </c>
      <c r="CC474" s="30">
        <v>79.88066201974533</v>
      </c>
      <c r="CD474" s="30">
        <v>106.50754935966046</v>
      </c>
      <c r="CE474" s="30">
        <v>53.253774679830229</v>
      </c>
      <c r="CF474" s="30">
        <v>0</v>
      </c>
      <c r="CG474" s="124">
        <v>0</v>
      </c>
      <c r="CH474" s="124">
        <v>28.835364996026875</v>
      </c>
      <c r="CI474" s="124">
        <v>86.506094988080619</v>
      </c>
      <c r="CJ474" s="124">
        <v>115.3414599841075</v>
      </c>
      <c r="CK474" s="124">
        <v>57.670729992053751</v>
      </c>
      <c r="CL474" s="124">
        <v>0</v>
      </c>
      <c r="CM474" s="4">
        <f>IF(ISNUMBER(VLOOKUP(A474,Sheet1!$D$5:$D$567,1,0)),1,0)</f>
        <v>0</v>
      </c>
    </row>
    <row r="475" spans="1:96" s="57" customFormat="1">
      <c r="A475" s="111">
        <v>7041</v>
      </c>
      <c r="B475" s="1">
        <v>704</v>
      </c>
      <c r="C475" s="1">
        <v>70</v>
      </c>
      <c r="D475" s="14" t="s">
        <v>573</v>
      </c>
      <c r="E475" s="3"/>
      <c r="F475" s="4" t="s">
        <v>90</v>
      </c>
      <c r="G475" s="4" t="s">
        <v>91</v>
      </c>
      <c r="H475" s="4" t="s">
        <v>550</v>
      </c>
      <c r="I475" s="4" t="s">
        <v>367</v>
      </c>
      <c r="J475" s="4" t="s">
        <v>574</v>
      </c>
      <c r="K475" s="57">
        <f>W475/AC475</f>
        <v>355.27765867536715</v>
      </c>
      <c r="L475" s="57">
        <f>R475-K475</f>
        <v>28.828840928460863</v>
      </c>
      <c r="M475" s="57">
        <f>S475-R475</f>
        <v>58.344955333679763</v>
      </c>
      <c r="N475" s="57">
        <f>T475-S475</f>
        <v>63.170664810067478</v>
      </c>
      <c r="O475" s="57">
        <f>U475-T475</f>
        <v>54.032472004267959</v>
      </c>
      <c r="P475" s="57">
        <f>V475-U475</f>
        <v>67.352509529727058</v>
      </c>
      <c r="Q475" s="57">
        <f t="shared" si="117"/>
        <v>271.72944260620312</v>
      </c>
      <c r="R475" s="58">
        <f>X475/AD475</f>
        <v>384.10649960382801</v>
      </c>
      <c r="S475" s="58">
        <f>Y475/AE475</f>
        <v>442.45145493750778</v>
      </c>
      <c r="T475" s="58">
        <f>Z475/AF475</f>
        <v>505.62211974757525</v>
      </c>
      <c r="U475" s="58">
        <f>AA475/AG475</f>
        <v>559.65459175184321</v>
      </c>
      <c r="V475" s="58">
        <f>AB475/AH475</f>
        <v>627.00710128157027</v>
      </c>
      <c r="W475" s="57">
        <v>1527.6939323040788</v>
      </c>
      <c r="X475" s="57">
        <v>1651.6579482964603</v>
      </c>
      <c r="Y475" s="57">
        <v>1902.5412562312833</v>
      </c>
      <c r="Z475" s="57">
        <v>2174.1751149145734</v>
      </c>
      <c r="AA475" s="57">
        <v>2462.4802037081104</v>
      </c>
      <c r="AB475" s="57">
        <v>2758.8312456389094</v>
      </c>
      <c r="AC475" s="59">
        <v>4.3</v>
      </c>
      <c r="AD475" s="59">
        <v>4.3</v>
      </c>
      <c r="AE475" s="59">
        <v>4.3</v>
      </c>
      <c r="AF475" s="59">
        <v>4.3</v>
      </c>
      <c r="AG475" s="59">
        <v>4.4000000000000004</v>
      </c>
      <c r="AH475" s="59">
        <v>4.4000000000000004</v>
      </c>
      <c r="AI475" s="95">
        <v>3</v>
      </c>
      <c r="AJ475" s="95">
        <f t="shared" ref="AJ475:AJ485" si="128">K475/AI475</f>
        <v>118.42588622512238</v>
      </c>
      <c r="AK475" s="95">
        <f t="shared" ref="AK475:AK485" si="129">R475/$AI475</f>
        <v>128.03549986794266</v>
      </c>
      <c r="AL475" s="95">
        <f t="shared" ref="AL475:AL485" si="130">S475/$AI475</f>
        <v>147.48381831250259</v>
      </c>
      <c r="AM475" s="95">
        <f t="shared" ref="AM475:AM485" si="131">T475/$AI475</f>
        <v>168.54070658252508</v>
      </c>
      <c r="AN475" s="95">
        <f t="shared" ref="AN475:AN485" si="132">U475/$AI475</f>
        <v>186.55153058394774</v>
      </c>
      <c r="AO475" s="95">
        <f t="shared" ref="AO475:AO485" si="133">V475/$AI475</f>
        <v>209.00236709385675</v>
      </c>
      <c r="AV475" s="117">
        <v>37.897214252405966</v>
      </c>
      <c r="AW475" s="117">
        <v>34.051714655443533</v>
      </c>
      <c r="AX475" s="117">
        <v>37.143423375873837</v>
      </c>
      <c r="AY475" s="117">
        <v>44.96294099330234</v>
      </c>
      <c r="AZ475" s="117">
        <v>53.17036864151909</v>
      </c>
      <c r="BA475" s="117">
        <v>59.15638145525589</v>
      </c>
      <c r="BB475" s="74">
        <f t="shared" ref="BB475:BG475" si="134">AV475+AP475+AJ475</f>
        <v>156.32310047752836</v>
      </c>
      <c r="BC475" s="74">
        <f t="shared" si="134"/>
        <v>162.08721452338619</v>
      </c>
      <c r="BD475" s="74">
        <f t="shared" si="134"/>
        <v>184.62724168837644</v>
      </c>
      <c r="BE475" s="74">
        <f t="shared" si="134"/>
        <v>213.50364757582742</v>
      </c>
      <c r="BF475" s="74">
        <f t="shared" si="134"/>
        <v>239.72189922546681</v>
      </c>
      <c r="BG475" s="74">
        <f t="shared" si="134"/>
        <v>268.15874854911266</v>
      </c>
      <c r="BH475" s="111">
        <v>7041</v>
      </c>
      <c r="BI475" s="57">
        <v>568.45821378608946</v>
      </c>
      <c r="BJ475" s="57">
        <v>510.77571983165296</v>
      </c>
      <c r="BK475" s="57">
        <v>557.1513506381076</v>
      </c>
      <c r="BL475" s="57">
        <v>674.44411489953507</v>
      </c>
      <c r="BM475" s="57">
        <v>797.55552962278637</v>
      </c>
      <c r="BN475" s="57">
        <v>887.34572182883835</v>
      </c>
      <c r="CA475" s="57">
        <v>0</v>
      </c>
      <c r="CB475" s="30">
        <v>64.051094272748216</v>
      </c>
      <c r="CC475" s="30">
        <v>32.025547136374108</v>
      </c>
      <c r="CD475" s="30">
        <v>72.591240175781323</v>
      </c>
      <c r="CE475" s="30">
        <v>44.96294099330234</v>
      </c>
      <c r="CF475" s="30">
        <v>0</v>
      </c>
      <c r="CG475" s="124">
        <v>0</v>
      </c>
      <c r="CH475" s="124">
        <v>80.4476245647338</v>
      </c>
      <c r="CI475" s="124">
        <v>40.2238122823669</v>
      </c>
      <c r="CJ475" s="124">
        <v>88.492387021207179</v>
      </c>
      <c r="CK475" s="124">
        <v>59.15638145525589</v>
      </c>
      <c r="CL475" s="124">
        <v>0</v>
      </c>
      <c r="CM475" s="4">
        <f>IF(ISNUMBER(VLOOKUP(A475,Sheet1!$D$5:$D$567,1,0)),1,0)</f>
        <v>0</v>
      </c>
    </row>
    <row r="476" spans="1:96" s="57" customFormat="1">
      <c r="A476" s="1">
        <v>7042</v>
      </c>
      <c r="B476" s="1">
        <v>704</v>
      </c>
      <c r="C476" s="1">
        <v>70</v>
      </c>
      <c r="D476" s="57" t="s">
        <v>575</v>
      </c>
      <c r="F476" s="4" t="s">
        <v>90</v>
      </c>
      <c r="G476" s="4" t="s">
        <v>91</v>
      </c>
      <c r="H476" s="4" t="s">
        <v>550</v>
      </c>
      <c r="I476" s="4" t="s">
        <v>367</v>
      </c>
      <c r="J476" s="4" t="s">
        <v>551</v>
      </c>
      <c r="K476" s="57">
        <v>0</v>
      </c>
      <c r="L476" s="57">
        <v>0</v>
      </c>
      <c r="M476" s="57">
        <v>0</v>
      </c>
      <c r="N476" s="57">
        <v>0</v>
      </c>
      <c r="O476" s="16">
        <v>700</v>
      </c>
      <c r="P476" s="16">
        <v>875</v>
      </c>
      <c r="Q476" s="57">
        <f t="shared" si="117"/>
        <v>1575</v>
      </c>
      <c r="R476" s="58">
        <f t="shared" ref="R476:R485" si="135">K476+L476</f>
        <v>0</v>
      </c>
      <c r="S476" s="58">
        <f>R476+M476</f>
        <v>0</v>
      </c>
      <c r="T476" s="58">
        <f>S476+N476</f>
        <v>0</v>
      </c>
      <c r="U476" s="58">
        <f>T476+O476</f>
        <v>700</v>
      </c>
      <c r="V476" s="61">
        <f>U476+P476</f>
        <v>1575</v>
      </c>
      <c r="W476" s="57">
        <v>0</v>
      </c>
      <c r="X476" s="57">
        <f t="shared" ref="X476:X485" si="136">R476*AD476</f>
        <v>0</v>
      </c>
      <c r="Y476" s="57">
        <f t="shared" ref="Y476:Y485" si="137">S476*AE476</f>
        <v>0</v>
      </c>
      <c r="Z476" s="57">
        <f t="shared" ref="Z476:Z485" si="138">T476*AF476</f>
        <v>0</v>
      </c>
      <c r="AA476" s="16">
        <f t="shared" ref="AA476:AA485" si="139">U476*AG476</f>
        <v>2450</v>
      </c>
      <c r="AB476" s="16">
        <f t="shared" ref="AB476:AB485" si="140">V476*AH476</f>
        <v>6142.5</v>
      </c>
      <c r="AC476" s="59"/>
      <c r="AD476" s="59"/>
      <c r="AE476" s="59"/>
      <c r="AF476" s="59"/>
      <c r="AG476" s="18">
        <v>3.5</v>
      </c>
      <c r="AH476" s="18">
        <v>3.9</v>
      </c>
      <c r="AI476" s="95">
        <v>5</v>
      </c>
      <c r="AJ476" s="95">
        <f t="shared" si="128"/>
        <v>0</v>
      </c>
      <c r="AK476" s="95">
        <f t="shared" si="129"/>
        <v>0</v>
      </c>
      <c r="AL476" s="95">
        <f t="shared" si="130"/>
        <v>0</v>
      </c>
      <c r="AM476" s="95">
        <f t="shared" si="131"/>
        <v>0</v>
      </c>
      <c r="AN476" s="95">
        <f t="shared" si="132"/>
        <v>140</v>
      </c>
      <c r="AO476" s="95">
        <f t="shared" si="133"/>
        <v>315</v>
      </c>
      <c r="AP476" s="16"/>
      <c r="AQ476" s="16"/>
      <c r="AR476" s="16"/>
      <c r="AS476" s="16"/>
      <c r="AT476" s="16"/>
      <c r="AU476" s="16"/>
      <c r="AV476" s="18"/>
      <c r="AW476" s="18"/>
      <c r="AX476" s="18"/>
      <c r="AY476" s="18"/>
      <c r="AZ476" s="18"/>
      <c r="BA476" s="18"/>
      <c r="BB476" s="5">
        <v>0</v>
      </c>
      <c r="BC476" s="5">
        <v>0</v>
      </c>
      <c r="BD476" s="5">
        <v>0</v>
      </c>
      <c r="BE476" s="5">
        <v>0</v>
      </c>
      <c r="BF476" s="5">
        <v>100</v>
      </c>
      <c r="BG476" s="5">
        <v>310</v>
      </c>
      <c r="BH476" s="1">
        <v>7042</v>
      </c>
      <c r="BJ476" s="57">
        <v>0</v>
      </c>
      <c r="BK476" s="57">
        <v>0</v>
      </c>
      <c r="BL476" s="57">
        <v>0</v>
      </c>
      <c r="BM476" s="57">
        <v>800</v>
      </c>
      <c r="BN476" s="57">
        <v>2000</v>
      </c>
      <c r="BO476" s="57">
        <v>0</v>
      </c>
      <c r="BP476" s="57">
        <v>0</v>
      </c>
      <c r="BQ476" s="57">
        <v>0</v>
      </c>
      <c r="BR476" s="57">
        <v>0</v>
      </c>
      <c r="BS476" s="57">
        <v>0</v>
      </c>
      <c r="BT476" s="57">
        <v>0</v>
      </c>
      <c r="CA476" s="57">
        <v>0</v>
      </c>
      <c r="CB476" s="30">
        <v>0</v>
      </c>
      <c r="CC476" s="30">
        <v>0</v>
      </c>
      <c r="CD476" s="30">
        <v>0</v>
      </c>
      <c r="CE476" s="30">
        <v>0</v>
      </c>
      <c r="CF476" s="30">
        <v>0</v>
      </c>
      <c r="CG476" s="124">
        <v>0</v>
      </c>
      <c r="CH476" s="124">
        <v>51.400000000000006</v>
      </c>
      <c r="CI476" s="124">
        <v>38.549999999999997</v>
      </c>
      <c r="CJ476" s="124">
        <v>64.25</v>
      </c>
      <c r="CK476" s="124">
        <v>102.80000000000001</v>
      </c>
      <c r="CL476" s="124">
        <v>0</v>
      </c>
      <c r="CM476" s="4">
        <f>IF(ISNUMBER(VLOOKUP(A476,Sheet1!$D$5:$D$567,1,0)),1,0)</f>
        <v>0</v>
      </c>
      <c r="CN476" s="22"/>
      <c r="CO476" s="22"/>
      <c r="CP476" s="22"/>
      <c r="CQ476" s="22"/>
      <c r="CR476" s="22"/>
    </row>
    <row r="477" spans="1:96" s="57" customFormat="1">
      <c r="A477" s="1">
        <v>7043</v>
      </c>
      <c r="B477" s="1">
        <v>704</v>
      </c>
      <c r="C477" s="1">
        <v>70</v>
      </c>
      <c r="D477" s="3" t="s">
        <v>576</v>
      </c>
      <c r="E477" s="3"/>
      <c r="F477" s="4" t="s">
        <v>90</v>
      </c>
      <c r="G477" s="4" t="s">
        <v>91</v>
      </c>
      <c r="H477" s="4" t="s">
        <v>550</v>
      </c>
      <c r="I477" s="4" t="s">
        <v>367</v>
      </c>
      <c r="J477" s="4" t="s">
        <v>551</v>
      </c>
      <c r="K477" s="57">
        <v>0</v>
      </c>
      <c r="L477" s="57">
        <v>0</v>
      </c>
      <c r="M477" s="57">
        <v>0</v>
      </c>
      <c r="N477" s="57">
        <v>0</v>
      </c>
      <c r="O477" s="57">
        <v>0</v>
      </c>
      <c r="Q477" s="57">
        <f t="shared" si="117"/>
        <v>0</v>
      </c>
      <c r="R477" s="58">
        <f t="shared" si="135"/>
        <v>0</v>
      </c>
      <c r="S477" s="58">
        <f>R477+M477</f>
        <v>0</v>
      </c>
      <c r="T477" s="58">
        <f>S477+N477</f>
        <v>0</v>
      </c>
      <c r="U477" s="58">
        <f>T477+O477</f>
        <v>0</v>
      </c>
      <c r="V477" s="61"/>
      <c r="W477" s="57">
        <v>0</v>
      </c>
      <c r="X477" s="57">
        <f t="shared" si="136"/>
        <v>0</v>
      </c>
      <c r="Y477" s="57">
        <f t="shared" si="137"/>
        <v>0</v>
      </c>
      <c r="Z477" s="57">
        <f t="shared" si="138"/>
        <v>0</v>
      </c>
      <c r="AA477" s="57">
        <f t="shared" si="139"/>
        <v>0</v>
      </c>
      <c r="AB477" s="57">
        <f t="shared" si="140"/>
        <v>0</v>
      </c>
      <c r="AC477" s="59"/>
      <c r="AD477" s="59"/>
      <c r="AE477" s="59"/>
      <c r="AF477" s="59"/>
      <c r="AG477" s="59"/>
      <c r="AH477" s="59"/>
      <c r="AI477" s="95">
        <v>5</v>
      </c>
      <c r="AJ477" s="95">
        <f t="shared" si="128"/>
        <v>0</v>
      </c>
      <c r="AK477" s="95">
        <f t="shared" si="129"/>
        <v>0</v>
      </c>
      <c r="AL477" s="95">
        <f t="shared" si="130"/>
        <v>0</v>
      </c>
      <c r="AM477" s="95">
        <f t="shared" si="131"/>
        <v>0</v>
      </c>
      <c r="AN477" s="95">
        <f t="shared" si="132"/>
        <v>0</v>
      </c>
      <c r="AO477" s="95">
        <f t="shared" si="133"/>
        <v>0</v>
      </c>
      <c r="AV477" s="59"/>
      <c r="AW477" s="59"/>
      <c r="AX477" s="59"/>
      <c r="AY477" s="59"/>
      <c r="AZ477" s="59"/>
      <c r="BA477" s="59"/>
      <c r="BB477" s="5">
        <v>0</v>
      </c>
      <c r="BC477" s="5">
        <v>25.68</v>
      </c>
      <c r="BD477" s="5">
        <v>58.919999999999995</v>
      </c>
      <c r="BE477" s="5">
        <v>91.32</v>
      </c>
      <c r="BF477" s="5">
        <v>269.27999999999997</v>
      </c>
      <c r="BG477" s="5">
        <v>448.97999999999996</v>
      </c>
      <c r="BH477" s="1">
        <v>7043</v>
      </c>
      <c r="BJ477" s="57">
        <v>0</v>
      </c>
      <c r="BK477" s="57">
        <v>0</v>
      </c>
      <c r="BL477" s="57">
        <v>0</v>
      </c>
      <c r="BM477" s="57">
        <v>0</v>
      </c>
      <c r="BN477" s="57">
        <v>0</v>
      </c>
      <c r="BO477" s="57">
        <v>0</v>
      </c>
      <c r="BP477" s="57">
        <v>0</v>
      </c>
      <c r="BQ477" s="57">
        <v>0</v>
      </c>
      <c r="BR477" s="57">
        <v>0</v>
      </c>
      <c r="BS477" s="57">
        <v>0</v>
      </c>
      <c r="BT477" s="57">
        <v>0</v>
      </c>
      <c r="CA477" s="57">
        <v>0</v>
      </c>
      <c r="CB477" s="30">
        <v>41</v>
      </c>
      <c r="CC477" s="30">
        <v>0</v>
      </c>
      <c r="CD477" s="30">
        <v>0.10577886707966709</v>
      </c>
      <c r="CE477" s="30">
        <v>50</v>
      </c>
      <c r="CF477" s="30">
        <v>0</v>
      </c>
      <c r="CG477" s="124">
        <v>0</v>
      </c>
      <c r="CH477" s="124">
        <v>44.900000000000006</v>
      </c>
      <c r="CI477" s="124">
        <v>67.349999999999994</v>
      </c>
      <c r="CJ477" s="124">
        <v>112.25</v>
      </c>
      <c r="CK477" s="124">
        <v>224.5</v>
      </c>
      <c r="CL477" s="124">
        <v>0</v>
      </c>
      <c r="CM477" s="4">
        <f>IF(ISNUMBER(VLOOKUP(A477,Sheet1!$D$5:$D$567,1,0)),1,0)</f>
        <v>0</v>
      </c>
    </row>
    <row r="478" spans="1:96" s="57" customFormat="1">
      <c r="A478" s="1">
        <v>7051</v>
      </c>
      <c r="B478" s="1">
        <v>705</v>
      </c>
      <c r="C478" s="1">
        <v>70</v>
      </c>
      <c r="D478" s="3" t="s">
        <v>577</v>
      </c>
      <c r="E478" s="3"/>
      <c r="F478" s="4" t="s">
        <v>90</v>
      </c>
      <c r="G478" s="4" t="s">
        <v>91</v>
      </c>
      <c r="H478" s="4" t="s">
        <v>550</v>
      </c>
      <c r="I478" s="4" t="s">
        <v>367</v>
      </c>
      <c r="J478" s="4" t="s">
        <v>551</v>
      </c>
      <c r="K478" s="57">
        <v>0</v>
      </c>
      <c r="L478" s="57">
        <v>0</v>
      </c>
      <c r="M478" s="57">
        <v>0</v>
      </c>
      <c r="Q478" s="57">
        <f t="shared" si="117"/>
        <v>0</v>
      </c>
      <c r="R478" s="58">
        <f t="shared" si="135"/>
        <v>0</v>
      </c>
      <c r="S478" s="58"/>
      <c r="T478" s="58"/>
      <c r="U478" s="58"/>
      <c r="V478" s="61"/>
      <c r="X478" s="57">
        <f t="shared" si="136"/>
        <v>0</v>
      </c>
      <c r="Y478" s="57">
        <f t="shared" si="137"/>
        <v>0</v>
      </c>
      <c r="Z478" s="57">
        <f t="shared" si="138"/>
        <v>0</v>
      </c>
      <c r="AA478" s="57">
        <f t="shared" si="139"/>
        <v>0</v>
      </c>
      <c r="AB478" s="57">
        <f t="shared" si="140"/>
        <v>0</v>
      </c>
      <c r="AC478" s="59"/>
      <c r="AD478" s="59"/>
      <c r="AE478" s="59"/>
      <c r="AF478" s="59"/>
      <c r="AG478" s="59"/>
      <c r="AH478" s="59"/>
      <c r="AI478" s="95">
        <v>5</v>
      </c>
      <c r="AJ478" s="95">
        <f t="shared" si="128"/>
        <v>0</v>
      </c>
      <c r="AK478" s="95">
        <f t="shared" si="129"/>
        <v>0</v>
      </c>
      <c r="AL478" s="95">
        <f t="shared" si="130"/>
        <v>0</v>
      </c>
      <c r="AM478" s="95">
        <f t="shared" si="131"/>
        <v>0</v>
      </c>
      <c r="AN478" s="95">
        <f t="shared" si="132"/>
        <v>0</v>
      </c>
      <c r="AO478" s="95">
        <f t="shared" si="133"/>
        <v>0</v>
      </c>
      <c r="AV478" s="59"/>
      <c r="AW478" s="59"/>
      <c r="AX478" s="59"/>
      <c r="AY478" s="59"/>
      <c r="AZ478" s="59"/>
      <c r="BA478" s="59"/>
      <c r="BB478" s="5">
        <v>3127.54</v>
      </c>
      <c r="BC478" s="5">
        <v>3794.0522778098443</v>
      </c>
      <c r="BD478" s="5">
        <v>4111.9929747769584</v>
      </c>
      <c r="BE478" s="5">
        <v>4544.6686628486932</v>
      </c>
      <c r="BF478" s="5">
        <v>6291.7450573356455</v>
      </c>
      <c r="BG478" s="5">
        <v>7547.0675332643086</v>
      </c>
      <c r="BH478" s="1">
        <v>7051</v>
      </c>
      <c r="BO478" s="57">
        <v>0</v>
      </c>
      <c r="BP478" s="57">
        <v>0</v>
      </c>
      <c r="BQ478" s="57">
        <v>0</v>
      </c>
      <c r="BR478" s="57">
        <v>0</v>
      </c>
      <c r="BS478" s="57">
        <v>0</v>
      </c>
      <c r="BT478" s="57">
        <v>0</v>
      </c>
      <c r="CA478" s="57">
        <v>3487</v>
      </c>
      <c r="CB478" s="30">
        <v>808.6673884395733</v>
      </c>
      <c r="CC478" s="30">
        <v>202.16684710989333</v>
      </c>
      <c r="CD478" s="30">
        <v>0</v>
      </c>
      <c r="CE478" s="30">
        <v>47.819246884063503</v>
      </c>
      <c r="CF478" s="30">
        <v>0</v>
      </c>
      <c r="CG478" s="124">
        <v>5742</v>
      </c>
      <c r="CH478" s="124">
        <v>1378.6713801502351</v>
      </c>
      <c r="CI478" s="124">
        <v>344.66784503755878</v>
      </c>
      <c r="CJ478" s="124">
        <v>0</v>
      </c>
      <c r="CK478" s="124">
        <v>81.525517217420202</v>
      </c>
      <c r="CL478" s="124">
        <v>0</v>
      </c>
      <c r="CM478" s="4">
        <f>IF(ISNUMBER(VLOOKUP(A478,Sheet1!$D$5:$D$567,1,0)),1,0)</f>
        <v>0</v>
      </c>
    </row>
    <row r="479" spans="1:96" s="57" customFormat="1">
      <c r="A479" s="1">
        <v>7052</v>
      </c>
      <c r="B479" s="1">
        <v>705</v>
      </c>
      <c r="C479" s="1">
        <v>70</v>
      </c>
      <c r="D479" s="3" t="s">
        <v>578</v>
      </c>
      <c r="E479" s="3"/>
      <c r="F479" s="4" t="s">
        <v>90</v>
      </c>
      <c r="G479" s="4" t="s">
        <v>91</v>
      </c>
      <c r="H479" s="4" t="s">
        <v>550</v>
      </c>
      <c r="I479" s="4" t="s">
        <v>367</v>
      </c>
      <c r="J479" s="4" t="s">
        <v>551</v>
      </c>
      <c r="K479" s="57">
        <v>68.741463414634097</v>
      </c>
      <c r="L479" s="57">
        <v>0</v>
      </c>
      <c r="M479" s="57">
        <v>0</v>
      </c>
      <c r="P479" s="57">
        <v>450</v>
      </c>
      <c r="Q479" s="57">
        <f t="shared" si="117"/>
        <v>450</v>
      </c>
      <c r="R479" s="58">
        <f t="shared" si="135"/>
        <v>68.741463414634097</v>
      </c>
      <c r="S479" s="58">
        <f>R479+M479</f>
        <v>68.741463414634097</v>
      </c>
      <c r="T479" s="58">
        <f>S479+N479</f>
        <v>68.741463414634097</v>
      </c>
      <c r="U479" s="58">
        <f>T479+O479</f>
        <v>68.741463414634097</v>
      </c>
      <c r="V479" s="61">
        <f>U479+P479</f>
        <v>518.74146341463415</v>
      </c>
      <c r="W479" s="57">
        <v>307.70909090909055</v>
      </c>
      <c r="X479" s="57">
        <f t="shared" si="136"/>
        <v>261.14041006268599</v>
      </c>
      <c r="Y479" s="57">
        <f t="shared" si="137"/>
        <v>261.14041006268599</v>
      </c>
      <c r="Z479" s="57">
        <f t="shared" si="138"/>
        <v>261.38729298404076</v>
      </c>
      <c r="AA479" s="57">
        <f t="shared" si="139"/>
        <v>261.38729298404076</v>
      </c>
      <c r="AB479" s="16">
        <f t="shared" si="140"/>
        <v>1815.8737156480049</v>
      </c>
      <c r="AC479" s="59">
        <v>4.4763244135937841</v>
      </c>
      <c r="AD479" s="59">
        <v>3.7988776655443277</v>
      </c>
      <c r="AE479" s="59">
        <v>3.7988776655443277</v>
      </c>
      <c r="AF479" s="59">
        <v>3.8024691358024691</v>
      </c>
      <c r="AG479" s="59">
        <v>3.8024691358024691</v>
      </c>
      <c r="AH479" s="59">
        <v>3.5005370569280343</v>
      </c>
      <c r="AI479" s="95">
        <v>5</v>
      </c>
      <c r="AJ479" s="95">
        <f t="shared" si="128"/>
        <v>13.74829268292682</v>
      </c>
      <c r="AK479" s="95">
        <f t="shared" si="129"/>
        <v>13.74829268292682</v>
      </c>
      <c r="AL479" s="95">
        <f t="shared" si="130"/>
        <v>13.74829268292682</v>
      </c>
      <c r="AM479" s="95">
        <f t="shared" si="131"/>
        <v>13.74829268292682</v>
      </c>
      <c r="AN479" s="95">
        <f t="shared" si="132"/>
        <v>13.74829268292682</v>
      </c>
      <c r="AO479" s="95">
        <f t="shared" si="133"/>
        <v>103.74829268292683</v>
      </c>
      <c r="AV479" s="59"/>
      <c r="AW479" s="59"/>
      <c r="AX479" s="59"/>
      <c r="AY479" s="59"/>
      <c r="AZ479" s="59"/>
      <c r="BA479" s="59"/>
      <c r="BB479" s="5"/>
      <c r="BC479" s="5">
        <v>0</v>
      </c>
      <c r="BD479" s="5">
        <v>0</v>
      </c>
      <c r="BE479" s="5">
        <v>0</v>
      </c>
      <c r="BF479" s="5">
        <v>0</v>
      </c>
      <c r="BG479" s="5">
        <v>90</v>
      </c>
      <c r="BH479" s="1">
        <v>7052</v>
      </c>
      <c r="BJ479" s="57">
        <v>45.08068331070686</v>
      </c>
      <c r="BK479" s="57">
        <v>42.569230726778862</v>
      </c>
      <c r="BL479" s="57">
        <v>42.569230726778862</v>
      </c>
      <c r="BM479" s="57">
        <v>42.569230726778862</v>
      </c>
      <c r="BN479" s="57">
        <v>700</v>
      </c>
      <c r="BO479" s="57">
        <v>0</v>
      </c>
      <c r="BP479" s="57">
        <v>0</v>
      </c>
      <c r="BQ479" s="57">
        <v>0</v>
      </c>
      <c r="BR479" s="57">
        <v>0</v>
      </c>
      <c r="BS479" s="57">
        <v>0</v>
      </c>
      <c r="BT479" s="57">
        <v>0</v>
      </c>
      <c r="CA479" s="57">
        <v>0</v>
      </c>
      <c r="CB479" s="30">
        <v>0</v>
      </c>
      <c r="CC479" s="30">
        <v>0</v>
      </c>
      <c r="CD479" s="30">
        <v>0</v>
      </c>
      <c r="CE479" s="30">
        <v>0</v>
      </c>
      <c r="CF479" s="30"/>
      <c r="CG479" s="124"/>
      <c r="CH479" s="124">
        <v>48.400000000000006</v>
      </c>
      <c r="CI479" s="124">
        <v>36.299999999999997</v>
      </c>
      <c r="CJ479" s="124">
        <v>60.5</v>
      </c>
      <c r="CK479" s="124">
        <v>96.800000000000011</v>
      </c>
      <c r="CL479" s="124">
        <v>0</v>
      </c>
      <c r="CM479" s="4">
        <f>IF(ISNUMBER(VLOOKUP(A479,Sheet1!$D$5:$D$567,1,0)),1,0)</f>
        <v>0</v>
      </c>
    </row>
    <row r="480" spans="1:96" s="57" customFormat="1">
      <c r="A480" s="1">
        <v>7060</v>
      </c>
      <c r="B480" s="1">
        <v>706</v>
      </c>
      <c r="C480" s="1">
        <v>70</v>
      </c>
      <c r="D480" s="3" t="s">
        <v>579</v>
      </c>
      <c r="E480" s="3"/>
      <c r="F480" s="4" t="s">
        <v>90</v>
      </c>
      <c r="G480" s="4" t="s">
        <v>91</v>
      </c>
      <c r="H480" s="4" t="s">
        <v>550</v>
      </c>
      <c r="I480" s="4" t="s">
        <v>367</v>
      </c>
      <c r="J480" s="4" t="s">
        <v>551</v>
      </c>
      <c r="K480" s="57">
        <v>0</v>
      </c>
      <c r="Q480" s="57">
        <f t="shared" si="117"/>
        <v>0</v>
      </c>
      <c r="R480" s="58">
        <f t="shared" si="135"/>
        <v>0</v>
      </c>
      <c r="S480" s="58"/>
      <c r="T480" s="58"/>
      <c r="U480" s="58"/>
      <c r="V480" s="61"/>
      <c r="X480" s="57">
        <f t="shared" si="136"/>
        <v>0</v>
      </c>
      <c r="Y480" s="57">
        <f t="shared" si="137"/>
        <v>0</v>
      </c>
      <c r="Z480" s="57">
        <f t="shared" si="138"/>
        <v>0</v>
      </c>
      <c r="AA480" s="57">
        <f t="shared" si="139"/>
        <v>0</v>
      </c>
      <c r="AB480" s="57">
        <f t="shared" si="140"/>
        <v>0</v>
      </c>
      <c r="AC480" s="59"/>
      <c r="AD480" s="59"/>
      <c r="AE480" s="59"/>
      <c r="AF480" s="59"/>
      <c r="AG480" s="59"/>
      <c r="AH480" s="59"/>
      <c r="AI480" s="95">
        <v>5</v>
      </c>
      <c r="AJ480" s="95">
        <f t="shared" si="128"/>
        <v>0</v>
      </c>
      <c r="AK480" s="95">
        <f t="shared" si="129"/>
        <v>0</v>
      </c>
      <c r="AL480" s="95">
        <f t="shared" si="130"/>
        <v>0</v>
      </c>
      <c r="AM480" s="95">
        <f t="shared" si="131"/>
        <v>0</v>
      </c>
      <c r="AN480" s="95">
        <f t="shared" si="132"/>
        <v>0</v>
      </c>
      <c r="AO480" s="95">
        <f t="shared" si="133"/>
        <v>0</v>
      </c>
      <c r="AV480" s="59"/>
      <c r="AW480" s="59"/>
      <c r="AX480" s="59"/>
      <c r="AY480" s="59"/>
      <c r="AZ480" s="59"/>
      <c r="BA480" s="59"/>
      <c r="BB480" s="5">
        <v>250</v>
      </c>
      <c r="BC480" s="5">
        <v>250</v>
      </c>
      <c r="BD480" s="5">
        <v>250</v>
      </c>
      <c r="BE480" s="5">
        <v>250</v>
      </c>
      <c r="BF480" s="5">
        <v>250</v>
      </c>
      <c r="BG480" s="5">
        <v>250</v>
      </c>
      <c r="BH480" s="1">
        <v>7060</v>
      </c>
      <c r="CB480" s="30"/>
      <c r="CC480" s="30"/>
      <c r="CD480" s="30">
        <v>250</v>
      </c>
      <c r="CE480" s="30"/>
      <c r="CF480" s="30"/>
      <c r="CG480" s="124"/>
      <c r="CH480" s="124"/>
      <c r="CI480" s="124"/>
      <c r="CJ480" s="124">
        <v>250</v>
      </c>
      <c r="CK480" s="124"/>
      <c r="CL480" s="124"/>
      <c r="CM480" s="4">
        <f>IF(ISNUMBER(VLOOKUP(A480,Sheet1!$D$5:$D$567,1,0)),1,0)</f>
        <v>0</v>
      </c>
    </row>
    <row r="481" spans="1:91" s="57" customFormat="1">
      <c r="A481" s="1">
        <v>7061</v>
      </c>
      <c r="B481" s="1">
        <v>706</v>
      </c>
      <c r="C481" s="1">
        <v>70</v>
      </c>
      <c r="D481" s="3" t="s">
        <v>580</v>
      </c>
      <c r="E481" s="3"/>
      <c r="F481" s="4" t="s">
        <v>90</v>
      </c>
      <c r="G481" s="4" t="s">
        <v>91</v>
      </c>
      <c r="H481" s="4" t="s">
        <v>550</v>
      </c>
      <c r="I481" s="4" t="s">
        <v>367</v>
      </c>
      <c r="J481" s="4" t="s">
        <v>551</v>
      </c>
      <c r="K481" s="57">
        <v>0</v>
      </c>
      <c r="L481" s="57">
        <v>0</v>
      </c>
      <c r="M481" s="57">
        <v>0</v>
      </c>
      <c r="N481" s="57">
        <v>0</v>
      </c>
      <c r="O481" s="57">
        <v>0</v>
      </c>
      <c r="P481" s="57">
        <v>0</v>
      </c>
      <c r="Q481" s="57">
        <f t="shared" si="117"/>
        <v>0</v>
      </c>
      <c r="R481" s="58">
        <f t="shared" si="135"/>
        <v>0</v>
      </c>
      <c r="S481" s="58">
        <f t="shared" ref="S481:V484" si="141">R481+M481</f>
        <v>0</v>
      </c>
      <c r="T481" s="58">
        <f t="shared" si="141"/>
        <v>0</v>
      </c>
      <c r="U481" s="58">
        <f t="shared" si="141"/>
        <v>0</v>
      </c>
      <c r="V481" s="61">
        <f t="shared" si="141"/>
        <v>0</v>
      </c>
      <c r="W481" s="57">
        <v>0</v>
      </c>
      <c r="X481" s="57">
        <f t="shared" si="136"/>
        <v>0</v>
      </c>
      <c r="Y481" s="57">
        <f t="shared" si="137"/>
        <v>0</v>
      </c>
      <c r="Z481" s="57">
        <f t="shared" si="138"/>
        <v>0</v>
      </c>
      <c r="AA481" s="57">
        <f t="shared" si="139"/>
        <v>0</v>
      </c>
      <c r="AB481" s="57">
        <f t="shared" si="140"/>
        <v>0</v>
      </c>
      <c r="AC481" s="59"/>
      <c r="AD481" s="59"/>
      <c r="AE481" s="59"/>
      <c r="AF481" s="59"/>
      <c r="AG481" s="59"/>
      <c r="AH481" s="59"/>
      <c r="AI481" s="95">
        <v>5</v>
      </c>
      <c r="AJ481" s="95">
        <f t="shared" si="128"/>
        <v>0</v>
      </c>
      <c r="AK481" s="95">
        <f t="shared" si="129"/>
        <v>0</v>
      </c>
      <c r="AL481" s="95">
        <f t="shared" si="130"/>
        <v>0</v>
      </c>
      <c r="AM481" s="95">
        <f t="shared" si="131"/>
        <v>0</v>
      </c>
      <c r="AN481" s="95">
        <f t="shared" si="132"/>
        <v>0</v>
      </c>
      <c r="AO481" s="95">
        <f t="shared" si="133"/>
        <v>0</v>
      </c>
      <c r="AV481" s="59"/>
      <c r="AW481" s="59"/>
      <c r="AX481" s="59"/>
      <c r="AY481" s="59"/>
      <c r="AZ481" s="59"/>
      <c r="BA481" s="59"/>
      <c r="BB481" s="5">
        <v>0</v>
      </c>
      <c r="BC481" s="5"/>
      <c r="BD481" s="5"/>
      <c r="BE481" s="5"/>
      <c r="BF481" s="5"/>
      <c r="BG481" s="5"/>
      <c r="BH481" s="1">
        <v>7061</v>
      </c>
      <c r="BJ481" s="57">
        <v>0</v>
      </c>
      <c r="BK481" s="57">
        <v>0</v>
      </c>
      <c r="BL481" s="57">
        <v>0</v>
      </c>
      <c r="BM481" s="57">
        <v>0</v>
      </c>
      <c r="BN481" s="57">
        <v>0</v>
      </c>
      <c r="BO481" s="57">
        <v>0</v>
      </c>
      <c r="BP481" s="57">
        <v>0</v>
      </c>
      <c r="BQ481" s="57">
        <v>0</v>
      </c>
      <c r="BR481" s="57">
        <v>0</v>
      </c>
      <c r="BS481" s="57">
        <v>0</v>
      </c>
      <c r="BT481" s="57">
        <v>0</v>
      </c>
      <c r="CA481" s="57">
        <v>0</v>
      </c>
      <c r="CB481" s="30">
        <v>0</v>
      </c>
      <c r="CC481" s="30">
        <v>0</v>
      </c>
      <c r="CD481" s="30">
        <v>0</v>
      </c>
      <c r="CE481" s="30">
        <v>0</v>
      </c>
      <c r="CF481" s="30">
        <v>0</v>
      </c>
      <c r="CG481" s="124">
        <v>0</v>
      </c>
      <c r="CH481" s="124">
        <v>0</v>
      </c>
      <c r="CI481" s="124">
        <v>0</v>
      </c>
      <c r="CJ481" s="124">
        <v>0</v>
      </c>
      <c r="CK481" s="124">
        <v>0</v>
      </c>
      <c r="CL481" s="124">
        <v>0</v>
      </c>
      <c r="CM481" s="4">
        <f>IF(ISNUMBER(VLOOKUP(A481,Sheet1!$D$5:$D$567,1,0)),1,0)</f>
        <v>0</v>
      </c>
    </row>
    <row r="482" spans="1:91" s="57" customFormat="1">
      <c r="A482" s="1">
        <v>7062</v>
      </c>
      <c r="B482" s="1">
        <v>706</v>
      </c>
      <c r="C482" s="1">
        <v>70</v>
      </c>
      <c r="D482" s="3" t="s">
        <v>581</v>
      </c>
      <c r="E482" s="3"/>
      <c r="F482" s="4" t="s">
        <v>90</v>
      </c>
      <c r="G482" s="4" t="s">
        <v>91</v>
      </c>
      <c r="H482" s="4" t="s">
        <v>550</v>
      </c>
      <c r="I482" s="4" t="s">
        <v>367</v>
      </c>
      <c r="J482" s="4" t="s">
        <v>551</v>
      </c>
      <c r="K482" s="57">
        <v>0</v>
      </c>
      <c r="L482" s="57">
        <v>0</v>
      </c>
      <c r="M482" s="57">
        <v>0</v>
      </c>
      <c r="N482" s="57">
        <v>0</v>
      </c>
      <c r="O482" s="57">
        <v>0</v>
      </c>
      <c r="P482" s="57">
        <v>0</v>
      </c>
      <c r="Q482" s="57">
        <f t="shared" si="117"/>
        <v>0</v>
      </c>
      <c r="R482" s="58">
        <f t="shared" si="135"/>
        <v>0</v>
      </c>
      <c r="S482" s="58">
        <f t="shared" si="141"/>
        <v>0</v>
      </c>
      <c r="T482" s="58">
        <f t="shared" si="141"/>
        <v>0</v>
      </c>
      <c r="U482" s="58">
        <f t="shared" si="141"/>
        <v>0</v>
      </c>
      <c r="V482" s="61">
        <f t="shared" si="141"/>
        <v>0</v>
      </c>
      <c r="W482" s="57">
        <v>0</v>
      </c>
      <c r="X482" s="57">
        <f t="shared" si="136"/>
        <v>0</v>
      </c>
      <c r="Y482" s="57">
        <f t="shared" si="137"/>
        <v>0</v>
      </c>
      <c r="Z482" s="57">
        <f t="shared" si="138"/>
        <v>0</v>
      </c>
      <c r="AA482" s="57">
        <f t="shared" si="139"/>
        <v>0</v>
      </c>
      <c r="AB482" s="57">
        <f t="shared" si="140"/>
        <v>0</v>
      </c>
      <c r="AC482" s="59"/>
      <c r="AD482" s="59"/>
      <c r="AE482" s="59"/>
      <c r="AF482" s="59"/>
      <c r="AG482" s="59"/>
      <c r="AH482" s="59"/>
      <c r="AI482" s="95">
        <v>5</v>
      </c>
      <c r="AJ482" s="95">
        <f t="shared" si="128"/>
        <v>0</v>
      </c>
      <c r="AK482" s="95">
        <f t="shared" si="129"/>
        <v>0</v>
      </c>
      <c r="AL482" s="95">
        <f t="shared" si="130"/>
        <v>0</v>
      </c>
      <c r="AM482" s="95">
        <f t="shared" si="131"/>
        <v>0</v>
      </c>
      <c r="AN482" s="95">
        <f t="shared" si="132"/>
        <v>0</v>
      </c>
      <c r="AO482" s="95">
        <f t="shared" si="133"/>
        <v>0</v>
      </c>
      <c r="AV482" s="59"/>
      <c r="AW482" s="59"/>
      <c r="AX482" s="59"/>
      <c r="AY482" s="59"/>
      <c r="AZ482" s="59"/>
      <c r="BA482" s="59"/>
      <c r="BB482" s="5">
        <v>0</v>
      </c>
      <c r="BC482" s="5"/>
      <c r="BD482" s="5"/>
      <c r="BE482" s="5"/>
      <c r="BF482" s="5"/>
      <c r="BG482" s="5"/>
      <c r="BH482" s="1">
        <v>7062</v>
      </c>
      <c r="BJ482" s="57">
        <v>0</v>
      </c>
      <c r="BK482" s="57">
        <v>0</v>
      </c>
      <c r="BL482" s="57">
        <v>0</v>
      </c>
      <c r="BM482" s="57">
        <v>0</v>
      </c>
      <c r="BN482" s="57">
        <v>0</v>
      </c>
      <c r="BO482" s="57">
        <v>0</v>
      </c>
      <c r="BP482" s="57">
        <v>0</v>
      </c>
      <c r="BQ482" s="57">
        <v>0</v>
      </c>
      <c r="BR482" s="57">
        <v>0</v>
      </c>
      <c r="BS482" s="57">
        <v>0</v>
      </c>
      <c r="BT482" s="57">
        <v>0</v>
      </c>
      <c r="CA482" s="57">
        <v>0</v>
      </c>
      <c r="CB482" s="30">
        <v>0</v>
      </c>
      <c r="CC482" s="30">
        <v>0</v>
      </c>
      <c r="CD482" s="30">
        <v>0</v>
      </c>
      <c r="CE482" s="30">
        <v>0</v>
      </c>
      <c r="CF482" s="30">
        <v>0</v>
      </c>
      <c r="CG482" s="124">
        <v>0</v>
      </c>
      <c r="CH482" s="124">
        <v>0</v>
      </c>
      <c r="CI482" s="124">
        <v>0</v>
      </c>
      <c r="CJ482" s="124">
        <v>0</v>
      </c>
      <c r="CK482" s="124">
        <v>0</v>
      </c>
      <c r="CL482" s="124">
        <v>0</v>
      </c>
      <c r="CM482" s="4">
        <f>IF(ISNUMBER(VLOOKUP(A482,Sheet1!$D$5:$D$567,1,0)),1,0)</f>
        <v>0</v>
      </c>
    </row>
    <row r="483" spans="1:91" s="57" customFormat="1">
      <c r="A483" s="1">
        <v>7063</v>
      </c>
      <c r="B483" s="1">
        <v>706</v>
      </c>
      <c r="C483" s="1">
        <v>70</v>
      </c>
      <c r="D483" s="3" t="s">
        <v>582</v>
      </c>
      <c r="E483" s="3"/>
      <c r="F483" s="4" t="s">
        <v>90</v>
      </c>
      <c r="G483" s="4" t="s">
        <v>91</v>
      </c>
      <c r="H483" s="4" t="s">
        <v>550</v>
      </c>
      <c r="I483" s="4" t="s">
        <v>367</v>
      </c>
      <c r="J483" s="4" t="s">
        <v>551</v>
      </c>
      <c r="K483" s="57">
        <v>0</v>
      </c>
      <c r="L483" s="57">
        <v>0</v>
      </c>
      <c r="M483" s="57">
        <v>0</v>
      </c>
      <c r="N483" s="57">
        <v>0</v>
      </c>
      <c r="O483" s="57">
        <v>0</v>
      </c>
      <c r="P483" s="57">
        <v>0</v>
      </c>
      <c r="Q483" s="57">
        <f t="shared" si="117"/>
        <v>0</v>
      </c>
      <c r="R483" s="58">
        <f t="shared" si="135"/>
        <v>0</v>
      </c>
      <c r="S483" s="58">
        <f t="shared" si="141"/>
        <v>0</v>
      </c>
      <c r="T483" s="58">
        <f t="shared" si="141"/>
        <v>0</v>
      </c>
      <c r="U483" s="58">
        <f t="shared" si="141"/>
        <v>0</v>
      </c>
      <c r="V483" s="61">
        <f t="shared" si="141"/>
        <v>0</v>
      </c>
      <c r="W483" s="57">
        <v>0</v>
      </c>
      <c r="X483" s="57">
        <f t="shared" si="136"/>
        <v>0</v>
      </c>
      <c r="Y483" s="57">
        <f t="shared" si="137"/>
        <v>0</v>
      </c>
      <c r="Z483" s="57">
        <f t="shared" si="138"/>
        <v>0</v>
      </c>
      <c r="AA483" s="57">
        <f t="shared" si="139"/>
        <v>0</v>
      </c>
      <c r="AB483" s="57">
        <f t="shared" si="140"/>
        <v>0</v>
      </c>
      <c r="AC483" s="59"/>
      <c r="AD483" s="59"/>
      <c r="AE483" s="59"/>
      <c r="AF483" s="59"/>
      <c r="AG483" s="59"/>
      <c r="AH483" s="59"/>
      <c r="AI483" s="95">
        <v>5</v>
      </c>
      <c r="AJ483" s="95">
        <f t="shared" si="128"/>
        <v>0</v>
      </c>
      <c r="AK483" s="95">
        <f t="shared" si="129"/>
        <v>0</v>
      </c>
      <c r="AL483" s="95">
        <f t="shared" si="130"/>
        <v>0</v>
      </c>
      <c r="AM483" s="95">
        <f t="shared" si="131"/>
        <v>0</v>
      </c>
      <c r="AN483" s="95">
        <f t="shared" si="132"/>
        <v>0</v>
      </c>
      <c r="AO483" s="95">
        <f t="shared" si="133"/>
        <v>0</v>
      </c>
      <c r="AV483" s="59"/>
      <c r="AW483" s="59"/>
      <c r="AX483" s="59"/>
      <c r="AY483" s="59"/>
      <c r="AZ483" s="59"/>
      <c r="BA483" s="59"/>
      <c r="BB483" s="5">
        <v>0</v>
      </c>
      <c r="BC483" s="5"/>
      <c r="BD483" s="5"/>
      <c r="BE483" s="5"/>
      <c r="BF483" s="5"/>
      <c r="BG483" s="5"/>
      <c r="BH483" s="1">
        <v>7063</v>
      </c>
      <c r="BJ483" s="57">
        <v>0</v>
      </c>
      <c r="BK483" s="57">
        <v>0</v>
      </c>
      <c r="BL483" s="57">
        <v>0</v>
      </c>
      <c r="BM483" s="57">
        <v>0</v>
      </c>
      <c r="BN483" s="57">
        <v>0</v>
      </c>
      <c r="BO483" s="57">
        <v>0</v>
      </c>
      <c r="BP483" s="57">
        <v>0</v>
      </c>
      <c r="BQ483" s="57">
        <v>0</v>
      </c>
      <c r="BR483" s="57">
        <v>0</v>
      </c>
      <c r="BS483" s="57">
        <v>0</v>
      </c>
      <c r="BT483" s="57">
        <v>0</v>
      </c>
      <c r="CA483" s="57">
        <v>0</v>
      </c>
      <c r="CB483" s="30">
        <v>0</v>
      </c>
      <c r="CC483" s="30">
        <v>0</v>
      </c>
      <c r="CD483" s="30">
        <v>0</v>
      </c>
      <c r="CE483" s="30">
        <v>0</v>
      </c>
      <c r="CF483" s="30">
        <v>0</v>
      </c>
      <c r="CG483" s="124">
        <v>0</v>
      </c>
      <c r="CH483" s="124">
        <v>0</v>
      </c>
      <c r="CI483" s="124">
        <v>0</v>
      </c>
      <c r="CJ483" s="124">
        <v>0</v>
      </c>
      <c r="CK483" s="124">
        <v>0</v>
      </c>
      <c r="CL483" s="124">
        <v>0</v>
      </c>
      <c r="CM483" s="4">
        <f>IF(ISNUMBER(VLOOKUP(A483,Sheet1!$D$5:$D$567,1,0)),1,0)</f>
        <v>0</v>
      </c>
    </row>
    <row r="484" spans="1:91" s="57" customFormat="1">
      <c r="A484" s="1">
        <v>7064</v>
      </c>
      <c r="B484" s="1">
        <v>706</v>
      </c>
      <c r="C484" s="1">
        <v>70</v>
      </c>
      <c r="D484" s="3" t="s">
        <v>583</v>
      </c>
      <c r="E484" s="3"/>
      <c r="F484" s="4" t="s">
        <v>90</v>
      </c>
      <c r="G484" s="4" t="s">
        <v>91</v>
      </c>
      <c r="H484" s="4" t="s">
        <v>550</v>
      </c>
      <c r="I484" s="4" t="s">
        <v>367</v>
      </c>
      <c r="J484" s="4" t="s">
        <v>551</v>
      </c>
      <c r="K484" s="57">
        <v>0</v>
      </c>
      <c r="L484" s="57">
        <v>0</v>
      </c>
      <c r="M484" s="57">
        <v>0</v>
      </c>
      <c r="N484" s="57">
        <v>0</v>
      </c>
      <c r="O484" s="57">
        <v>480</v>
      </c>
      <c r="P484" s="57">
        <v>480</v>
      </c>
      <c r="Q484" s="57">
        <f t="shared" si="117"/>
        <v>960</v>
      </c>
      <c r="R484" s="58">
        <f t="shared" si="135"/>
        <v>0</v>
      </c>
      <c r="S484" s="58">
        <f t="shared" si="141"/>
        <v>0</v>
      </c>
      <c r="T484" s="58">
        <f t="shared" si="141"/>
        <v>0</v>
      </c>
      <c r="U484" s="58">
        <f t="shared" si="141"/>
        <v>480</v>
      </c>
      <c r="V484" s="61">
        <f t="shared" si="141"/>
        <v>960</v>
      </c>
      <c r="W484" s="57">
        <v>0</v>
      </c>
      <c r="X484" s="57">
        <f t="shared" si="136"/>
        <v>0</v>
      </c>
      <c r="Y484" s="57">
        <f t="shared" si="137"/>
        <v>0</v>
      </c>
      <c r="Z484" s="57">
        <f t="shared" si="138"/>
        <v>0</v>
      </c>
      <c r="AA484" s="57">
        <f t="shared" si="139"/>
        <v>1680</v>
      </c>
      <c r="AB484" s="57">
        <f t="shared" si="140"/>
        <v>3744</v>
      </c>
      <c r="AC484" s="59"/>
      <c r="AD484" s="59"/>
      <c r="AE484" s="59"/>
      <c r="AF484" s="59"/>
      <c r="AG484" s="59">
        <v>3.5</v>
      </c>
      <c r="AH484" s="59">
        <v>3.9</v>
      </c>
      <c r="AI484" s="95">
        <v>5</v>
      </c>
      <c r="AJ484" s="95">
        <f t="shared" si="128"/>
        <v>0</v>
      </c>
      <c r="AK484" s="95">
        <f t="shared" si="129"/>
        <v>0</v>
      </c>
      <c r="AL484" s="95">
        <f t="shared" si="130"/>
        <v>0</v>
      </c>
      <c r="AM484" s="95">
        <f t="shared" si="131"/>
        <v>0</v>
      </c>
      <c r="AN484" s="95">
        <f t="shared" si="132"/>
        <v>96</v>
      </c>
      <c r="AO484" s="95">
        <f t="shared" si="133"/>
        <v>192</v>
      </c>
      <c r="AV484" s="59"/>
      <c r="AW484" s="59"/>
      <c r="AX484" s="59"/>
      <c r="AY484" s="59"/>
      <c r="AZ484" s="59"/>
      <c r="BA484" s="59"/>
      <c r="BB484" s="5">
        <v>200</v>
      </c>
      <c r="BC484" s="5">
        <v>200</v>
      </c>
      <c r="BD484" s="5">
        <v>200</v>
      </c>
      <c r="BE484" s="5">
        <v>200</v>
      </c>
      <c r="BF484" s="5">
        <v>306</v>
      </c>
      <c r="BG484" s="5">
        <v>435</v>
      </c>
      <c r="BH484" s="1">
        <v>7064</v>
      </c>
      <c r="BJ484" s="57">
        <v>0</v>
      </c>
      <c r="BK484" s="57">
        <v>0</v>
      </c>
      <c r="BL484" s="57">
        <v>0</v>
      </c>
      <c r="BM484" s="57">
        <v>554.4</v>
      </c>
      <c r="BN484" s="57">
        <v>1235.52</v>
      </c>
      <c r="BO484" s="57">
        <v>0</v>
      </c>
      <c r="BP484" s="57">
        <v>0</v>
      </c>
      <c r="BQ484" s="57">
        <v>0</v>
      </c>
      <c r="BR484" s="57">
        <v>0</v>
      </c>
      <c r="BS484" s="57">
        <v>0</v>
      </c>
      <c r="BT484" s="57">
        <v>0</v>
      </c>
      <c r="CA484" s="57">
        <v>0</v>
      </c>
      <c r="CB484" s="30">
        <v>0</v>
      </c>
      <c r="CC484" s="30">
        <v>0</v>
      </c>
      <c r="CD484" s="30">
        <v>200</v>
      </c>
      <c r="CE484" s="30">
        <v>0</v>
      </c>
      <c r="CF484" s="30">
        <v>0</v>
      </c>
      <c r="CG484" s="124">
        <v>0</v>
      </c>
      <c r="CH484" s="124">
        <v>47</v>
      </c>
      <c r="CI484" s="124">
        <v>35.25</v>
      </c>
      <c r="CJ484" s="124">
        <v>259</v>
      </c>
      <c r="CK484" s="124">
        <v>94</v>
      </c>
      <c r="CL484" s="124">
        <v>0</v>
      </c>
      <c r="CM484" s="4">
        <f>IF(ISNUMBER(VLOOKUP(A484,Sheet1!$D$5:$D$567,1,0)),1,0)</f>
        <v>0</v>
      </c>
    </row>
    <row r="485" spans="1:91" s="57" customFormat="1">
      <c r="A485" s="1">
        <v>7065</v>
      </c>
      <c r="B485" s="1">
        <v>706</v>
      </c>
      <c r="C485" s="1">
        <v>70</v>
      </c>
      <c r="D485" s="3" t="s">
        <v>584</v>
      </c>
      <c r="E485" s="3"/>
      <c r="F485" s="4" t="s">
        <v>90</v>
      </c>
      <c r="G485" s="4" t="s">
        <v>91</v>
      </c>
      <c r="H485" s="4" t="s">
        <v>550</v>
      </c>
      <c r="I485" s="4" t="s">
        <v>367</v>
      </c>
      <c r="J485" s="4" t="s">
        <v>551</v>
      </c>
      <c r="K485" s="57">
        <v>0</v>
      </c>
      <c r="Q485" s="57">
        <f t="shared" si="117"/>
        <v>0</v>
      </c>
      <c r="R485" s="58">
        <f t="shared" si="135"/>
        <v>0</v>
      </c>
      <c r="S485" s="58"/>
      <c r="T485" s="58"/>
      <c r="U485" s="58"/>
      <c r="V485" s="61"/>
      <c r="X485" s="57">
        <f t="shared" si="136"/>
        <v>0</v>
      </c>
      <c r="Y485" s="57">
        <f t="shared" si="137"/>
        <v>0</v>
      </c>
      <c r="Z485" s="57">
        <f t="shared" si="138"/>
        <v>0</v>
      </c>
      <c r="AA485" s="57">
        <f t="shared" si="139"/>
        <v>0</v>
      </c>
      <c r="AB485" s="57">
        <f t="shared" si="140"/>
        <v>0</v>
      </c>
      <c r="AC485" s="59"/>
      <c r="AD485" s="59"/>
      <c r="AE485" s="59"/>
      <c r="AF485" s="59"/>
      <c r="AG485" s="59"/>
      <c r="AH485" s="59"/>
      <c r="AI485" s="95">
        <v>5</v>
      </c>
      <c r="AJ485" s="95">
        <f t="shared" si="128"/>
        <v>0</v>
      </c>
      <c r="AK485" s="95">
        <f t="shared" si="129"/>
        <v>0</v>
      </c>
      <c r="AL485" s="95">
        <f t="shared" si="130"/>
        <v>0</v>
      </c>
      <c r="AM485" s="95">
        <f t="shared" si="131"/>
        <v>0</v>
      </c>
      <c r="AN485" s="95">
        <f t="shared" si="132"/>
        <v>0</v>
      </c>
      <c r="AO485" s="95">
        <f t="shared" si="133"/>
        <v>0</v>
      </c>
      <c r="AV485" s="59"/>
      <c r="AW485" s="59"/>
      <c r="AX485" s="59"/>
      <c r="AY485" s="59"/>
      <c r="AZ485" s="59"/>
      <c r="BA485" s="59"/>
      <c r="BB485" s="5"/>
      <c r="BC485" s="5"/>
      <c r="BD485" s="5"/>
      <c r="BE485" s="5"/>
      <c r="BF485" s="5"/>
      <c r="BG485" s="5"/>
      <c r="BH485" s="1">
        <v>7065</v>
      </c>
      <c r="CB485" s="30"/>
      <c r="CC485" s="30"/>
      <c r="CD485" s="30"/>
      <c r="CE485" s="30"/>
      <c r="CF485" s="30"/>
      <c r="CG485" s="124"/>
      <c r="CH485" s="124"/>
      <c r="CI485" s="124"/>
      <c r="CJ485" s="124"/>
      <c r="CK485" s="124"/>
      <c r="CL485" s="124"/>
      <c r="CM485" s="4">
        <f>IF(ISNUMBER(VLOOKUP(A485,Sheet1!$D$5:$D$567,1,0)),1,0)</f>
        <v>0</v>
      </c>
    </row>
    <row r="486" spans="1:91" s="57" customFormat="1">
      <c r="A486" s="48">
        <v>7101</v>
      </c>
      <c r="B486" s="48">
        <v>710</v>
      </c>
      <c r="C486" s="48">
        <v>71</v>
      </c>
      <c r="D486" s="48" t="s">
        <v>585</v>
      </c>
      <c r="E486" s="48"/>
      <c r="F486" s="48" t="s">
        <v>586</v>
      </c>
      <c r="G486" s="4" t="s">
        <v>91</v>
      </c>
      <c r="H486" s="48" t="s">
        <v>586</v>
      </c>
      <c r="I486" s="3"/>
      <c r="J486" s="48" t="s">
        <v>586</v>
      </c>
      <c r="M486" s="22"/>
      <c r="N486" s="22"/>
      <c r="Q486" s="3"/>
      <c r="R486" s="3"/>
      <c r="S486" s="3"/>
      <c r="T486" s="3"/>
      <c r="U486" s="3"/>
      <c r="V486" s="41"/>
      <c r="W486" s="117">
        <v>3979.5317203294853</v>
      </c>
      <c r="X486" s="117">
        <v>3883.5370977687344</v>
      </c>
      <c r="Y486" s="117">
        <v>4152.7874663441453</v>
      </c>
      <c r="Z486" s="117">
        <v>4422.1458013859437</v>
      </c>
      <c r="AA486" s="117">
        <v>4693.8658437440417</v>
      </c>
      <c r="AB486" s="117">
        <v>4950.3957355510602</v>
      </c>
      <c r="AC486" s="59"/>
      <c r="AD486" s="59"/>
      <c r="AE486" s="59"/>
      <c r="AF486" s="59"/>
      <c r="AG486" s="59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3"/>
      <c r="BG486" s="1"/>
      <c r="BH486" s="48">
        <v>7101</v>
      </c>
      <c r="BN486" s="21"/>
      <c r="CB486" s="30"/>
      <c r="CC486" s="30"/>
      <c r="CD486" s="30"/>
      <c r="CE486" s="30"/>
      <c r="CF486" s="30"/>
      <c r="CG486" s="124"/>
      <c r="CH486" s="124"/>
      <c r="CI486" s="124"/>
      <c r="CJ486" s="124"/>
      <c r="CK486" s="124"/>
      <c r="CL486" s="124"/>
      <c r="CM486" s="4">
        <f>IF(ISNUMBER(VLOOKUP(A486,Sheet1!$D$5:$D$567,1,0)),1,0)</f>
        <v>0</v>
      </c>
    </row>
    <row r="487" spans="1:91" s="57" customFormat="1">
      <c r="A487" s="48">
        <v>7102</v>
      </c>
      <c r="B487" s="48">
        <v>710</v>
      </c>
      <c r="C487" s="48">
        <v>71</v>
      </c>
      <c r="D487" s="48" t="s">
        <v>587</v>
      </c>
      <c r="E487" s="48"/>
      <c r="F487" s="48" t="s">
        <v>586</v>
      </c>
      <c r="G487" s="4" t="s">
        <v>91</v>
      </c>
      <c r="H487" s="48" t="s">
        <v>586</v>
      </c>
      <c r="I487" s="3"/>
      <c r="J487" s="48" t="s">
        <v>586</v>
      </c>
      <c r="M487" s="22"/>
      <c r="N487" s="22"/>
      <c r="Q487" s="3"/>
      <c r="R487" s="3"/>
      <c r="S487" s="3"/>
      <c r="T487" s="3"/>
      <c r="U487" s="3"/>
      <c r="V487" s="41"/>
      <c r="W487" s="117">
        <v>20591.76297147233</v>
      </c>
      <c r="X487" s="117">
        <v>20095.046610547521</v>
      </c>
      <c r="Y487" s="117">
        <v>21488.260727013316</v>
      </c>
      <c r="Z487" s="117">
        <v>22882.033507171458</v>
      </c>
      <c r="AA487" s="117">
        <v>24288.026749605797</v>
      </c>
      <c r="AB487" s="117">
        <v>25615.419794421199</v>
      </c>
      <c r="AC487" s="59"/>
      <c r="AD487" s="59"/>
      <c r="AE487" s="59"/>
      <c r="AF487" s="59"/>
      <c r="AG487" s="59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3"/>
      <c r="BG487" s="1"/>
      <c r="BH487" s="48">
        <v>7102</v>
      </c>
      <c r="BN487" s="21"/>
      <c r="CB487" s="30"/>
      <c r="CC487" s="30"/>
      <c r="CD487" s="30"/>
      <c r="CE487" s="30"/>
      <c r="CF487" s="30"/>
      <c r="CG487" s="124"/>
      <c r="CH487" s="124"/>
      <c r="CI487" s="124"/>
      <c r="CJ487" s="124"/>
      <c r="CK487" s="124"/>
      <c r="CL487" s="124"/>
      <c r="CM487" s="4">
        <f>IF(ISNUMBER(VLOOKUP(A487,Sheet1!$D$5:$D$567,1,0)),1,0)</f>
        <v>0</v>
      </c>
    </row>
    <row r="488" spans="1:91" s="57" customFormat="1">
      <c r="A488" s="48">
        <v>7103</v>
      </c>
      <c r="B488" s="48">
        <v>710</v>
      </c>
      <c r="C488" s="48">
        <v>71</v>
      </c>
      <c r="D488" s="48" t="s">
        <v>588</v>
      </c>
      <c r="E488" s="48"/>
      <c r="F488" s="48" t="s">
        <v>586</v>
      </c>
      <c r="G488" s="4" t="s">
        <v>91</v>
      </c>
      <c r="H488" s="48" t="s">
        <v>586</v>
      </c>
      <c r="I488" s="3"/>
      <c r="J488" s="48" t="s">
        <v>586</v>
      </c>
      <c r="M488" s="22"/>
      <c r="N488" s="22"/>
      <c r="Q488" s="3"/>
      <c r="R488" s="3"/>
      <c r="S488" s="3"/>
      <c r="T488" s="3"/>
      <c r="U488" s="3"/>
      <c r="V488" s="41"/>
      <c r="W488" s="117">
        <v>19388.648730442495</v>
      </c>
      <c r="X488" s="117">
        <v>18920.953999594185</v>
      </c>
      <c r="Y488" s="117">
        <v>20232.766841839508</v>
      </c>
      <c r="Z488" s="117">
        <v>21545.105706752445</v>
      </c>
      <c r="AA488" s="117">
        <v>22868.951029404099</v>
      </c>
      <c r="AB488" s="117">
        <v>24118.788525533659</v>
      </c>
      <c r="AC488" s="59"/>
      <c r="AD488" s="59"/>
      <c r="AE488" s="59"/>
      <c r="AF488" s="59"/>
      <c r="AG488" s="59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3"/>
      <c r="BG488" s="1"/>
      <c r="BH488" s="48">
        <v>7103</v>
      </c>
      <c r="BN488" s="21"/>
      <c r="CB488" s="30"/>
      <c r="CC488" s="30"/>
      <c r="CD488" s="30"/>
      <c r="CE488" s="30"/>
      <c r="CF488" s="30"/>
      <c r="CG488" s="124"/>
      <c r="CH488" s="124"/>
      <c r="CI488" s="124"/>
      <c r="CJ488" s="124"/>
      <c r="CK488" s="124"/>
      <c r="CL488" s="124"/>
      <c r="CM488" s="4">
        <f>IF(ISNUMBER(VLOOKUP(A488,Sheet1!$D$5:$D$567,1,0)),1,0)</f>
        <v>0</v>
      </c>
    </row>
    <row r="489" spans="1:91" s="57" customFormat="1">
      <c r="A489" s="48">
        <v>7104</v>
      </c>
      <c r="B489" s="48">
        <v>710</v>
      </c>
      <c r="C489" s="48">
        <v>71</v>
      </c>
      <c r="D489" s="48" t="s">
        <v>589</v>
      </c>
      <c r="E489" s="48"/>
      <c r="F489" s="48" t="s">
        <v>586</v>
      </c>
      <c r="G489" s="4" t="s">
        <v>91</v>
      </c>
      <c r="H489" s="48" t="s">
        <v>586</v>
      </c>
      <c r="I489" s="3"/>
      <c r="J489" s="48" t="s">
        <v>586</v>
      </c>
      <c r="M489" s="22"/>
      <c r="N489" s="22"/>
      <c r="Q489" s="3"/>
      <c r="R489" s="3"/>
      <c r="S489" s="3"/>
      <c r="T489" s="3"/>
      <c r="U489" s="3"/>
      <c r="V489" s="41"/>
      <c r="W489" s="117">
        <v>2267.4076080947079</v>
      </c>
      <c r="X489" s="117">
        <v>2212.7129975659063</v>
      </c>
      <c r="Y489" s="117">
        <v>2366.1230912891065</v>
      </c>
      <c r="Z489" s="117">
        <v>2519.5947007896661</v>
      </c>
      <c r="AA489" s="117">
        <v>2674.4119342262557</v>
      </c>
      <c r="AB489" s="117">
        <v>2820.5743144418834</v>
      </c>
      <c r="AC489" s="59"/>
      <c r="AD489" s="59"/>
      <c r="AE489" s="59"/>
      <c r="AF489" s="59"/>
      <c r="AG489" s="59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3"/>
      <c r="BG489" s="1"/>
      <c r="BH489" s="48">
        <v>7104</v>
      </c>
      <c r="BN489" s="21"/>
      <c r="CB489" s="30"/>
      <c r="CC489" s="30"/>
      <c r="CD489" s="30"/>
      <c r="CE489" s="30"/>
      <c r="CF489" s="30"/>
      <c r="CG489" s="124"/>
      <c r="CH489" s="124"/>
      <c r="CI489" s="124"/>
      <c r="CJ489" s="124"/>
      <c r="CK489" s="124"/>
      <c r="CL489" s="124"/>
      <c r="CM489" s="4">
        <f>IF(ISNUMBER(VLOOKUP(A489,Sheet1!$D$5:$D$567,1,0)),1,0)</f>
        <v>0</v>
      </c>
    </row>
    <row r="490" spans="1:91" s="57" customFormat="1">
      <c r="A490" s="48">
        <v>7211</v>
      </c>
      <c r="B490" s="48">
        <v>721</v>
      </c>
      <c r="C490" s="48">
        <v>72</v>
      </c>
      <c r="D490" s="48" t="s">
        <v>590</v>
      </c>
      <c r="E490" s="48"/>
      <c r="F490" s="48" t="s">
        <v>586</v>
      </c>
      <c r="G490" s="4" t="s">
        <v>91</v>
      </c>
      <c r="H490" s="48" t="s">
        <v>586</v>
      </c>
      <c r="I490" s="3"/>
      <c r="J490" s="48" t="s">
        <v>586</v>
      </c>
      <c r="M490" s="22"/>
      <c r="N490" s="22"/>
      <c r="Q490" s="3"/>
      <c r="R490" s="3"/>
      <c r="S490" s="3"/>
      <c r="T490" s="3"/>
      <c r="U490" s="3"/>
      <c r="V490" s="41"/>
      <c r="W490" s="117">
        <v>22132.827755713828</v>
      </c>
      <c r="X490" s="117">
        <v>25246.365079085583</v>
      </c>
      <c r="Y490" s="117">
        <v>27924.036588986804</v>
      </c>
      <c r="Z490" s="117">
        <v>30504.089096444302</v>
      </c>
      <c r="AA490" s="117">
        <v>32963.232006824641</v>
      </c>
      <c r="AB490" s="117">
        <v>35326.830230303327</v>
      </c>
      <c r="AC490" s="59"/>
      <c r="AD490" s="59"/>
      <c r="AE490" s="59"/>
      <c r="AF490" s="59"/>
      <c r="AG490" s="59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3"/>
      <c r="BG490" s="1"/>
      <c r="BH490" s="48">
        <v>7211</v>
      </c>
      <c r="BN490" s="21"/>
      <c r="CB490" s="30"/>
      <c r="CC490" s="30"/>
      <c r="CD490" s="30"/>
      <c r="CE490" s="30"/>
      <c r="CF490" s="30"/>
      <c r="CG490" s="124"/>
      <c r="CH490" s="124"/>
      <c r="CI490" s="124"/>
      <c r="CJ490" s="124"/>
      <c r="CK490" s="124"/>
      <c r="CL490" s="124"/>
      <c r="CM490" s="4">
        <f>IF(ISNUMBER(VLOOKUP(A490,Sheet1!$D$5:$D$567,1,0)),1,0)</f>
        <v>0</v>
      </c>
    </row>
    <row r="491" spans="1:91" s="57" customFormat="1">
      <c r="A491" s="48">
        <v>7221</v>
      </c>
      <c r="B491" s="48">
        <v>722</v>
      </c>
      <c r="C491" s="48">
        <v>72</v>
      </c>
      <c r="D491" s="48" t="s">
        <v>591</v>
      </c>
      <c r="E491" s="48"/>
      <c r="F491" s="48" t="s">
        <v>586</v>
      </c>
      <c r="G491" s="4" t="s">
        <v>91</v>
      </c>
      <c r="H491" s="48" t="s">
        <v>586</v>
      </c>
      <c r="I491" s="3"/>
      <c r="J491" s="48" t="s">
        <v>586</v>
      </c>
      <c r="M491" s="22"/>
      <c r="N491" s="22"/>
      <c r="Q491" s="3"/>
      <c r="R491" s="3"/>
      <c r="S491" s="3"/>
      <c r="T491" s="3"/>
      <c r="U491" s="3"/>
      <c r="V491" s="41"/>
      <c r="W491" s="117">
        <v>2260.3298679484246</v>
      </c>
      <c r="X491" s="117">
        <v>2534.4530324427892</v>
      </c>
      <c r="Y491" s="117">
        <v>2753.0179958158524</v>
      </c>
      <c r="Z491" s="117">
        <v>2956.4069307310092</v>
      </c>
      <c r="AA491" s="117">
        <v>3143.792724161769</v>
      </c>
      <c r="AB491" s="117">
        <v>3316.096192425824</v>
      </c>
      <c r="AC491" s="59"/>
      <c r="AD491" s="59"/>
      <c r="AE491" s="59"/>
      <c r="AF491" s="59"/>
      <c r="AG491" s="59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3"/>
      <c r="BG491" s="1"/>
      <c r="BH491" s="48">
        <v>7221</v>
      </c>
      <c r="BN491" s="21"/>
      <c r="CB491" s="30"/>
      <c r="CC491" s="30"/>
      <c r="CD491" s="30"/>
      <c r="CE491" s="30"/>
      <c r="CF491" s="30"/>
      <c r="CG491" s="124"/>
      <c r="CH491" s="124"/>
      <c r="CI491" s="124"/>
      <c r="CJ491" s="124"/>
      <c r="CK491" s="124"/>
      <c r="CL491" s="124"/>
      <c r="CM491" s="4">
        <f>IF(ISNUMBER(VLOOKUP(A491,Sheet1!$D$5:$D$567,1,0)),1,0)</f>
        <v>0</v>
      </c>
    </row>
    <row r="492" spans="1:91" s="57" customFormat="1">
      <c r="A492" s="48">
        <v>7222</v>
      </c>
      <c r="B492" s="48">
        <v>722</v>
      </c>
      <c r="C492" s="48">
        <v>72</v>
      </c>
      <c r="D492" s="48" t="s">
        <v>592</v>
      </c>
      <c r="E492" s="48"/>
      <c r="F492" s="48" t="s">
        <v>586</v>
      </c>
      <c r="G492" s="4" t="s">
        <v>91</v>
      </c>
      <c r="H492" s="48" t="s">
        <v>586</v>
      </c>
      <c r="I492" s="3"/>
      <c r="J492" s="48" t="s">
        <v>586</v>
      </c>
      <c r="M492" s="22"/>
      <c r="N492" s="22"/>
      <c r="Q492" s="3"/>
      <c r="R492" s="3"/>
      <c r="S492" s="3"/>
      <c r="T492" s="3"/>
      <c r="U492" s="3"/>
      <c r="V492" s="41"/>
      <c r="W492" s="117">
        <v>11901.328692463132</v>
      </c>
      <c r="X492" s="117">
        <v>13344.671068780406</v>
      </c>
      <c r="Y492" s="117">
        <v>14495.482508581423</v>
      </c>
      <c r="Z492" s="117">
        <v>15566.387512828578</v>
      </c>
      <c r="AA492" s="117">
        <v>16553.031078239506</v>
      </c>
      <c r="AB492" s="117">
        <v>17460.261584609452</v>
      </c>
      <c r="AC492" s="59"/>
      <c r="AD492" s="59"/>
      <c r="AE492" s="59"/>
      <c r="AF492" s="59"/>
      <c r="AG492" s="59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3"/>
      <c r="BG492" s="1"/>
      <c r="BH492" s="48">
        <v>7222</v>
      </c>
      <c r="BN492" s="21"/>
      <c r="CB492" s="30"/>
      <c r="CC492" s="30"/>
      <c r="CD492" s="30"/>
      <c r="CE492" s="30"/>
      <c r="CF492" s="30"/>
      <c r="CG492" s="124"/>
      <c r="CH492" s="124"/>
      <c r="CI492" s="124"/>
      <c r="CJ492" s="124"/>
      <c r="CK492" s="124"/>
      <c r="CL492" s="124"/>
      <c r="CM492" s="4">
        <f>IF(ISNUMBER(VLOOKUP(A492,Sheet1!$D$5:$D$567,1,0)),1,0)</f>
        <v>0</v>
      </c>
    </row>
    <row r="493" spans="1:91" s="57" customFormat="1">
      <c r="A493" s="48">
        <v>7223</v>
      </c>
      <c r="B493" s="48">
        <v>722</v>
      </c>
      <c r="C493" s="48">
        <v>72</v>
      </c>
      <c r="D493" s="48" t="s">
        <v>593</v>
      </c>
      <c r="E493" s="48"/>
      <c r="F493" s="48" t="s">
        <v>586</v>
      </c>
      <c r="G493" s="4" t="s">
        <v>91</v>
      </c>
      <c r="H493" s="48" t="s">
        <v>586</v>
      </c>
      <c r="I493" s="3"/>
      <c r="J493" s="48" t="s">
        <v>586</v>
      </c>
      <c r="M493" s="22"/>
      <c r="N493" s="22"/>
      <c r="Q493" s="3"/>
      <c r="R493" s="3"/>
      <c r="S493" s="3"/>
      <c r="T493" s="3"/>
      <c r="U493" s="3"/>
      <c r="V493" s="41"/>
      <c r="W493" s="117">
        <v>7588.2502709697155</v>
      </c>
      <c r="X493" s="117">
        <v>8508.520894629366</v>
      </c>
      <c r="Y493" s="117">
        <v>9242.2747002389297</v>
      </c>
      <c r="Z493" s="117">
        <v>9925.0804103112387</v>
      </c>
      <c r="AA493" s="117">
        <v>10554.161288257357</v>
      </c>
      <c r="AB493" s="117">
        <v>11132.608646000986</v>
      </c>
      <c r="AC493" s="59"/>
      <c r="AD493" s="59"/>
      <c r="AE493" s="59"/>
      <c r="AF493" s="59"/>
      <c r="AG493" s="59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3"/>
      <c r="BG493" s="1"/>
      <c r="BH493" s="48">
        <v>7223</v>
      </c>
      <c r="BN493" s="21"/>
      <c r="CB493" s="30"/>
      <c r="CC493" s="30"/>
      <c r="CD493" s="30"/>
      <c r="CE493" s="30"/>
      <c r="CF493" s="30"/>
      <c r="CG493" s="124"/>
      <c r="CH493" s="124"/>
      <c r="CI493" s="124"/>
      <c r="CJ493" s="124"/>
      <c r="CK493" s="124"/>
      <c r="CL493" s="124"/>
      <c r="CM493" s="4">
        <f>IF(ISNUMBER(VLOOKUP(A493,Sheet1!$D$5:$D$567,1,0)),1,0)</f>
        <v>0</v>
      </c>
    </row>
    <row r="494" spans="1:91" s="57" customFormat="1">
      <c r="A494" s="48">
        <v>7231</v>
      </c>
      <c r="B494" s="48">
        <v>723</v>
      </c>
      <c r="C494" s="48">
        <v>72</v>
      </c>
      <c r="D494" s="48" t="s">
        <v>594</v>
      </c>
      <c r="E494" s="48"/>
      <c r="F494" s="48" t="s">
        <v>586</v>
      </c>
      <c r="G494" s="4" t="s">
        <v>91</v>
      </c>
      <c r="H494" s="48" t="s">
        <v>586</v>
      </c>
      <c r="I494" s="3"/>
      <c r="J494" s="48" t="s">
        <v>586</v>
      </c>
      <c r="M494" s="22"/>
      <c r="N494" s="22"/>
      <c r="Q494" s="3"/>
      <c r="R494" s="3"/>
      <c r="S494" s="3"/>
      <c r="T494" s="3"/>
      <c r="U494" s="3"/>
      <c r="V494" s="41"/>
      <c r="W494" s="117">
        <v>22082.611150587862</v>
      </c>
      <c r="X494" s="117">
        <v>25033.05016767716</v>
      </c>
      <c r="Y494" s="117">
        <v>27711.499082947961</v>
      </c>
      <c r="Z494" s="117">
        <v>30318.68579293085</v>
      </c>
      <c r="AA494" s="117">
        <v>32800.558955445944</v>
      </c>
      <c r="AB494" s="117">
        <v>35168.269640572871</v>
      </c>
      <c r="AC494" s="59"/>
      <c r="AD494" s="59"/>
      <c r="AE494" s="59"/>
      <c r="AF494" s="59"/>
      <c r="AG494" s="59"/>
      <c r="AH494" s="45"/>
      <c r="AI494" s="45"/>
      <c r="AJ494" s="45"/>
      <c r="AK494" s="45"/>
      <c r="AL494" s="45"/>
      <c r="AM494" s="45"/>
      <c r="AN494" s="45"/>
      <c r="AO494" s="45"/>
      <c r="AP494" s="5"/>
      <c r="AQ494" s="5"/>
      <c r="AR494" s="5"/>
      <c r="AS494" s="5"/>
      <c r="AT494" s="5"/>
      <c r="AU494" s="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3"/>
      <c r="BG494" s="1"/>
      <c r="BH494" s="48">
        <v>7231</v>
      </c>
      <c r="BN494" s="21"/>
      <c r="CB494" s="30"/>
      <c r="CC494" s="30"/>
      <c r="CD494" s="30"/>
      <c r="CE494" s="30"/>
      <c r="CF494" s="30"/>
      <c r="CG494" s="124"/>
      <c r="CH494" s="124"/>
      <c r="CI494" s="124"/>
      <c r="CJ494" s="124"/>
      <c r="CK494" s="124"/>
      <c r="CL494" s="124"/>
      <c r="CM494" s="4">
        <f>IF(ISNUMBER(VLOOKUP(A494,Sheet1!$D$5:$D$567,1,0)),1,0)</f>
        <v>0</v>
      </c>
    </row>
    <row r="495" spans="1:91" s="57" customFormat="1">
      <c r="A495" s="48">
        <v>7232</v>
      </c>
      <c r="B495" s="48">
        <v>723</v>
      </c>
      <c r="C495" s="48">
        <v>72</v>
      </c>
      <c r="D495" s="48" t="s">
        <v>595</v>
      </c>
      <c r="E495" s="48"/>
      <c r="F495" s="48" t="s">
        <v>586</v>
      </c>
      <c r="G495" s="4" t="s">
        <v>91</v>
      </c>
      <c r="H495" s="48" t="s">
        <v>586</v>
      </c>
      <c r="I495" s="3"/>
      <c r="J495" s="48" t="s">
        <v>586</v>
      </c>
      <c r="M495" s="22"/>
      <c r="N495" s="22"/>
      <c r="Q495" s="3"/>
      <c r="R495" s="3"/>
      <c r="S495" s="3"/>
      <c r="T495" s="3"/>
      <c r="U495" s="3"/>
      <c r="V495" s="41"/>
      <c r="W495" s="117">
        <v>15568.566563393802</v>
      </c>
      <c r="X495" s="117">
        <v>17648.66958724142</v>
      </c>
      <c r="Y495" s="117">
        <v>19537.015577653565</v>
      </c>
      <c r="Z495" s="117">
        <v>21375.120662272788</v>
      </c>
      <c r="AA495" s="117">
        <v>23124.877847644795</v>
      </c>
      <c r="AB495" s="117">
        <v>24794.148802645766</v>
      </c>
      <c r="AC495" s="59"/>
      <c r="AD495" s="59"/>
      <c r="AE495" s="59"/>
      <c r="AF495" s="59"/>
      <c r="AG495" s="59"/>
      <c r="AH495" s="45"/>
      <c r="AI495" s="45"/>
      <c r="AJ495" s="45"/>
      <c r="AK495" s="45"/>
      <c r="AL495" s="45"/>
      <c r="AM495" s="45"/>
      <c r="AN495" s="45"/>
      <c r="AO495" s="45"/>
      <c r="AP495" s="5"/>
      <c r="AQ495" s="5"/>
      <c r="AR495" s="5"/>
      <c r="AS495" s="5"/>
      <c r="AT495" s="5"/>
      <c r="AU495" s="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3"/>
      <c r="BG495" s="1"/>
      <c r="BH495" s="48">
        <v>7232</v>
      </c>
      <c r="BN495" s="21"/>
      <c r="CB495" s="30"/>
      <c r="CC495" s="30"/>
      <c r="CD495" s="30"/>
      <c r="CE495" s="30"/>
      <c r="CF495" s="30"/>
      <c r="CG495" s="124"/>
      <c r="CH495" s="124"/>
      <c r="CI495" s="124"/>
      <c r="CJ495" s="124"/>
      <c r="CK495" s="124"/>
      <c r="CL495" s="124"/>
      <c r="CM495" s="4">
        <f>IF(ISNUMBER(VLOOKUP(A495,Sheet1!$D$5:$D$567,1,0)),1,0)</f>
        <v>0</v>
      </c>
    </row>
    <row r="496" spans="1:91" s="57" customFormat="1">
      <c r="A496" s="48">
        <v>7233</v>
      </c>
      <c r="B496" s="48">
        <v>723</v>
      </c>
      <c r="C496" s="48">
        <v>72</v>
      </c>
      <c r="D496" s="48" t="s">
        <v>596</v>
      </c>
      <c r="E496" s="48"/>
      <c r="F496" s="48" t="s">
        <v>586</v>
      </c>
      <c r="G496" s="4" t="s">
        <v>91</v>
      </c>
      <c r="H496" s="48" t="s">
        <v>586</v>
      </c>
      <c r="I496" s="3"/>
      <c r="J496" s="48" t="s">
        <v>586</v>
      </c>
      <c r="M496" s="22"/>
      <c r="N496" s="22"/>
      <c r="Q496" s="3"/>
      <c r="R496" s="3"/>
      <c r="S496" s="3"/>
      <c r="T496" s="3"/>
      <c r="U496" s="3"/>
      <c r="V496" s="41"/>
      <c r="W496" s="117">
        <v>27098.4254827273</v>
      </c>
      <c r="X496" s="117">
        <v>30719.023214612695</v>
      </c>
      <c r="Y496" s="117">
        <v>34005.85138202463</v>
      </c>
      <c r="Z496" s="117">
        <v>37205.230943537535</v>
      </c>
      <c r="AA496" s="117">
        <v>40250.83340845284</v>
      </c>
      <c r="AB496" s="117">
        <v>43156.342685776734</v>
      </c>
      <c r="AC496" s="59"/>
      <c r="AD496" s="59"/>
      <c r="AE496" s="59"/>
      <c r="AF496" s="59"/>
      <c r="AG496" s="59"/>
      <c r="AH496" s="45"/>
      <c r="AI496" s="45"/>
      <c r="AJ496" s="45"/>
      <c r="AK496" s="45"/>
      <c r="AL496" s="45"/>
      <c r="AM496" s="45"/>
      <c r="AN496" s="45"/>
      <c r="AO496" s="45"/>
      <c r="AP496" s="5"/>
      <c r="AQ496" s="5"/>
      <c r="AR496" s="5"/>
      <c r="AS496" s="5"/>
      <c r="AT496" s="5"/>
      <c r="AU496" s="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3"/>
      <c r="BG496" s="1"/>
      <c r="BH496" s="48">
        <v>7233</v>
      </c>
      <c r="BN496" s="21"/>
      <c r="CB496" s="30"/>
      <c r="CC496" s="30"/>
      <c r="CD496" s="30"/>
      <c r="CE496" s="30"/>
      <c r="CF496" s="30"/>
      <c r="CG496" s="124"/>
      <c r="CH496" s="124"/>
      <c r="CI496" s="124"/>
      <c r="CJ496" s="124"/>
      <c r="CK496" s="124"/>
      <c r="CL496" s="124"/>
      <c r="CM496" s="4">
        <f>IF(ISNUMBER(VLOOKUP(A496,Sheet1!$D$5:$D$567,1,0)),1,0)</f>
        <v>0</v>
      </c>
    </row>
    <row r="497" spans="1:95" s="57" customFormat="1">
      <c r="A497" s="48">
        <v>7240</v>
      </c>
      <c r="B497" s="48">
        <v>724</v>
      </c>
      <c r="C497" s="48">
        <v>72</v>
      </c>
      <c r="D497" s="48" t="s">
        <v>597</v>
      </c>
      <c r="E497" s="48"/>
      <c r="F497" s="48" t="s">
        <v>586</v>
      </c>
      <c r="G497" s="4" t="s">
        <v>91</v>
      </c>
      <c r="H497" s="48" t="s">
        <v>586</v>
      </c>
      <c r="I497" s="3"/>
      <c r="J497" s="48" t="s">
        <v>586</v>
      </c>
      <c r="M497" s="22"/>
      <c r="N497" s="22"/>
      <c r="Q497" s="3"/>
      <c r="R497" s="3"/>
      <c r="S497" s="3"/>
      <c r="T497" s="3"/>
      <c r="U497" s="3"/>
      <c r="V497" s="41"/>
      <c r="W497" s="117">
        <v>7908.8204449089999</v>
      </c>
      <c r="X497" s="117">
        <v>8680.0242928803418</v>
      </c>
      <c r="Y497" s="117">
        <v>9249.8037553836148</v>
      </c>
      <c r="Z497" s="117">
        <v>9754.3894814945616</v>
      </c>
      <c r="AA497" s="117">
        <v>10184.603167530327</v>
      </c>
      <c r="AB497" s="117">
        <v>10545.602295341634</v>
      </c>
      <c r="AC497" s="59"/>
      <c r="AD497" s="59"/>
      <c r="AE497" s="59"/>
      <c r="AF497" s="59"/>
      <c r="AG497" s="59"/>
      <c r="AH497" s="45"/>
      <c r="AI497" s="45"/>
      <c r="AJ497" s="45"/>
      <c r="AK497" s="45"/>
      <c r="AL497" s="45"/>
      <c r="AM497" s="45"/>
      <c r="AN497" s="45"/>
      <c r="AO497" s="45"/>
      <c r="AP497" s="5"/>
      <c r="AQ497" s="5"/>
      <c r="AR497" s="5"/>
      <c r="AS497" s="5"/>
      <c r="AT497" s="5"/>
      <c r="AU497" s="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3"/>
      <c r="BG497" s="1"/>
      <c r="BH497" s="48">
        <v>7240</v>
      </c>
      <c r="BN497" s="21"/>
      <c r="CB497" s="30"/>
      <c r="CC497" s="30"/>
      <c r="CD497" s="30"/>
      <c r="CE497" s="30"/>
      <c r="CF497" s="30"/>
      <c r="CG497" s="124"/>
      <c r="CH497" s="124"/>
      <c r="CI497" s="124"/>
      <c r="CJ497" s="124"/>
      <c r="CK497" s="124"/>
      <c r="CL497" s="124"/>
      <c r="CM497" s="4">
        <f>IF(ISNUMBER(VLOOKUP(A497,Sheet1!$D$5:$D$567,1,0)),1,0)</f>
        <v>0</v>
      </c>
    </row>
    <row r="498" spans="1:95" s="57" customFormat="1">
      <c r="A498" s="48">
        <v>7241</v>
      </c>
      <c r="B498" s="48">
        <v>724</v>
      </c>
      <c r="C498" s="48">
        <v>72</v>
      </c>
      <c r="D498" s="48" t="s">
        <v>598</v>
      </c>
      <c r="E498" s="48"/>
      <c r="F498" s="48" t="s">
        <v>586</v>
      </c>
      <c r="G498" s="4" t="s">
        <v>91</v>
      </c>
      <c r="H498" s="48" t="s">
        <v>586</v>
      </c>
      <c r="I498" s="3"/>
      <c r="J498" s="48" t="s">
        <v>586</v>
      </c>
      <c r="Q498" s="3"/>
      <c r="R498" s="3"/>
      <c r="S498" s="3"/>
      <c r="T498" s="3"/>
      <c r="U498" s="3"/>
      <c r="V498" s="41"/>
      <c r="W498" s="117">
        <v>3163.5281779635998</v>
      </c>
      <c r="X498" s="117">
        <v>3472.0097171521356</v>
      </c>
      <c r="Y498" s="117">
        <v>3699.921502153446</v>
      </c>
      <c r="Z498" s="117">
        <v>3901.7557925978249</v>
      </c>
      <c r="AA498" s="117">
        <v>4073.8412670121315</v>
      </c>
      <c r="AB498" s="117">
        <v>4218.2409181366538</v>
      </c>
      <c r="AC498" s="59"/>
      <c r="AD498" s="59"/>
      <c r="AE498" s="59"/>
      <c r="AF498" s="59"/>
      <c r="AG498" s="59"/>
      <c r="AH498" s="45"/>
      <c r="AI498" s="45"/>
      <c r="AJ498" s="45"/>
      <c r="AK498" s="45"/>
      <c r="AL498" s="45"/>
      <c r="AM498" s="45"/>
      <c r="AN498" s="45"/>
      <c r="AO498" s="45"/>
      <c r="AP498" s="5"/>
      <c r="AQ498" s="5"/>
      <c r="AR498" s="5"/>
      <c r="AS498" s="5"/>
      <c r="AT498" s="5"/>
      <c r="AU498" s="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3"/>
      <c r="BG498" s="1"/>
      <c r="BH498" s="48">
        <v>7241</v>
      </c>
      <c r="BN498" s="21"/>
      <c r="CB498" s="30"/>
      <c r="CC498" s="30"/>
      <c r="CD498" s="30"/>
      <c r="CE498" s="30"/>
      <c r="CF498" s="30"/>
      <c r="CG498" s="124"/>
      <c r="CH498" s="124"/>
      <c r="CI498" s="124"/>
      <c r="CJ498" s="124"/>
      <c r="CK498" s="124"/>
      <c r="CL498" s="124"/>
      <c r="CM498" s="4">
        <f>IF(ISNUMBER(VLOOKUP(A498,Sheet1!$D$5:$D$567,1,0)),1,0)</f>
        <v>0</v>
      </c>
    </row>
    <row r="499" spans="1:95" s="57" customFormat="1">
      <c r="A499" s="48">
        <v>7242</v>
      </c>
      <c r="B499" s="48">
        <v>724</v>
      </c>
      <c r="C499" s="48">
        <v>72</v>
      </c>
      <c r="D499" s="48" t="s">
        <v>599</v>
      </c>
      <c r="E499" s="48"/>
      <c r="F499" s="48" t="s">
        <v>586</v>
      </c>
      <c r="G499" s="4" t="s">
        <v>91</v>
      </c>
      <c r="H499" s="48" t="s">
        <v>586</v>
      </c>
      <c r="I499" s="3"/>
      <c r="J499" s="48" t="s">
        <v>586</v>
      </c>
      <c r="Q499" s="3"/>
      <c r="R499" s="3"/>
      <c r="S499" s="3"/>
      <c r="T499" s="3"/>
      <c r="U499" s="3"/>
      <c r="V499" s="41"/>
      <c r="W499" s="117">
        <v>7908.8204449089999</v>
      </c>
      <c r="X499" s="117">
        <v>8680.0242928803418</v>
      </c>
      <c r="Y499" s="117">
        <v>9249.8037553836148</v>
      </c>
      <c r="Z499" s="117">
        <v>9754.3894814945616</v>
      </c>
      <c r="AA499" s="117">
        <v>10184.603167530327</v>
      </c>
      <c r="AB499" s="117">
        <v>10545.602295341634</v>
      </c>
      <c r="AC499" s="59"/>
      <c r="AD499" s="59"/>
      <c r="AE499" s="59"/>
      <c r="AF499" s="59"/>
      <c r="AG499" s="59"/>
      <c r="AH499" s="45"/>
      <c r="AI499" s="45"/>
      <c r="AJ499" s="45"/>
      <c r="AK499" s="45"/>
      <c r="AL499" s="45"/>
      <c r="AM499" s="45"/>
      <c r="AN499" s="45"/>
      <c r="AO499" s="45"/>
      <c r="AP499" s="5"/>
      <c r="AQ499" s="5"/>
      <c r="AR499" s="5"/>
      <c r="AS499" s="5"/>
      <c r="AT499" s="5"/>
      <c r="AU499" s="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3"/>
      <c r="BG499" s="1"/>
      <c r="BH499" s="48">
        <v>7242</v>
      </c>
      <c r="BN499" s="21"/>
      <c r="CB499" s="30"/>
      <c r="CC499" s="30"/>
      <c r="CD499" s="30"/>
      <c r="CE499" s="30"/>
      <c r="CF499" s="30"/>
      <c r="CG499" s="124"/>
      <c r="CH499" s="124"/>
      <c r="CI499" s="124"/>
      <c r="CJ499" s="124"/>
      <c r="CK499" s="124"/>
      <c r="CL499" s="124"/>
      <c r="CM499" s="4">
        <f>IF(ISNUMBER(VLOOKUP(A499,Sheet1!$D$5:$D$567,1,0)),1,0)</f>
        <v>0</v>
      </c>
    </row>
    <row r="500" spans="1:95" s="57" customFormat="1">
      <c r="A500" s="48">
        <v>7243</v>
      </c>
      <c r="B500" s="48">
        <v>724</v>
      </c>
      <c r="C500" s="48">
        <v>72</v>
      </c>
      <c r="D500" s="48" t="s">
        <v>600</v>
      </c>
      <c r="E500" s="48"/>
      <c r="F500" s="48" t="s">
        <v>586</v>
      </c>
      <c r="G500" s="4" t="s">
        <v>91</v>
      </c>
      <c r="H500" s="48" t="s">
        <v>586</v>
      </c>
      <c r="I500" s="3"/>
      <c r="J500" s="48" t="s">
        <v>586</v>
      </c>
      <c r="M500" s="22"/>
      <c r="N500" s="22"/>
      <c r="Q500" s="3"/>
      <c r="R500" s="3"/>
      <c r="S500" s="3"/>
      <c r="T500" s="3"/>
      <c r="U500" s="3"/>
      <c r="V500" s="41"/>
      <c r="W500" s="117">
        <v>3163.5281779635998</v>
      </c>
      <c r="X500" s="117">
        <v>3472.0097171521356</v>
      </c>
      <c r="Y500" s="117">
        <v>3699.921502153446</v>
      </c>
      <c r="Z500" s="117">
        <v>3901.7557925978249</v>
      </c>
      <c r="AA500" s="117">
        <v>4073.8412670121315</v>
      </c>
      <c r="AB500" s="117">
        <v>4218.2409181366538</v>
      </c>
      <c r="AC500" s="59"/>
      <c r="AD500" s="59"/>
      <c r="AE500" s="59"/>
      <c r="AF500" s="59"/>
      <c r="AG500" s="59"/>
      <c r="AH500" s="45"/>
      <c r="AI500" s="45"/>
      <c r="AJ500" s="45"/>
      <c r="AK500" s="45"/>
      <c r="AL500" s="45"/>
      <c r="AM500" s="45"/>
      <c r="AN500" s="45"/>
      <c r="AO500" s="45"/>
      <c r="AP500" s="5"/>
      <c r="AQ500" s="5"/>
      <c r="AR500" s="5"/>
      <c r="AS500" s="5"/>
      <c r="AT500" s="5"/>
      <c r="AU500" s="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3"/>
      <c r="BG500" s="1"/>
      <c r="BH500" s="48">
        <v>7243</v>
      </c>
      <c r="BN500" s="21"/>
      <c r="CB500" s="30"/>
      <c r="CC500" s="30"/>
      <c r="CD500" s="30"/>
      <c r="CE500" s="30"/>
      <c r="CF500" s="30"/>
      <c r="CG500" s="124"/>
      <c r="CH500" s="124"/>
      <c r="CI500" s="124"/>
      <c r="CJ500" s="124"/>
      <c r="CK500" s="124"/>
      <c r="CL500" s="124"/>
      <c r="CM500" s="4">
        <f>IF(ISNUMBER(VLOOKUP(A500,Sheet1!$D$5:$D$567,1,0)),1,0)</f>
        <v>0</v>
      </c>
    </row>
    <row r="501" spans="1:95" s="57" customFormat="1">
      <c r="A501" s="48">
        <v>7244</v>
      </c>
      <c r="B501" s="48">
        <v>724</v>
      </c>
      <c r="C501" s="48">
        <v>72</v>
      </c>
      <c r="D501" s="48" t="s">
        <v>601</v>
      </c>
      <c r="E501" s="48"/>
      <c r="F501" s="48" t="s">
        <v>586</v>
      </c>
      <c r="G501" s="4" t="s">
        <v>91</v>
      </c>
      <c r="H501" s="48" t="s">
        <v>586</v>
      </c>
      <c r="I501" s="3"/>
      <c r="J501" s="48" t="s">
        <v>586</v>
      </c>
      <c r="M501" s="22"/>
      <c r="N501" s="22"/>
      <c r="Q501" s="3"/>
      <c r="R501" s="3"/>
      <c r="S501" s="3"/>
      <c r="T501" s="3"/>
      <c r="U501" s="3"/>
      <c r="V501" s="41"/>
      <c r="W501" s="117">
        <v>3163.5281779635998</v>
      </c>
      <c r="X501" s="117">
        <v>3472.0097171521356</v>
      </c>
      <c r="Y501" s="117">
        <v>3699.921502153446</v>
      </c>
      <c r="Z501" s="117">
        <v>3901.7557925978249</v>
      </c>
      <c r="AA501" s="117">
        <v>4073.8412670121315</v>
      </c>
      <c r="AB501" s="117">
        <v>4218.2409181366538</v>
      </c>
      <c r="AC501" s="59"/>
      <c r="AD501" s="59"/>
      <c r="AE501" s="59"/>
      <c r="AF501" s="59"/>
      <c r="AG501" s="59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3"/>
      <c r="BG501" s="1"/>
      <c r="BH501" s="48">
        <v>7244</v>
      </c>
      <c r="BN501" s="21"/>
      <c r="CB501" s="30"/>
      <c r="CC501" s="30"/>
      <c r="CD501" s="30"/>
      <c r="CE501" s="30"/>
      <c r="CF501" s="30"/>
      <c r="CG501" s="124"/>
      <c r="CH501" s="124"/>
      <c r="CI501" s="124"/>
      <c r="CJ501" s="124"/>
      <c r="CK501" s="124"/>
      <c r="CL501" s="124"/>
      <c r="CM501" s="4">
        <f>IF(ISNUMBER(VLOOKUP(A501,Sheet1!$D$5:$D$567,1,0)),1,0)</f>
        <v>0</v>
      </c>
    </row>
    <row r="502" spans="1:95" s="57" customFormat="1">
      <c r="A502" s="48">
        <v>7245</v>
      </c>
      <c r="B502" s="48">
        <v>724</v>
      </c>
      <c r="C502" s="48">
        <v>72</v>
      </c>
      <c r="D502" s="48" t="s">
        <v>602</v>
      </c>
      <c r="E502" s="48"/>
      <c r="F502" s="48" t="s">
        <v>586</v>
      </c>
      <c r="G502" s="4" t="s">
        <v>91</v>
      </c>
      <c r="H502" s="48" t="s">
        <v>586</v>
      </c>
      <c r="I502" s="3"/>
      <c r="J502" s="48" t="s">
        <v>586</v>
      </c>
      <c r="M502" s="22"/>
      <c r="N502" s="22"/>
      <c r="Q502" s="3"/>
      <c r="R502" s="3"/>
      <c r="S502" s="3"/>
      <c r="T502" s="3"/>
      <c r="U502" s="3"/>
      <c r="V502" s="41"/>
      <c r="W502" s="117">
        <v>7908.8204449089999</v>
      </c>
      <c r="X502" s="117">
        <v>8680.0242928803418</v>
      </c>
      <c r="Y502" s="117">
        <v>9249.8037553836148</v>
      </c>
      <c r="Z502" s="117">
        <v>9754.3894814945616</v>
      </c>
      <c r="AA502" s="117">
        <v>10184.603167530327</v>
      </c>
      <c r="AB502" s="117">
        <v>10545.602295341634</v>
      </c>
      <c r="AC502" s="59"/>
      <c r="AD502" s="59"/>
      <c r="AE502" s="59"/>
      <c r="AF502" s="59"/>
      <c r="AG502" s="59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3"/>
      <c r="BG502" s="1"/>
      <c r="BH502" s="48">
        <v>7245</v>
      </c>
      <c r="BN502" s="21"/>
      <c r="CB502" s="30"/>
      <c r="CC502" s="30"/>
      <c r="CD502" s="30"/>
      <c r="CE502" s="30"/>
      <c r="CF502" s="30"/>
      <c r="CG502" s="124"/>
      <c r="CH502" s="124"/>
      <c r="CI502" s="124"/>
      <c r="CJ502" s="124"/>
      <c r="CK502" s="124"/>
      <c r="CL502" s="124"/>
      <c r="CM502" s="4">
        <f>IF(ISNUMBER(VLOOKUP(A502,Sheet1!$D$5:$D$567,1,0)),1,0)</f>
        <v>0</v>
      </c>
    </row>
    <row r="503" spans="1:95" s="57" customFormat="1">
      <c r="A503" s="48">
        <v>7246</v>
      </c>
      <c r="B503" s="48">
        <v>724</v>
      </c>
      <c r="C503" s="48">
        <v>72</v>
      </c>
      <c r="D503" s="48" t="s">
        <v>603</v>
      </c>
      <c r="E503" s="48"/>
      <c r="F503" s="48" t="s">
        <v>586</v>
      </c>
      <c r="G503" s="4" t="s">
        <v>91</v>
      </c>
      <c r="H503" s="48" t="s">
        <v>586</v>
      </c>
      <c r="I503" s="3"/>
      <c r="J503" s="48" t="s">
        <v>586</v>
      </c>
      <c r="M503" s="22"/>
      <c r="N503" s="22"/>
      <c r="Q503" s="3"/>
      <c r="R503" s="3"/>
      <c r="S503" s="3"/>
      <c r="T503" s="3"/>
      <c r="U503" s="3"/>
      <c r="V503" s="41"/>
      <c r="W503" s="117">
        <v>7908.8204449089999</v>
      </c>
      <c r="X503" s="117">
        <v>8680.0242928803418</v>
      </c>
      <c r="Y503" s="117">
        <v>9249.8037553836148</v>
      </c>
      <c r="Z503" s="117">
        <v>9754.3894814945616</v>
      </c>
      <c r="AA503" s="117">
        <v>10184.603167530327</v>
      </c>
      <c r="AB503" s="117">
        <v>10545.602295341634</v>
      </c>
      <c r="AC503" s="59"/>
      <c r="AD503" s="59"/>
      <c r="AE503" s="59"/>
      <c r="AF503" s="59"/>
      <c r="AG503" s="59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3"/>
      <c r="BG503" s="1"/>
      <c r="BH503" s="48">
        <v>7246</v>
      </c>
      <c r="BN503" s="21"/>
      <c r="CB503" s="30"/>
      <c r="CC503" s="30"/>
      <c r="CD503" s="30"/>
      <c r="CE503" s="30"/>
      <c r="CF503" s="30"/>
      <c r="CG503" s="124"/>
      <c r="CH503" s="124"/>
      <c r="CI503" s="124"/>
      <c r="CJ503" s="124"/>
      <c r="CK503" s="124"/>
      <c r="CL503" s="124"/>
      <c r="CM503" s="4">
        <f>IF(ISNUMBER(VLOOKUP(A503,Sheet1!$D$5:$D$567,1,0)),1,0)</f>
        <v>0</v>
      </c>
    </row>
    <row r="504" spans="1:95" s="57" customFormat="1">
      <c r="A504" s="48">
        <v>7247</v>
      </c>
      <c r="B504" s="48">
        <v>724</v>
      </c>
      <c r="C504" s="48">
        <v>72</v>
      </c>
      <c r="D504" s="48" t="s">
        <v>604</v>
      </c>
      <c r="E504" s="48"/>
      <c r="F504" s="48" t="s">
        <v>586</v>
      </c>
      <c r="G504" s="4" t="s">
        <v>91</v>
      </c>
      <c r="H504" s="48" t="s">
        <v>586</v>
      </c>
      <c r="I504" s="3"/>
      <c r="J504" s="48" t="s">
        <v>586</v>
      </c>
      <c r="M504" s="22"/>
      <c r="N504" s="22"/>
      <c r="Q504" s="3"/>
      <c r="R504" s="3"/>
      <c r="S504" s="3"/>
      <c r="T504" s="3"/>
      <c r="U504" s="3"/>
      <c r="V504" s="41"/>
      <c r="W504" s="117">
        <v>7908.8204449089999</v>
      </c>
      <c r="X504" s="117">
        <v>8680.0242928803418</v>
      </c>
      <c r="Y504" s="117">
        <v>9249.8037553836148</v>
      </c>
      <c r="Z504" s="117">
        <v>9754.3894814945616</v>
      </c>
      <c r="AA504" s="117">
        <v>10184.603167530327</v>
      </c>
      <c r="AB504" s="117">
        <v>10545.602295341634</v>
      </c>
      <c r="AC504" s="59"/>
      <c r="AD504" s="59"/>
      <c r="AE504" s="59"/>
      <c r="AF504" s="59"/>
      <c r="AG504" s="59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3"/>
      <c r="BG504" s="1"/>
      <c r="BH504" s="48">
        <v>7247</v>
      </c>
      <c r="BN504" s="21"/>
      <c r="CB504" s="30"/>
      <c r="CC504" s="30"/>
      <c r="CD504" s="30"/>
      <c r="CE504" s="30"/>
      <c r="CF504" s="30"/>
      <c r="CG504" s="124"/>
      <c r="CH504" s="124"/>
      <c r="CI504" s="124"/>
      <c r="CJ504" s="124"/>
      <c r="CK504" s="124"/>
      <c r="CL504" s="124"/>
      <c r="CM504" s="4">
        <f>IF(ISNUMBER(VLOOKUP(A504,Sheet1!$D$5:$D$567,1,0)),1,0)</f>
        <v>0</v>
      </c>
    </row>
    <row r="505" spans="1:95" s="57" customFormat="1">
      <c r="A505" s="48">
        <v>7248</v>
      </c>
      <c r="B505" s="48">
        <v>724</v>
      </c>
      <c r="C505" s="48">
        <v>72</v>
      </c>
      <c r="D505" s="48" t="s">
        <v>605</v>
      </c>
      <c r="E505" s="48"/>
      <c r="F505" s="48" t="s">
        <v>586</v>
      </c>
      <c r="G505" s="4" t="s">
        <v>91</v>
      </c>
      <c r="H505" s="48" t="s">
        <v>586</v>
      </c>
      <c r="I505" s="3"/>
      <c r="J505" s="48" t="s">
        <v>586</v>
      </c>
      <c r="M505" s="22"/>
      <c r="N505" s="22"/>
      <c r="Q505" s="3"/>
      <c r="R505" s="3"/>
      <c r="S505" s="3"/>
      <c r="T505" s="3"/>
      <c r="U505" s="3"/>
      <c r="V505" s="41"/>
      <c r="W505" s="117">
        <v>7908.8204449089999</v>
      </c>
      <c r="X505" s="117">
        <v>8680.0242928803418</v>
      </c>
      <c r="Y505" s="117">
        <v>9249.8037553836148</v>
      </c>
      <c r="Z505" s="117">
        <v>9754.3894814945616</v>
      </c>
      <c r="AA505" s="117">
        <v>10184.603167530327</v>
      </c>
      <c r="AB505" s="117">
        <v>10545.602295341634</v>
      </c>
      <c r="AC505" s="59"/>
      <c r="AD505" s="59"/>
      <c r="AE505" s="59"/>
      <c r="AF505" s="59"/>
      <c r="AG505" s="59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3"/>
      <c r="BG505" s="1"/>
      <c r="BH505" s="48">
        <v>7248</v>
      </c>
      <c r="BN505" s="21"/>
      <c r="CB505" s="30"/>
      <c r="CC505" s="30"/>
      <c r="CD505" s="30"/>
      <c r="CE505" s="30"/>
      <c r="CF505" s="30"/>
      <c r="CG505" s="124"/>
      <c r="CH505" s="124"/>
      <c r="CI505" s="124"/>
      <c r="CJ505" s="124"/>
      <c r="CK505" s="124"/>
      <c r="CL505" s="124"/>
      <c r="CM505" s="4">
        <f>IF(ISNUMBER(VLOOKUP(A505,Sheet1!$D$5:$D$567,1,0)),1,0)</f>
        <v>0</v>
      </c>
    </row>
    <row r="506" spans="1:95" s="57" customFormat="1">
      <c r="A506" s="48">
        <v>7249</v>
      </c>
      <c r="B506" s="48">
        <v>724</v>
      </c>
      <c r="C506" s="48">
        <v>72</v>
      </c>
      <c r="D506" s="48" t="s">
        <v>606</v>
      </c>
      <c r="E506" s="48"/>
      <c r="F506" s="48" t="s">
        <v>586</v>
      </c>
      <c r="G506" s="4" t="s">
        <v>91</v>
      </c>
      <c r="H506" s="48" t="s">
        <v>586</v>
      </c>
      <c r="I506" s="3"/>
      <c r="J506" s="48" t="s">
        <v>586</v>
      </c>
      <c r="M506" s="22"/>
      <c r="N506" s="22"/>
      <c r="Q506" s="3"/>
      <c r="R506" s="3"/>
      <c r="S506" s="3"/>
      <c r="T506" s="3"/>
      <c r="U506" s="3"/>
      <c r="V506" s="41"/>
      <c r="W506" s="117">
        <v>7908.8204449089999</v>
      </c>
      <c r="X506" s="117">
        <v>8680.0242928803418</v>
      </c>
      <c r="Y506" s="117">
        <v>9249.8037553836148</v>
      </c>
      <c r="Z506" s="117">
        <v>9754.3894814945616</v>
      </c>
      <c r="AA506" s="117">
        <v>10184.603167530327</v>
      </c>
      <c r="AB506" s="117">
        <v>10545.602295341634</v>
      </c>
      <c r="AC506" s="59"/>
      <c r="AD506" s="59"/>
      <c r="AE506" s="59"/>
      <c r="AF506" s="59"/>
      <c r="AG506" s="59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3"/>
      <c r="BG506" s="1"/>
      <c r="BH506" s="48">
        <v>7249</v>
      </c>
      <c r="BN506" s="21"/>
      <c r="CB506" s="30"/>
      <c r="CC506" s="30"/>
      <c r="CD506" s="30"/>
      <c r="CE506" s="30"/>
      <c r="CF506" s="30"/>
      <c r="CG506" s="124"/>
      <c r="CH506" s="124"/>
      <c r="CI506" s="124"/>
      <c r="CJ506" s="124"/>
      <c r="CK506" s="124"/>
      <c r="CL506" s="124"/>
      <c r="CM506" s="4">
        <f>IF(ISNUMBER(VLOOKUP(A506,Sheet1!$D$5:$D$567,1,0)),1,0)</f>
        <v>0</v>
      </c>
    </row>
    <row r="507" spans="1:95" s="57" customFormat="1">
      <c r="A507" s="48">
        <v>7250</v>
      </c>
      <c r="B507" s="48">
        <v>725</v>
      </c>
      <c r="C507" s="48">
        <v>72</v>
      </c>
      <c r="D507" s="48" t="s">
        <v>607</v>
      </c>
      <c r="E507" s="48"/>
      <c r="F507" s="48" t="s">
        <v>586</v>
      </c>
      <c r="G507" s="4" t="s">
        <v>91</v>
      </c>
      <c r="H507" s="48" t="s">
        <v>586</v>
      </c>
      <c r="I507" s="3"/>
      <c r="J507" s="48" t="s">
        <v>586</v>
      </c>
      <c r="M507" s="22"/>
      <c r="N507" s="22"/>
      <c r="Q507" s="3"/>
      <c r="R507" s="86"/>
      <c r="S507" s="86"/>
      <c r="T507" s="86"/>
      <c r="U507" s="86"/>
      <c r="V507" s="86"/>
      <c r="W507" s="117">
        <v>3163.5281779635998</v>
      </c>
      <c r="X507" s="117">
        <v>3472.0097171521356</v>
      </c>
      <c r="Y507" s="117">
        <v>3699.921502153446</v>
      </c>
      <c r="Z507" s="117">
        <v>3901.7557925978249</v>
      </c>
      <c r="AA507" s="117">
        <v>4073.8412670121315</v>
      </c>
      <c r="AB507" s="117">
        <v>4218.2409181366538</v>
      </c>
      <c r="AC507" s="59"/>
      <c r="AD507" s="59"/>
      <c r="AE507" s="59"/>
      <c r="AF507" s="59"/>
      <c r="AG507" s="59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3"/>
      <c r="BG507" s="1"/>
      <c r="BH507" s="48">
        <v>7250</v>
      </c>
      <c r="BN507" s="21"/>
      <c r="CB507" s="30"/>
      <c r="CC507" s="30"/>
      <c r="CD507" s="30"/>
      <c r="CE507" s="30"/>
      <c r="CF507" s="30"/>
      <c r="CG507" s="124"/>
      <c r="CH507" s="124"/>
      <c r="CI507" s="124"/>
      <c r="CJ507" s="124"/>
      <c r="CK507" s="124"/>
      <c r="CL507" s="124"/>
      <c r="CM507" s="4">
        <f>IF(ISNUMBER(VLOOKUP(A507,Sheet1!$D$5:$D$567,1,0)),1,0)</f>
        <v>0</v>
      </c>
    </row>
    <row r="508" spans="1:95" s="57" customFormat="1">
      <c r="A508" s="48">
        <v>7251</v>
      </c>
      <c r="B508" s="48">
        <v>725</v>
      </c>
      <c r="C508" s="48">
        <v>72</v>
      </c>
      <c r="D508" s="48" t="s">
        <v>608</v>
      </c>
      <c r="E508" s="48"/>
      <c r="F508" s="48" t="s">
        <v>586</v>
      </c>
      <c r="G508" s="4" t="s">
        <v>91</v>
      </c>
      <c r="H508" s="48" t="s">
        <v>586</v>
      </c>
      <c r="I508" s="3"/>
      <c r="J508" s="48" t="s">
        <v>586</v>
      </c>
      <c r="M508" s="22"/>
      <c r="N508" s="22"/>
      <c r="Q508" s="3"/>
      <c r="R508" s="86"/>
      <c r="S508" s="86"/>
      <c r="T508" s="86"/>
      <c r="U508" s="86"/>
      <c r="V508" s="86"/>
      <c r="W508" s="117">
        <v>7908.8204449089999</v>
      </c>
      <c r="X508" s="117">
        <v>8680.0242928803418</v>
      </c>
      <c r="Y508" s="117">
        <v>9249.8037553836148</v>
      </c>
      <c r="Z508" s="117">
        <v>9754.3894814945616</v>
      </c>
      <c r="AA508" s="117">
        <v>10184.603167530327</v>
      </c>
      <c r="AB508" s="117">
        <v>10545.602295341634</v>
      </c>
      <c r="AC508" s="59"/>
      <c r="AD508" s="59"/>
      <c r="AE508" s="59"/>
      <c r="AF508" s="59"/>
      <c r="AG508" s="59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3"/>
      <c r="BG508" s="1"/>
      <c r="BH508" s="48">
        <v>7251</v>
      </c>
      <c r="BN508" s="21"/>
      <c r="CB508" s="30"/>
      <c r="CC508" s="30"/>
      <c r="CD508" s="30"/>
      <c r="CE508" s="30"/>
      <c r="CF508" s="30"/>
      <c r="CG508" s="124"/>
      <c r="CH508" s="124"/>
      <c r="CI508" s="124"/>
      <c r="CJ508" s="124"/>
      <c r="CK508" s="124"/>
      <c r="CL508" s="124"/>
      <c r="CM508" s="4">
        <f>IF(ISNUMBER(VLOOKUP(A508,Sheet1!$D$5:$D$567,1,0)),1,0)</f>
        <v>0</v>
      </c>
    </row>
    <row r="509" spans="1:95" s="57" customFormat="1">
      <c r="A509" s="48">
        <v>7252</v>
      </c>
      <c r="B509" s="48">
        <v>725</v>
      </c>
      <c r="C509" s="48">
        <v>72</v>
      </c>
      <c r="D509" s="48" t="s">
        <v>609</v>
      </c>
      <c r="E509" s="48"/>
      <c r="F509" s="48" t="s">
        <v>586</v>
      </c>
      <c r="G509" s="4" t="s">
        <v>91</v>
      </c>
      <c r="H509" s="48" t="s">
        <v>586</v>
      </c>
      <c r="I509" s="3"/>
      <c r="J509" s="48" t="s">
        <v>586</v>
      </c>
      <c r="M509" s="22"/>
      <c r="N509" s="22"/>
      <c r="Q509" s="3"/>
      <c r="R509" s="41"/>
      <c r="S509" s="41"/>
      <c r="T509" s="41"/>
      <c r="U509" s="41"/>
      <c r="V509" s="41"/>
      <c r="W509" s="117">
        <v>7908.8204449089999</v>
      </c>
      <c r="X509" s="117">
        <v>8680.0242928803418</v>
      </c>
      <c r="Y509" s="117">
        <v>9249.8037553836148</v>
      </c>
      <c r="Z509" s="117">
        <v>9754.3894814945616</v>
      </c>
      <c r="AA509" s="117">
        <v>10184.603167530327</v>
      </c>
      <c r="AB509" s="117">
        <v>10545.602295341634</v>
      </c>
      <c r="AC509" s="59"/>
      <c r="AD509" s="59"/>
      <c r="AE509" s="59"/>
      <c r="AF509" s="59"/>
      <c r="AG509" s="59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3"/>
      <c r="BG509" s="1"/>
      <c r="BH509" s="48">
        <v>7252</v>
      </c>
      <c r="BN509" s="21"/>
      <c r="CB509" s="30"/>
      <c r="CC509" s="30"/>
      <c r="CD509" s="30"/>
      <c r="CE509" s="30"/>
      <c r="CF509" s="30"/>
      <c r="CG509" s="124"/>
      <c r="CH509" s="124"/>
      <c r="CI509" s="124"/>
      <c r="CJ509" s="124"/>
      <c r="CK509" s="124"/>
      <c r="CL509" s="124"/>
      <c r="CM509" s="4">
        <f>IF(ISNUMBER(VLOOKUP(A509,Sheet1!$D$5:$D$567,1,0)),1,0)</f>
        <v>0</v>
      </c>
      <c r="CN509" s="22"/>
      <c r="CO509" s="22"/>
      <c r="CP509" s="22"/>
      <c r="CQ509" s="22"/>
    </row>
    <row r="510" spans="1:95" s="57" customFormat="1">
      <c r="A510" s="48">
        <v>7253</v>
      </c>
      <c r="B510" s="48">
        <v>725</v>
      </c>
      <c r="C510" s="48">
        <v>72</v>
      </c>
      <c r="D510" s="48" t="s">
        <v>610</v>
      </c>
      <c r="E510" s="48"/>
      <c r="F510" s="48" t="s">
        <v>586</v>
      </c>
      <c r="G510" s="4" t="s">
        <v>91</v>
      </c>
      <c r="H510" s="48" t="s">
        <v>586</v>
      </c>
      <c r="I510" s="3"/>
      <c r="J510" s="48" t="s">
        <v>586</v>
      </c>
      <c r="M510" s="22"/>
      <c r="N510" s="22"/>
      <c r="Q510" s="3"/>
      <c r="R510" s="3"/>
      <c r="S510" s="3"/>
      <c r="T510" s="3"/>
      <c r="U510" s="3"/>
      <c r="V510" s="41"/>
      <c r="W510" s="117">
        <v>7908.8204449089999</v>
      </c>
      <c r="X510" s="117">
        <v>8680.0242928803418</v>
      </c>
      <c r="Y510" s="117">
        <v>9249.8037553836148</v>
      </c>
      <c r="Z510" s="117">
        <v>9754.3894814945616</v>
      </c>
      <c r="AA510" s="117">
        <v>10184.603167530327</v>
      </c>
      <c r="AB510" s="117">
        <v>10545.602295341634</v>
      </c>
      <c r="AC510" s="59"/>
      <c r="AD510" s="59"/>
      <c r="AE510" s="59"/>
      <c r="AF510" s="59"/>
      <c r="AG510" s="59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3"/>
      <c r="BG510" s="1"/>
      <c r="BH510" s="48">
        <v>7253</v>
      </c>
      <c r="BN510" s="21"/>
      <c r="CB510" s="30"/>
      <c r="CC510" s="30"/>
      <c r="CD510" s="30"/>
      <c r="CE510" s="30"/>
      <c r="CF510" s="30"/>
      <c r="CG510" s="124"/>
      <c r="CH510" s="124"/>
      <c r="CI510" s="124"/>
      <c r="CJ510" s="124"/>
      <c r="CK510" s="124"/>
      <c r="CL510" s="124"/>
      <c r="CM510" s="4">
        <f>IF(ISNUMBER(VLOOKUP(A510,Sheet1!$D$5:$D$567,1,0)),1,0)</f>
        <v>0</v>
      </c>
    </row>
    <row r="511" spans="1:95" s="57" customFormat="1">
      <c r="A511" s="48">
        <v>7254</v>
      </c>
      <c r="B511" s="48">
        <v>725</v>
      </c>
      <c r="C511" s="48">
        <v>72</v>
      </c>
      <c r="D511" s="48" t="s">
        <v>611</v>
      </c>
      <c r="E511" s="48"/>
      <c r="F511" s="48" t="s">
        <v>586</v>
      </c>
      <c r="G511" s="4" t="s">
        <v>91</v>
      </c>
      <c r="H511" s="48" t="s">
        <v>586</v>
      </c>
      <c r="I511" s="3"/>
      <c r="J511" s="48" t="s">
        <v>586</v>
      </c>
      <c r="M511" s="22"/>
      <c r="N511" s="22"/>
      <c r="Q511" s="3"/>
      <c r="R511" s="41"/>
      <c r="S511" s="41"/>
      <c r="T511" s="41"/>
      <c r="U511" s="41"/>
      <c r="V511" s="41"/>
      <c r="W511" s="117">
        <v>0</v>
      </c>
      <c r="X511" s="117">
        <v>0</v>
      </c>
      <c r="Y511" s="117">
        <v>0</v>
      </c>
      <c r="Z511" s="117">
        <v>0</v>
      </c>
      <c r="AA511" s="117">
        <v>0</v>
      </c>
      <c r="AB511" s="117">
        <v>0</v>
      </c>
      <c r="AC511" s="59"/>
      <c r="AD511" s="59"/>
      <c r="AE511" s="59"/>
      <c r="AF511" s="59"/>
      <c r="AG511" s="59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3"/>
      <c r="BG511" s="1"/>
      <c r="BH511" s="48">
        <v>7254</v>
      </c>
      <c r="BN511" s="21"/>
      <c r="CB511" s="30"/>
      <c r="CC511" s="30"/>
      <c r="CD511" s="30"/>
      <c r="CE511" s="30"/>
      <c r="CF511" s="30"/>
      <c r="CG511" s="124"/>
      <c r="CH511" s="124"/>
      <c r="CI511" s="124"/>
      <c r="CJ511" s="124"/>
      <c r="CK511" s="124"/>
      <c r="CL511" s="124"/>
      <c r="CM511" s="4">
        <f>IF(ISNUMBER(VLOOKUP(A511,Sheet1!$D$5:$D$567,1,0)),1,0)</f>
        <v>0</v>
      </c>
    </row>
    <row r="512" spans="1:95" s="57" customFormat="1">
      <c r="A512" s="48">
        <v>7255</v>
      </c>
      <c r="B512" s="48">
        <v>725</v>
      </c>
      <c r="C512" s="48">
        <v>72</v>
      </c>
      <c r="D512" s="48" t="s">
        <v>612</v>
      </c>
      <c r="E512" s="48"/>
      <c r="F512" s="48" t="s">
        <v>586</v>
      </c>
      <c r="G512" s="4" t="s">
        <v>91</v>
      </c>
      <c r="H512" s="48" t="s">
        <v>586</v>
      </c>
      <c r="I512" s="3"/>
      <c r="J512" s="48" t="s">
        <v>586</v>
      </c>
      <c r="M512" s="22"/>
      <c r="N512" s="22"/>
      <c r="Q512" s="3"/>
      <c r="R512" s="41"/>
      <c r="S512" s="41"/>
      <c r="T512" s="41"/>
      <c r="U512" s="41"/>
      <c r="V512" s="41"/>
      <c r="W512" s="117">
        <v>13708.622104508924</v>
      </c>
      <c r="X512" s="117">
        <v>15045.375440992584</v>
      </c>
      <c r="Y512" s="117">
        <v>16032.993175998272</v>
      </c>
      <c r="Z512" s="117">
        <v>16907.608434590584</v>
      </c>
      <c r="AA512" s="117">
        <v>17653.312157052576</v>
      </c>
      <c r="AB512" s="117">
        <v>18279.04397859217</v>
      </c>
      <c r="AC512" s="59"/>
      <c r="AD512" s="59"/>
      <c r="AE512" s="59"/>
      <c r="AF512" s="59"/>
      <c r="AG512" s="59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3"/>
      <c r="BG512" s="1"/>
      <c r="BH512" s="48">
        <v>7255</v>
      </c>
      <c r="BN512" s="21"/>
      <c r="CB512" s="30"/>
      <c r="CC512" s="30"/>
      <c r="CD512" s="30"/>
      <c r="CE512" s="30"/>
      <c r="CF512" s="30"/>
      <c r="CG512" s="124"/>
      <c r="CH512" s="124"/>
      <c r="CI512" s="124"/>
      <c r="CJ512" s="124"/>
      <c r="CK512" s="124"/>
      <c r="CL512" s="124"/>
      <c r="CM512" s="4">
        <f>IF(ISNUMBER(VLOOKUP(A512,Sheet1!$D$5:$D$567,1,0)),1,0)</f>
        <v>0</v>
      </c>
    </row>
    <row r="513" spans="1:91" s="57" customFormat="1">
      <c r="A513" s="48">
        <v>7256</v>
      </c>
      <c r="B513" s="48">
        <v>725</v>
      </c>
      <c r="C513" s="48">
        <v>72</v>
      </c>
      <c r="D513" s="48" t="s">
        <v>613</v>
      </c>
      <c r="E513" s="48"/>
      <c r="F513" s="48" t="s">
        <v>586</v>
      </c>
      <c r="G513" s="4" t="s">
        <v>91</v>
      </c>
      <c r="H513" s="48" t="s">
        <v>586</v>
      </c>
      <c r="I513" s="3"/>
      <c r="J513" s="48" t="s">
        <v>586</v>
      </c>
      <c r="M513" s="22"/>
      <c r="N513" s="22"/>
      <c r="Q513" s="3"/>
      <c r="R513" s="3"/>
      <c r="S513" s="3"/>
      <c r="T513" s="3"/>
      <c r="U513" s="3"/>
      <c r="V513" s="41"/>
      <c r="W513" s="117">
        <v>0</v>
      </c>
      <c r="X513" s="117">
        <v>0</v>
      </c>
      <c r="Y513" s="117">
        <v>0</v>
      </c>
      <c r="Z513" s="117">
        <v>0</v>
      </c>
      <c r="AA513" s="117">
        <v>0</v>
      </c>
      <c r="AB513" s="117">
        <v>0</v>
      </c>
      <c r="AC513" s="59"/>
      <c r="AD513" s="59"/>
      <c r="AE513" s="59"/>
      <c r="AF513" s="59"/>
      <c r="AG513" s="59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3"/>
      <c r="BG513" s="1"/>
      <c r="BH513" s="48">
        <v>7256</v>
      </c>
      <c r="BN513" s="21"/>
      <c r="CB513" s="30"/>
      <c r="CC513" s="30"/>
      <c r="CD513" s="30"/>
      <c r="CE513" s="30"/>
      <c r="CF513" s="30"/>
      <c r="CG513" s="124"/>
      <c r="CH513" s="124"/>
      <c r="CI513" s="124"/>
      <c r="CJ513" s="124"/>
      <c r="CK513" s="124"/>
      <c r="CL513" s="124"/>
      <c r="CM513" s="4">
        <f>IF(ISNUMBER(VLOOKUP(A513,Sheet1!$D$5:$D$567,1,0)),1,0)</f>
        <v>0</v>
      </c>
    </row>
    <row r="514" spans="1:91" s="57" customFormat="1">
      <c r="A514" s="111">
        <v>7301</v>
      </c>
      <c r="B514" s="100">
        <v>730</v>
      </c>
      <c r="C514" s="100">
        <v>73</v>
      </c>
      <c r="D514" s="101" t="s">
        <v>614</v>
      </c>
      <c r="E514" s="101"/>
      <c r="F514" s="102" t="s">
        <v>90</v>
      </c>
      <c r="G514" s="102" t="s">
        <v>91</v>
      </c>
      <c r="H514" s="102" t="s">
        <v>550</v>
      </c>
      <c r="I514" s="102" t="s">
        <v>367</v>
      </c>
      <c r="J514" s="102" t="s">
        <v>615</v>
      </c>
      <c r="K514" s="103">
        <f>W514/AC514</f>
        <v>1292.0411121202333</v>
      </c>
      <c r="L514" s="103">
        <f>R514-K514</f>
        <v>176.71625457104642</v>
      </c>
      <c r="M514" s="103">
        <f t="shared" ref="M514:P515" si="142">S514-R514</f>
        <v>361.10567395707722</v>
      </c>
      <c r="N514" s="103">
        <f t="shared" si="142"/>
        <v>358.11516396431512</v>
      </c>
      <c r="O514" s="103">
        <f t="shared" si="142"/>
        <v>467.52329173335283</v>
      </c>
      <c r="P514" s="103">
        <f t="shared" si="142"/>
        <v>490.17757548076725</v>
      </c>
      <c r="Q514" s="103">
        <f t="shared" ref="Q514:Q535" si="143">SUM(L514:P514)</f>
        <v>1853.6379597065588</v>
      </c>
      <c r="R514" s="106">
        <f t="shared" ref="R514:V515" si="144">X514/AD514</f>
        <v>1468.7573666912797</v>
      </c>
      <c r="S514" s="106">
        <f t="shared" si="144"/>
        <v>1829.8630406483569</v>
      </c>
      <c r="T514" s="106">
        <f t="shared" si="144"/>
        <v>2187.978204612672</v>
      </c>
      <c r="U514" s="106">
        <f t="shared" si="144"/>
        <v>2655.5014963460249</v>
      </c>
      <c r="V514" s="106">
        <f t="shared" si="144"/>
        <v>3145.6790718267921</v>
      </c>
      <c r="W514" s="103">
        <v>6331.0014493891431</v>
      </c>
      <c r="X514" s="103">
        <v>7196.9110967872712</v>
      </c>
      <c r="Y514" s="103">
        <v>8966.3288991769496</v>
      </c>
      <c r="Z514" s="103">
        <v>10939.891023063361</v>
      </c>
      <c r="AA514" s="103">
        <v>13277.507481730125</v>
      </c>
      <c r="AB514" s="103">
        <v>15728.39535913396</v>
      </c>
      <c r="AC514" s="105">
        <v>4.9000000000000004</v>
      </c>
      <c r="AD514" s="105">
        <v>4.9000000000000004</v>
      </c>
      <c r="AE514" s="105">
        <v>4.9000000000000004</v>
      </c>
      <c r="AF514" s="105">
        <v>5</v>
      </c>
      <c r="AG514" s="105">
        <v>5</v>
      </c>
      <c r="AH514" s="105">
        <v>5</v>
      </c>
      <c r="AI514" s="105">
        <v>5</v>
      </c>
      <c r="AJ514" s="95">
        <f t="shared" ref="AJ514:AJ522" si="145">K514/AI514</f>
        <v>258.40822242404664</v>
      </c>
      <c r="AK514" s="95">
        <f t="shared" ref="AK514:AK522" si="146">R514/$AI514</f>
        <v>293.75147333825595</v>
      </c>
      <c r="AL514" s="95">
        <f t="shared" ref="AL514:AL522" si="147">S514/$AI514</f>
        <v>365.97260812967136</v>
      </c>
      <c r="AM514" s="95">
        <f t="shared" ref="AM514:AM522" si="148">T514/$AI514</f>
        <v>437.59564092253441</v>
      </c>
      <c r="AN514" s="95">
        <f t="shared" ref="AN514:AN522" si="149">U514/$AI514</f>
        <v>531.10029926920492</v>
      </c>
      <c r="AO514" s="95">
        <f t="shared" ref="AO514:AO522" si="150">V514/$AI514</f>
        <v>629.13581436535844</v>
      </c>
      <c r="AP514" s="103">
        <v>600</v>
      </c>
      <c r="AQ514" s="103">
        <f>AP514*1.2</f>
        <v>720</v>
      </c>
      <c r="AR514" s="103">
        <f>AQ514*1.2</f>
        <v>864</v>
      </c>
      <c r="AS514" s="103">
        <f>AR514*1.2</f>
        <v>1036.8</v>
      </c>
      <c r="AT514" s="103">
        <f>AS514*1.2</f>
        <v>1244.1599999999999</v>
      </c>
      <c r="AU514" s="103">
        <f>AT514*1.2</f>
        <v>1492.9919999999997</v>
      </c>
      <c r="AV514" s="117">
        <v>173.18670628196122</v>
      </c>
      <c r="AW514" s="117">
        <v>179.65103857357806</v>
      </c>
      <c r="AX514" s="117">
        <v>208.4477316596047</v>
      </c>
      <c r="AY514" s="117">
        <v>255.75749730528113</v>
      </c>
      <c r="AZ514" s="117">
        <v>319.11676061129475</v>
      </c>
      <c r="BA514" s="117">
        <v>377.47282168093597</v>
      </c>
      <c r="BB514" s="74">
        <f t="shared" ref="BB514:BG515" si="151">AV514+AP514+AJ514</f>
        <v>1031.594928706008</v>
      </c>
      <c r="BC514" s="74">
        <f t="shared" si="151"/>
        <v>1193.4025119118339</v>
      </c>
      <c r="BD514" s="74">
        <f t="shared" si="151"/>
        <v>1438.4203397892761</v>
      </c>
      <c r="BE514" s="74">
        <f t="shared" si="151"/>
        <v>1730.1531382278154</v>
      </c>
      <c r="BF514" s="74">
        <f t="shared" si="151"/>
        <v>2094.3770598804995</v>
      </c>
      <c r="BG514" s="74">
        <f t="shared" si="151"/>
        <v>2499.6006360462943</v>
      </c>
      <c r="BH514" s="111">
        <v>7301</v>
      </c>
      <c r="BI514" s="103">
        <v>2597.8005942294185</v>
      </c>
      <c r="BJ514" s="103">
        <v>2694.7655786036707</v>
      </c>
      <c r="BK514" s="103">
        <v>3126.7159748940703</v>
      </c>
      <c r="BL514" s="103">
        <v>3836.3624595792171</v>
      </c>
      <c r="BM514" s="103">
        <v>4786.7514091694211</v>
      </c>
      <c r="BN514" s="103">
        <v>5662.0923252140392</v>
      </c>
      <c r="BO514" s="103"/>
      <c r="BP514" s="103"/>
      <c r="BQ514" s="103"/>
      <c r="BR514" s="103"/>
      <c r="BS514" s="103"/>
      <c r="BT514" s="103"/>
      <c r="BU514" s="57">
        <v>1762</v>
      </c>
      <c r="BV514" s="57">
        <v>1894.1499999999999</v>
      </c>
      <c r="BW514" s="57">
        <v>2036.2112499999998</v>
      </c>
      <c r="BX514" s="57">
        <v>2188.9270937499996</v>
      </c>
      <c r="BY514" s="57">
        <v>2353.0966257812493</v>
      </c>
      <c r="BZ514" s="57">
        <v>2529.5788727148429</v>
      </c>
      <c r="CA514" s="103">
        <v>259.5229707341723</v>
      </c>
      <c r="CB514" s="30">
        <v>519.04594146834461</v>
      </c>
      <c r="CC514" s="30">
        <v>432.53828455695384</v>
      </c>
      <c r="CD514" s="30">
        <v>259.5229707341723</v>
      </c>
      <c r="CE514" s="30">
        <v>255.75749730528116</v>
      </c>
      <c r="CF514" s="30">
        <v>0</v>
      </c>
      <c r="CG514" s="124">
        <v>374.94009540694412</v>
      </c>
      <c r="CH514" s="124">
        <v>749.88019081388825</v>
      </c>
      <c r="CI514" s="124">
        <v>624.90015901157358</v>
      </c>
      <c r="CJ514" s="124">
        <v>374.94009540694412</v>
      </c>
      <c r="CK514" s="124">
        <v>377.47282168093597</v>
      </c>
      <c r="CL514" s="124">
        <v>0</v>
      </c>
      <c r="CM514" s="4">
        <f>IF(ISNUMBER(VLOOKUP(A514,Sheet1!$D$5:$D$567,1,0)),1,0)</f>
        <v>0</v>
      </c>
    </row>
    <row r="515" spans="1:91" s="57" customFormat="1">
      <c r="A515" s="111">
        <v>7302</v>
      </c>
      <c r="B515" s="1">
        <v>730</v>
      </c>
      <c r="C515" s="100">
        <v>73</v>
      </c>
      <c r="D515" s="3" t="s">
        <v>616</v>
      </c>
      <c r="E515" s="3"/>
      <c r="F515" s="4" t="s">
        <v>90</v>
      </c>
      <c r="G515" s="4" t="s">
        <v>91</v>
      </c>
      <c r="H515" s="4" t="s">
        <v>550</v>
      </c>
      <c r="I515" s="4" t="s">
        <v>367</v>
      </c>
      <c r="J515" s="4" t="s">
        <v>615</v>
      </c>
      <c r="K515" s="57">
        <v>1020</v>
      </c>
      <c r="L515" s="57">
        <f>R515-K515</f>
        <v>30.408806792014275</v>
      </c>
      <c r="M515" s="57">
        <f t="shared" si="142"/>
        <v>263.34419032044457</v>
      </c>
      <c r="N515" s="57">
        <f t="shared" si="142"/>
        <v>273.29667167910657</v>
      </c>
      <c r="O515" s="57">
        <f t="shared" si="142"/>
        <v>348.24089542231081</v>
      </c>
      <c r="P515" s="57">
        <f t="shared" si="142"/>
        <v>373.032374210135</v>
      </c>
      <c r="Q515" s="57">
        <f t="shared" si="143"/>
        <v>1288.3229384240112</v>
      </c>
      <c r="R515" s="58">
        <f t="shared" si="144"/>
        <v>1050.4088067920143</v>
      </c>
      <c r="S515" s="58">
        <f t="shared" si="144"/>
        <v>1313.7529971124588</v>
      </c>
      <c r="T515" s="58">
        <f t="shared" si="144"/>
        <v>1587.0496687915654</v>
      </c>
      <c r="U515" s="58">
        <f t="shared" si="144"/>
        <v>1935.2905642138762</v>
      </c>
      <c r="V515" s="58">
        <f t="shared" si="144"/>
        <v>2308.3229384240112</v>
      </c>
      <c r="W515" s="57">
        <v>5056.5380114696218</v>
      </c>
      <c r="X515" s="57">
        <v>4936.9213919224676</v>
      </c>
      <c r="Y515" s="57">
        <v>6174.6390864285568</v>
      </c>
      <c r="Z515" s="57">
        <v>7617.8384101995134</v>
      </c>
      <c r="AA515" s="57">
        <v>9289.3947082266059</v>
      </c>
      <c r="AB515" s="57">
        <v>11079.950104435253</v>
      </c>
      <c r="AC515" s="59">
        <v>4.7</v>
      </c>
      <c r="AD515" s="59">
        <v>4.7</v>
      </c>
      <c r="AE515" s="59">
        <v>4.7</v>
      </c>
      <c r="AF515" s="59">
        <v>4.8</v>
      </c>
      <c r="AG515" s="59">
        <v>4.8</v>
      </c>
      <c r="AH515" s="59">
        <v>4.8</v>
      </c>
      <c r="AI515" s="95">
        <v>5</v>
      </c>
      <c r="AJ515" s="95">
        <f t="shared" si="145"/>
        <v>204</v>
      </c>
      <c r="AK515" s="95">
        <f t="shared" si="146"/>
        <v>210.08176135840284</v>
      </c>
      <c r="AL515" s="95">
        <f t="shared" si="147"/>
        <v>262.75059942249175</v>
      </c>
      <c r="AM515" s="95">
        <f t="shared" si="148"/>
        <v>317.40993375831306</v>
      </c>
      <c r="AN515" s="95">
        <f t="shared" si="149"/>
        <v>387.05811284277524</v>
      </c>
      <c r="AO515" s="95">
        <f t="shared" si="150"/>
        <v>461.66458768480226</v>
      </c>
      <c r="AV515" s="117">
        <v>150.38600095442462</v>
      </c>
      <c r="AW515" s="117">
        <v>123.97491625251817</v>
      </c>
      <c r="AX515" s="117">
        <v>136.94404269244481</v>
      </c>
      <c r="AY515" s="117">
        <v>177.9095385219027</v>
      </c>
      <c r="AZ515" s="117">
        <v>229.91693490339927</v>
      </c>
      <c r="BA515" s="117">
        <v>274.59543018395522</v>
      </c>
      <c r="BB515" s="74">
        <f t="shared" si="151"/>
        <v>354.38600095442462</v>
      </c>
      <c r="BC515" s="74">
        <f t="shared" si="151"/>
        <v>334.05667761092104</v>
      </c>
      <c r="BD515" s="74">
        <f t="shared" si="151"/>
        <v>399.69464211493653</v>
      </c>
      <c r="BE515" s="74">
        <f t="shared" si="151"/>
        <v>495.31947228021579</v>
      </c>
      <c r="BF515" s="74">
        <f t="shared" si="151"/>
        <v>616.97504774617448</v>
      </c>
      <c r="BG515" s="74">
        <f t="shared" si="151"/>
        <v>736.26001786875747</v>
      </c>
      <c r="BH515" s="111">
        <v>7302</v>
      </c>
      <c r="BI515" s="57">
        <v>2255.7900143163693</v>
      </c>
      <c r="BJ515" s="57">
        <v>1859.6237437877726</v>
      </c>
      <c r="BK515" s="57">
        <v>2054.1606403866722</v>
      </c>
      <c r="BL515" s="57">
        <v>2668.6430778285408</v>
      </c>
      <c r="BM515" s="57">
        <v>3448.7540235509891</v>
      </c>
      <c r="BN515" s="57">
        <v>4118.9314527593278</v>
      </c>
      <c r="CA515" s="57">
        <v>0</v>
      </c>
      <c r="CB515" s="30">
        <v>148.59584168406474</v>
      </c>
      <c r="CC515" s="30">
        <v>49.531947228021579</v>
      </c>
      <c r="CD515" s="30">
        <v>118.87667334725178</v>
      </c>
      <c r="CE515" s="30">
        <v>177.9095385219027</v>
      </c>
      <c r="CF515" s="30">
        <v>0</v>
      </c>
      <c r="CG515" s="124">
        <v>0</v>
      </c>
      <c r="CH515" s="124">
        <v>220.87800536062724</v>
      </c>
      <c r="CI515" s="124">
        <v>73.626001786875747</v>
      </c>
      <c r="CJ515" s="124">
        <v>169.33980410981422</v>
      </c>
      <c r="CK515" s="124">
        <v>274.59543018395522</v>
      </c>
      <c r="CL515" s="124">
        <v>0</v>
      </c>
      <c r="CM515" s="4">
        <f>IF(ISNUMBER(VLOOKUP(A515,Sheet1!$D$5:$D$567,1,0)),1,0)</f>
        <v>0</v>
      </c>
    </row>
    <row r="516" spans="1:91" s="16" customFormat="1">
      <c r="A516" s="111">
        <v>7310</v>
      </c>
      <c r="B516" s="13">
        <v>731</v>
      </c>
      <c r="C516" s="100">
        <v>73</v>
      </c>
      <c r="D516" s="14" t="s">
        <v>617</v>
      </c>
      <c r="E516" s="14"/>
      <c r="F516" s="15" t="s">
        <v>90</v>
      </c>
      <c r="G516" s="15" t="s">
        <v>91</v>
      </c>
      <c r="H516" s="15" t="s">
        <v>550</v>
      </c>
      <c r="I516" s="15" t="s">
        <v>367</v>
      </c>
      <c r="J516" s="15" t="s">
        <v>615</v>
      </c>
      <c r="N516" s="16">
        <v>550</v>
      </c>
      <c r="O516" s="16">
        <v>700</v>
      </c>
      <c r="P516" s="16">
        <v>750</v>
      </c>
      <c r="Q516" s="16">
        <f t="shared" si="143"/>
        <v>2000</v>
      </c>
      <c r="R516" s="17">
        <f>K516+L516</f>
        <v>0</v>
      </c>
      <c r="S516" s="17">
        <f t="shared" ref="S516:V519" si="152">R516+M516</f>
        <v>0</v>
      </c>
      <c r="T516" s="17">
        <f t="shared" si="152"/>
        <v>550</v>
      </c>
      <c r="U516" s="17">
        <f t="shared" si="152"/>
        <v>1250</v>
      </c>
      <c r="V516" s="62">
        <f t="shared" si="152"/>
        <v>2000</v>
      </c>
      <c r="X516" s="16">
        <f t="shared" ref="X516:AB519" si="153">R516*AD516</f>
        <v>0</v>
      </c>
      <c r="Y516" s="16">
        <f t="shared" si="153"/>
        <v>0</v>
      </c>
      <c r="Z516" s="16">
        <f t="shared" si="153"/>
        <v>2860</v>
      </c>
      <c r="AA516" s="16">
        <f t="shared" si="153"/>
        <v>6500</v>
      </c>
      <c r="AB516" s="16">
        <f t="shared" si="153"/>
        <v>10400</v>
      </c>
      <c r="AC516" s="18"/>
      <c r="AD516" s="18"/>
      <c r="AE516" s="18"/>
      <c r="AF516" s="18">
        <v>5.2</v>
      </c>
      <c r="AG516" s="18">
        <v>5.2</v>
      </c>
      <c r="AH516" s="18">
        <v>5.2</v>
      </c>
      <c r="AI516" s="95">
        <v>5</v>
      </c>
      <c r="AJ516" s="95">
        <f t="shared" si="145"/>
        <v>0</v>
      </c>
      <c r="AK516" s="95">
        <f t="shared" si="146"/>
        <v>0</v>
      </c>
      <c r="AL516" s="95">
        <f t="shared" si="147"/>
        <v>0</v>
      </c>
      <c r="AM516" s="95">
        <f t="shared" si="148"/>
        <v>110</v>
      </c>
      <c r="AN516" s="95">
        <f t="shared" si="149"/>
        <v>250</v>
      </c>
      <c r="AO516" s="95">
        <f t="shared" si="150"/>
        <v>400</v>
      </c>
      <c r="AV516" s="117"/>
      <c r="AW516" s="117">
        <v>0</v>
      </c>
      <c r="AX516" s="117">
        <v>0</v>
      </c>
      <c r="AY516" s="117">
        <v>65.230749115913341</v>
      </c>
      <c r="AZ516" s="117">
        <v>151.94690737850001</v>
      </c>
      <c r="BA516" s="117">
        <v>239.01833045653336</v>
      </c>
      <c r="BB516" s="74"/>
      <c r="BC516" s="74">
        <f t="shared" ref="BC516:BC537" si="154">AW516+AQ516+AK516</f>
        <v>0</v>
      </c>
      <c r="BD516" s="74">
        <f t="shared" ref="BD516:BD537" si="155">AX516+AR516+AL516</f>
        <v>0</v>
      </c>
      <c r="BE516" s="74">
        <f t="shared" ref="BE516:BE537" si="156">AY516+AS516+AM516</f>
        <v>175.23074911591334</v>
      </c>
      <c r="BF516" s="74">
        <f t="shared" ref="BF516:BF537" si="157">AZ516+AT516+AN516</f>
        <v>401.94690737849999</v>
      </c>
      <c r="BG516" s="74">
        <f t="shared" ref="BG516:BG537" si="158">BA516+AU516+AO516</f>
        <v>639.01833045653336</v>
      </c>
      <c r="BH516" s="111">
        <v>7310</v>
      </c>
      <c r="BJ516" s="16">
        <v>0</v>
      </c>
      <c r="BK516" s="16">
        <v>0</v>
      </c>
      <c r="BL516" s="16">
        <v>978.46123673870011</v>
      </c>
      <c r="BM516" s="16">
        <v>2279.2036106775004</v>
      </c>
      <c r="BN516" s="16">
        <v>3585.2749568480003</v>
      </c>
      <c r="CA516" s="16">
        <v>0</v>
      </c>
      <c r="CB516" s="30">
        <v>35.046149823182667</v>
      </c>
      <c r="CC516" s="30">
        <v>31.541534840864401</v>
      </c>
      <c r="CD516" s="30">
        <v>43.807687278978335</v>
      </c>
      <c r="CE516" s="30">
        <v>65.230749115913341</v>
      </c>
      <c r="CF516" s="30">
        <v>0</v>
      </c>
      <c r="CG516" s="124">
        <v>0</v>
      </c>
      <c r="CH516" s="124">
        <v>127.80366609130668</v>
      </c>
      <c r="CI516" s="124">
        <v>115.023299482176</v>
      </c>
      <c r="CJ516" s="124">
        <v>159.75458261413334</v>
      </c>
      <c r="CK516" s="124">
        <v>239.01833045653336</v>
      </c>
      <c r="CL516" s="124">
        <v>0</v>
      </c>
      <c r="CM516" s="4">
        <f>IF(ISNUMBER(VLOOKUP(A516,Sheet1!$D$5:$D$567,1,0)),1,0)</f>
        <v>0</v>
      </c>
    </row>
    <row r="517" spans="1:91" s="16" customFormat="1">
      <c r="A517" s="111">
        <v>7311</v>
      </c>
      <c r="B517" s="13">
        <v>731</v>
      </c>
      <c r="C517" s="100">
        <v>73</v>
      </c>
      <c r="D517" s="14" t="s">
        <v>618</v>
      </c>
      <c r="E517" s="14"/>
      <c r="F517" s="15" t="s">
        <v>90</v>
      </c>
      <c r="G517" s="15" t="s">
        <v>91</v>
      </c>
      <c r="H517" s="15" t="s">
        <v>550</v>
      </c>
      <c r="I517" s="15" t="s">
        <v>367</v>
      </c>
      <c r="J517" s="15" t="s">
        <v>615</v>
      </c>
      <c r="K517" s="16">
        <v>92.774606710288182</v>
      </c>
      <c r="L517" s="16">
        <v>500</v>
      </c>
      <c r="M517" s="16">
        <v>260</v>
      </c>
      <c r="N517" s="16">
        <v>100</v>
      </c>
      <c r="Q517" s="16">
        <f t="shared" si="143"/>
        <v>860</v>
      </c>
      <c r="R517" s="17">
        <f>K517+L517</f>
        <v>592.77460671028814</v>
      </c>
      <c r="S517" s="17">
        <f t="shared" si="152"/>
        <v>852.77460671028814</v>
      </c>
      <c r="T517" s="17">
        <f t="shared" si="152"/>
        <v>952.77460671028814</v>
      </c>
      <c r="U517" s="17">
        <f t="shared" si="152"/>
        <v>952.77460671028814</v>
      </c>
      <c r="V517" s="62">
        <f t="shared" si="152"/>
        <v>952.77460671028814</v>
      </c>
      <c r="W517" s="16">
        <v>361.08054521329291</v>
      </c>
      <c r="X517" s="16">
        <f t="shared" si="153"/>
        <v>2667.4857301962966</v>
      </c>
      <c r="Y517" s="16">
        <f t="shared" si="153"/>
        <v>4434.4279548934983</v>
      </c>
      <c r="Z517" s="16">
        <f t="shared" si="153"/>
        <v>4954.4279548934983</v>
      </c>
      <c r="AA517" s="16">
        <f t="shared" si="153"/>
        <v>4954.4279548934983</v>
      </c>
      <c r="AB517" s="16">
        <f t="shared" si="153"/>
        <v>4954.4279548934983</v>
      </c>
      <c r="AC517" s="18">
        <v>3.5</v>
      </c>
      <c r="AD517" s="18">
        <v>4.5</v>
      </c>
      <c r="AE517" s="18">
        <v>5.2</v>
      </c>
      <c r="AF517" s="18">
        <v>5.2</v>
      </c>
      <c r="AG517" s="18">
        <v>5.2</v>
      </c>
      <c r="AH517" s="18">
        <v>5.2</v>
      </c>
      <c r="AI517" s="95">
        <v>5</v>
      </c>
      <c r="AJ517" s="95">
        <f t="shared" si="145"/>
        <v>18.554921342057636</v>
      </c>
      <c r="AK517" s="95">
        <f t="shared" si="146"/>
        <v>118.55492134205763</v>
      </c>
      <c r="AL517" s="95">
        <f t="shared" si="147"/>
        <v>170.55492134205764</v>
      </c>
      <c r="AM517" s="95">
        <f t="shared" si="148"/>
        <v>190.55492134205764</v>
      </c>
      <c r="AN517" s="95">
        <f t="shared" si="149"/>
        <v>190.55492134205764</v>
      </c>
      <c r="AO517" s="95">
        <f t="shared" si="150"/>
        <v>190.55492134205764</v>
      </c>
      <c r="AV517" s="117">
        <v>8.7919258884190477</v>
      </c>
      <c r="AW517" s="117">
        <v>56.570666268556948</v>
      </c>
      <c r="AX517" s="117">
        <v>96.234547926105677</v>
      </c>
      <c r="AY517" s="117">
        <v>113.00036606242146</v>
      </c>
      <c r="AZ517" s="117">
        <v>115.81692393471594</v>
      </c>
      <c r="BA517" s="117">
        <v>113.86529789863663</v>
      </c>
      <c r="BB517" s="74">
        <f t="shared" ref="BB517:BB537" si="159">AV517+AP517+AJ517</f>
        <v>27.346847230476683</v>
      </c>
      <c r="BC517" s="74">
        <f t="shared" si="154"/>
        <v>175.12558761061456</v>
      </c>
      <c r="BD517" s="74">
        <f t="shared" si="155"/>
        <v>266.78946926816332</v>
      </c>
      <c r="BE517" s="74">
        <f t="shared" si="156"/>
        <v>303.55528740447909</v>
      </c>
      <c r="BF517" s="74">
        <f t="shared" si="157"/>
        <v>306.37184527677357</v>
      </c>
      <c r="BG517" s="74">
        <f t="shared" si="158"/>
        <v>304.42021924069428</v>
      </c>
      <c r="BH517" s="111">
        <v>7311</v>
      </c>
      <c r="BI517" s="16">
        <v>131.8788883262857</v>
      </c>
      <c r="BJ517" s="16">
        <v>848.55999402835425</v>
      </c>
      <c r="BK517" s="16">
        <v>1443.5182188915851</v>
      </c>
      <c r="BL517" s="16">
        <v>1695.0054909363218</v>
      </c>
      <c r="BM517" s="16">
        <v>1737.2538590207391</v>
      </c>
      <c r="BN517" s="16">
        <v>1707.9794684795495</v>
      </c>
      <c r="CA517" s="16">
        <v>0</v>
      </c>
      <c r="CB517" s="30">
        <v>60.711057480895818</v>
      </c>
      <c r="CC517" s="30">
        <v>54.639951732806232</v>
      </c>
      <c r="CD517" s="30">
        <v>75.888821851119772</v>
      </c>
      <c r="CE517" s="30">
        <v>113.00036606242148</v>
      </c>
      <c r="CF517" s="30">
        <v>0</v>
      </c>
      <c r="CG517" s="124">
        <v>0</v>
      </c>
      <c r="CH517" s="124">
        <v>60.884043848138859</v>
      </c>
      <c r="CI517" s="124">
        <v>54.795639463324967</v>
      </c>
      <c r="CJ517" s="124">
        <v>76.10505481017357</v>
      </c>
      <c r="CK517" s="124">
        <v>113.86529789863664</v>
      </c>
      <c r="CL517" s="124">
        <v>0</v>
      </c>
      <c r="CM517" s="4">
        <f>IF(ISNUMBER(VLOOKUP(A517,Sheet1!$D$5:$D$567,1,0)),1,0)</f>
        <v>0</v>
      </c>
    </row>
    <row r="518" spans="1:91" s="16" customFormat="1">
      <c r="A518" s="111">
        <v>7312</v>
      </c>
      <c r="B518" s="13">
        <v>731</v>
      </c>
      <c r="C518" s="100">
        <v>73</v>
      </c>
      <c r="D518" s="14" t="s">
        <v>619</v>
      </c>
      <c r="E518" s="14"/>
      <c r="F518" s="15" t="s">
        <v>90</v>
      </c>
      <c r="G518" s="15" t="s">
        <v>91</v>
      </c>
      <c r="H518" s="15" t="s">
        <v>550</v>
      </c>
      <c r="I518" s="15" t="s">
        <v>367</v>
      </c>
      <c r="J518" s="15" t="s">
        <v>615</v>
      </c>
      <c r="K518" s="16">
        <v>799.42224697201732</v>
      </c>
      <c r="L518" s="16">
        <v>150</v>
      </c>
      <c r="M518" s="16">
        <v>100</v>
      </c>
      <c r="N518" s="16">
        <v>50</v>
      </c>
      <c r="Q518" s="16">
        <f t="shared" si="143"/>
        <v>300</v>
      </c>
      <c r="R518" s="17">
        <f>K518+L518</f>
        <v>949.42224697201732</v>
      </c>
      <c r="S518" s="17">
        <f t="shared" si="152"/>
        <v>1049.4222469720173</v>
      </c>
      <c r="T518" s="17">
        <f t="shared" si="152"/>
        <v>1099.4222469720173</v>
      </c>
      <c r="U518" s="17">
        <f t="shared" si="152"/>
        <v>1099.4222469720173</v>
      </c>
      <c r="V518" s="62">
        <f t="shared" si="152"/>
        <v>1099.4222469720173</v>
      </c>
      <c r="W518" s="16">
        <v>3580.8123737544925</v>
      </c>
      <c r="X518" s="16">
        <f t="shared" si="153"/>
        <v>4252.6999251675761</v>
      </c>
      <c r="Y518" s="16">
        <f t="shared" si="153"/>
        <v>4700.6249594429646</v>
      </c>
      <c r="Z518" s="16">
        <f t="shared" si="153"/>
        <v>4924.5874765806593</v>
      </c>
      <c r="AA518" s="16">
        <f t="shared" si="153"/>
        <v>4924.5874765806593</v>
      </c>
      <c r="AB518" s="16">
        <f t="shared" si="153"/>
        <v>4924.5874765806593</v>
      </c>
      <c r="AC518" s="18">
        <v>4.4792503427538888</v>
      </c>
      <c r="AD518" s="18">
        <v>4.4792503427538888</v>
      </c>
      <c r="AE518" s="18">
        <v>4.4792503427538888</v>
      </c>
      <c r="AF518" s="18">
        <v>4.4792503427538888</v>
      </c>
      <c r="AG518" s="18">
        <v>4.4792503427538888</v>
      </c>
      <c r="AH518" s="18">
        <v>4.4792503427538888</v>
      </c>
      <c r="AI518" s="95">
        <v>5</v>
      </c>
      <c r="AJ518" s="95">
        <f t="shared" si="145"/>
        <v>159.88444939440348</v>
      </c>
      <c r="AK518" s="95">
        <f t="shared" si="146"/>
        <v>189.88444939440348</v>
      </c>
      <c r="AL518" s="95">
        <f t="shared" si="147"/>
        <v>209.88444939440348</v>
      </c>
      <c r="AM518" s="95">
        <f t="shared" si="148"/>
        <v>219.88444939440348</v>
      </c>
      <c r="AN518" s="95">
        <f t="shared" si="149"/>
        <v>219.88444939440348</v>
      </c>
      <c r="AO518" s="95">
        <f t="shared" si="150"/>
        <v>219.88444939440348</v>
      </c>
      <c r="AV518" s="117">
        <v>87.188959437807981</v>
      </c>
      <c r="AW518" s="117">
        <v>90.18907410959919</v>
      </c>
      <c r="AX518" s="117">
        <v>102.01147082409346</v>
      </c>
      <c r="AY518" s="117">
        <v>112.31976579867192</v>
      </c>
      <c r="AZ518" s="117">
        <v>115.1193595663573</v>
      </c>
      <c r="BA518" s="117">
        <v>113.17948815764053</v>
      </c>
      <c r="BB518" s="74">
        <f t="shared" si="159"/>
        <v>247.07340883221144</v>
      </c>
      <c r="BC518" s="74">
        <f t="shared" si="154"/>
        <v>280.07352350400265</v>
      </c>
      <c r="BD518" s="74">
        <f t="shared" si="155"/>
        <v>311.89592021849694</v>
      </c>
      <c r="BE518" s="74">
        <f t="shared" si="156"/>
        <v>332.20421519307541</v>
      </c>
      <c r="BF518" s="74">
        <f t="shared" si="157"/>
        <v>335.00380896076081</v>
      </c>
      <c r="BG518" s="74">
        <f t="shared" si="158"/>
        <v>333.06393755204402</v>
      </c>
      <c r="BH518" s="111">
        <v>7312</v>
      </c>
      <c r="BI518" s="16">
        <v>1307.8343915671196</v>
      </c>
      <c r="BJ518" s="16">
        <v>1352.8361116439878</v>
      </c>
      <c r="BK518" s="16">
        <v>1530.1720623614019</v>
      </c>
      <c r="BL518" s="16">
        <v>1684.796486980079</v>
      </c>
      <c r="BM518" s="16">
        <v>1726.7903934953595</v>
      </c>
      <c r="BN518" s="16">
        <v>1697.6923223646081</v>
      </c>
      <c r="CA518" s="16">
        <v>0</v>
      </c>
      <c r="CB518" s="30">
        <v>66.440843038615085</v>
      </c>
      <c r="CC518" s="30">
        <v>69.76288519054583</v>
      </c>
      <c r="CD518" s="30">
        <v>83.051053798268853</v>
      </c>
      <c r="CE518" s="30">
        <v>112.31976579867192</v>
      </c>
      <c r="CF518" s="30">
        <v>0</v>
      </c>
      <c r="CG518" s="124">
        <v>0</v>
      </c>
      <c r="CH518" s="124">
        <v>66.612787510408808</v>
      </c>
      <c r="CI518" s="124">
        <v>69.943426885929242</v>
      </c>
      <c r="CJ518" s="124">
        <v>83.265984388011006</v>
      </c>
      <c r="CK518" s="124">
        <v>113.17948815764053</v>
      </c>
      <c r="CL518" s="124">
        <v>0</v>
      </c>
      <c r="CM518" s="4">
        <f>IF(ISNUMBER(VLOOKUP(A518,Sheet1!$D$5:$D$567,1,0)),1,0)</f>
        <v>0</v>
      </c>
    </row>
    <row r="519" spans="1:91" s="16" customFormat="1">
      <c r="A519" s="111">
        <v>7313</v>
      </c>
      <c r="B519" s="13">
        <v>731</v>
      </c>
      <c r="C519" s="100">
        <v>73</v>
      </c>
      <c r="D519" s="14" t="s">
        <v>620</v>
      </c>
      <c r="E519" s="14"/>
      <c r="F519" s="15" t="s">
        <v>90</v>
      </c>
      <c r="G519" s="15" t="s">
        <v>91</v>
      </c>
      <c r="H519" s="15" t="s">
        <v>550</v>
      </c>
      <c r="I519" s="15" t="s">
        <v>367</v>
      </c>
      <c r="J519" s="15" t="s">
        <v>615</v>
      </c>
      <c r="K519" s="16">
        <v>1124.892106362244</v>
      </c>
      <c r="L519" s="16">
        <v>50</v>
      </c>
      <c r="M519" s="16">
        <v>50</v>
      </c>
      <c r="N519" s="16">
        <v>50</v>
      </c>
      <c r="Q519" s="16">
        <f t="shared" si="143"/>
        <v>150</v>
      </c>
      <c r="R519" s="17">
        <f>K519+L519</f>
        <v>1174.892106362244</v>
      </c>
      <c r="S519" s="17">
        <f t="shared" si="152"/>
        <v>1224.892106362244</v>
      </c>
      <c r="T519" s="17">
        <f t="shared" si="152"/>
        <v>1274.892106362244</v>
      </c>
      <c r="U519" s="17">
        <f t="shared" si="152"/>
        <v>1274.892106362244</v>
      </c>
      <c r="V519" s="62">
        <f t="shared" si="152"/>
        <v>1274.892106362244</v>
      </c>
      <c r="W519" s="16">
        <v>5140.4651078956431</v>
      </c>
      <c r="X519" s="16">
        <f t="shared" si="153"/>
        <v>4934.546846721425</v>
      </c>
      <c r="Y519" s="16">
        <f t="shared" si="153"/>
        <v>5389.525267993874</v>
      </c>
      <c r="Z519" s="16">
        <f t="shared" si="153"/>
        <v>5609.525267993874</v>
      </c>
      <c r="AA519" s="16">
        <f t="shared" si="153"/>
        <v>5354.546846721425</v>
      </c>
      <c r="AB519" s="16">
        <f t="shared" si="153"/>
        <v>5354.546846721425</v>
      </c>
      <c r="AC519" s="18">
        <v>4.2</v>
      </c>
      <c r="AD519" s="18">
        <v>4.2</v>
      </c>
      <c r="AE519" s="18">
        <v>4.4000000000000004</v>
      </c>
      <c r="AF519" s="18">
        <v>4.4000000000000004</v>
      </c>
      <c r="AG519" s="18">
        <v>4.2</v>
      </c>
      <c r="AH519" s="18">
        <v>4.2</v>
      </c>
      <c r="AI519" s="95">
        <v>5</v>
      </c>
      <c r="AJ519" s="95">
        <f t="shared" si="145"/>
        <v>224.9784212724488</v>
      </c>
      <c r="AK519" s="95">
        <f t="shared" si="146"/>
        <v>234.9784212724488</v>
      </c>
      <c r="AL519" s="95">
        <f t="shared" si="147"/>
        <v>244.9784212724488</v>
      </c>
      <c r="AM519" s="95">
        <f t="shared" si="148"/>
        <v>254.9784212724488</v>
      </c>
      <c r="AN519" s="95">
        <f t="shared" si="149"/>
        <v>254.9784212724488</v>
      </c>
      <c r="AO519" s="95">
        <f t="shared" si="150"/>
        <v>254.9784212724488</v>
      </c>
      <c r="AV519" s="117">
        <v>125.16483886974785</v>
      </c>
      <c r="AW519" s="117">
        <v>104.64933315009542</v>
      </c>
      <c r="AX519" s="117">
        <v>116.96176665343313</v>
      </c>
      <c r="AY519" s="117">
        <v>127.94179559995976</v>
      </c>
      <c r="AZ519" s="117">
        <v>125.17028211886458</v>
      </c>
      <c r="BA519" s="117">
        <v>123.06104304371635</v>
      </c>
      <c r="BB519" s="74">
        <f t="shared" si="159"/>
        <v>350.14326014219665</v>
      </c>
      <c r="BC519" s="74">
        <f t="shared" si="154"/>
        <v>339.62775442254423</v>
      </c>
      <c r="BD519" s="74">
        <f t="shared" si="155"/>
        <v>361.9401879258819</v>
      </c>
      <c r="BE519" s="74">
        <f t="shared" si="156"/>
        <v>382.92021687240856</v>
      </c>
      <c r="BF519" s="74">
        <f t="shared" si="157"/>
        <v>380.14870339131335</v>
      </c>
      <c r="BG519" s="74">
        <f t="shared" si="158"/>
        <v>378.03946431616515</v>
      </c>
      <c r="BH519" s="111">
        <v>7313</v>
      </c>
      <c r="BI519" s="16">
        <v>1877.4725830462178</v>
      </c>
      <c r="BJ519" s="16">
        <v>1569.7399972514313</v>
      </c>
      <c r="BK519" s="16">
        <v>1754.4264998014969</v>
      </c>
      <c r="BL519" s="16">
        <v>1919.1269339993964</v>
      </c>
      <c r="BM519" s="16">
        <v>1877.5542317829686</v>
      </c>
      <c r="BN519" s="16">
        <v>1845.9156456557453</v>
      </c>
      <c r="CA519" s="16">
        <v>0</v>
      </c>
      <c r="CB519" s="30">
        <v>76.584043374481709</v>
      </c>
      <c r="CC519" s="30">
        <v>84.242447711929884</v>
      </c>
      <c r="CD519" s="30">
        <v>95.73005421810214</v>
      </c>
      <c r="CE519" s="30">
        <v>127.94179559995975</v>
      </c>
      <c r="CF519" s="30">
        <v>0</v>
      </c>
      <c r="CG519" s="124">
        <v>0</v>
      </c>
      <c r="CH519" s="124">
        <v>75.607892863233033</v>
      </c>
      <c r="CI519" s="124">
        <v>83.168682149556332</v>
      </c>
      <c r="CJ519" s="124">
        <v>94.509866079041288</v>
      </c>
      <c r="CK519" s="124">
        <v>123.06104304371634</v>
      </c>
      <c r="CL519" s="124">
        <v>0</v>
      </c>
      <c r="CM519" s="4">
        <f>IF(ISNUMBER(VLOOKUP(A519,Sheet1!$D$5:$D$567,1,0)),1,0)</f>
        <v>0</v>
      </c>
    </row>
    <row r="520" spans="1:91" s="31" customFormat="1">
      <c r="A520" s="111">
        <v>7321</v>
      </c>
      <c r="B520" s="1">
        <v>732</v>
      </c>
      <c r="C520" s="100">
        <v>73</v>
      </c>
      <c r="D520" s="3" t="s">
        <v>621</v>
      </c>
      <c r="E520" s="3"/>
      <c r="F520" s="4" t="s">
        <v>90</v>
      </c>
      <c r="G520" s="4" t="s">
        <v>91</v>
      </c>
      <c r="H520" s="4" t="s">
        <v>550</v>
      </c>
      <c r="I520" s="4" t="s">
        <v>367</v>
      </c>
      <c r="J520" s="4" t="s">
        <v>615</v>
      </c>
      <c r="K520" s="57">
        <f>W520/AC520</f>
        <v>1095.76814690068</v>
      </c>
      <c r="L520" s="57">
        <f>R520-K520</f>
        <v>113.48818911609624</v>
      </c>
      <c r="M520" s="57">
        <f t="shared" ref="M520:P522" si="160">S520-R520</f>
        <v>216.0927021689281</v>
      </c>
      <c r="N520" s="57">
        <f t="shared" si="160"/>
        <v>225.43196671921237</v>
      </c>
      <c r="O520" s="57">
        <f t="shared" si="160"/>
        <v>232.02312366687829</v>
      </c>
      <c r="P520" s="57">
        <f t="shared" si="160"/>
        <v>218.13003799396165</v>
      </c>
      <c r="Q520" s="57">
        <f t="shared" si="143"/>
        <v>1005.1660196650766</v>
      </c>
      <c r="R520" s="58">
        <f t="shared" ref="R520:V522" si="161">X520/AD520</f>
        <v>1209.2563360167762</v>
      </c>
      <c r="S520" s="58">
        <f t="shared" si="161"/>
        <v>1425.3490381857043</v>
      </c>
      <c r="T520" s="58">
        <f t="shared" si="161"/>
        <v>1650.7810049049167</v>
      </c>
      <c r="U520" s="58">
        <f t="shared" si="161"/>
        <v>1882.804128571795</v>
      </c>
      <c r="V520" s="58">
        <f t="shared" si="161"/>
        <v>2100.9341665657566</v>
      </c>
      <c r="W520" s="57">
        <v>5369.2639198133329</v>
      </c>
      <c r="X520" s="57">
        <v>5925.356046482204</v>
      </c>
      <c r="Y520" s="57">
        <v>6984.2102871099514</v>
      </c>
      <c r="Z520" s="57">
        <v>8088.8269240340924</v>
      </c>
      <c r="AA520" s="57">
        <v>9225.7402300017966</v>
      </c>
      <c r="AB520" s="57">
        <v>10294.577416172207</v>
      </c>
      <c r="AC520" s="59">
        <v>4.9000000000000004</v>
      </c>
      <c r="AD520" s="59">
        <v>4.9000000000000004</v>
      </c>
      <c r="AE520" s="59">
        <v>4.9000000000000004</v>
      </c>
      <c r="AF520" s="59">
        <v>4.9000000000000004</v>
      </c>
      <c r="AG520" s="59">
        <v>4.9000000000000004</v>
      </c>
      <c r="AH520" s="59">
        <v>4.9000000000000004</v>
      </c>
      <c r="AI520" s="95">
        <v>5</v>
      </c>
      <c r="AJ520" s="95">
        <f t="shared" si="145"/>
        <v>219.15362938013601</v>
      </c>
      <c r="AK520" s="95">
        <f t="shared" si="146"/>
        <v>241.85126720335523</v>
      </c>
      <c r="AL520" s="95">
        <f t="shared" si="147"/>
        <v>285.06980763714085</v>
      </c>
      <c r="AM520" s="95">
        <f t="shared" si="148"/>
        <v>330.15620098098333</v>
      </c>
      <c r="AN520" s="95">
        <f t="shared" si="149"/>
        <v>376.560825714359</v>
      </c>
      <c r="AO520" s="95">
        <f t="shared" si="150"/>
        <v>420.18683331315134</v>
      </c>
      <c r="AP520" s="57"/>
      <c r="AQ520" s="57"/>
      <c r="AR520" s="57"/>
      <c r="AS520" s="57"/>
      <c r="AT520" s="57"/>
      <c r="AU520" s="57"/>
      <c r="AV520" s="117">
        <v>147.32390821040656</v>
      </c>
      <c r="AW520" s="117">
        <v>149.00503208203705</v>
      </c>
      <c r="AX520" s="117">
        <v>146.77007114252382</v>
      </c>
      <c r="AY520" s="117">
        <v>149.50346771108227</v>
      </c>
      <c r="AZ520" s="117">
        <v>170.03207273837742</v>
      </c>
      <c r="BA520" s="117">
        <v>192.07479981040828</v>
      </c>
      <c r="BB520" s="74">
        <f t="shared" si="159"/>
        <v>366.47753759054257</v>
      </c>
      <c r="BC520" s="74">
        <f t="shared" si="154"/>
        <v>390.85629928539231</v>
      </c>
      <c r="BD520" s="74">
        <f t="shared" si="155"/>
        <v>431.83987877966467</v>
      </c>
      <c r="BE520" s="74">
        <f t="shared" si="156"/>
        <v>479.65966869206557</v>
      </c>
      <c r="BF520" s="74">
        <f t="shared" si="157"/>
        <v>546.59289845273645</v>
      </c>
      <c r="BG520" s="74">
        <f t="shared" si="158"/>
        <v>612.26163312355959</v>
      </c>
      <c r="BH520" s="111">
        <v>7321</v>
      </c>
      <c r="BI520" s="57">
        <v>2209.8586231560985</v>
      </c>
      <c r="BJ520" s="57">
        <v>2235.0754812305559</v>
      </c>
      <c r="BK520" s="57">
        <v>2201.5510671378574</v>
      </c>
      <c r="BL520" s="57">
        <v>2242.5520156662342</v>
      </c>
      <c r="BM520" s="57">
        <v>2550.4810910756614</v>
      </c>
      <c r="BN520" s="57">
        <v>2881.1219971561241</v>
      </c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>
        <v>0</v>
      </c>
      <c r="CB520" s="30">
        <v>115.11832048609573</v>
      </c>
      <c r="CC520" s="30">
        <v>71.948950303809838</v>
      </c>
      <c r="CD520" s="30">
        <v>143.89790060761968</v>
      </c>
      <c r="CE520" s="30">
        <v>149.50346771108227</v>
      </c>
      <c r="CF520" s="30">
        <v>0</v>
      </c>
      <c r="CG520" s="124">
        <v>0</v>
      </c>
      <c r="CH520" s="124">
        <v>146.94279194965429</v>
      </c>
      <c r="CI520" s="124">
        <v>91.839244968533933</v>
      </c>
      <c r="CJ520" s="124">
        <v>183.67848993706787</v>
      </c>
      <c r="CK520" s="124">
        <v>192.07479981040828</v>
      </c>
      <c r="CL520" s="124">
        <v>0</v>
      </c>
      <c r="CM520" s="4">
        <f>IF(ISNUMBER(VLOOKUP(A520,Sheet1!$D$5:$D$567,1,0)),1,0)</f>
        <v>0</v>
      </c>
    </row>
    <row r="521" spans="1:91" s="31" customFormat="1">
      <c r="A521" s="111">
        <v>7331</v>
      </c>
      <c r="B521" s="1">
        <v>733</v>
      </c>
      <c r="C521" s="100">
        <v>73</v>
      </c>
      <c r="D521" s="3" t="s">
        <v>622</v>
      </c>
      <c r="E521" s="3"/>
      <c r="F521" s="4" t="s">
        <v>109</v>
      </c>
      <c r="G521" s="4" t="s">
        <v>91</v>
      </c>
      <c r="H521" s="4" t="s">
        <v>550</v>
      </c>
      <c r="I521" s="4" t="s">
        <v>367</v>
      </c>
      <c r="J521" s="4" t="s">
        <v>615</v>
      </c>
      <c r="K521" s="57">
        <f>W521/AC521</f>
        <v>160.84018760000603</v>
      </c>
      <c r="L521" s="57">
        <f>R521-K521</f>
        <v>120.53891186978009</v>
      </c>
      <c r="M521" s="57">
        <f t="shared" si="160"/>
        <v>129.01393323793246</v>
      </c>
      <c r="N521" s="57">
        <f t="shared" si="160"/>
        <v>149.39074245754125</v>
      </c>
      <c r="O521" s="57">
        <f t="shared" si="160"/>
        <v>168.9368927035332</v>
      </c>
      <c r="P521" s="57">
        <f t="shared" si="160"/>
        <v>182.80541952818078</v>
      </c>
      <c r="Q521" s="57">
        <f t="shared" si="143"/>
        <v>750.68589979696776</v>
      </c>
      <c r="R521" s="58">
        <f t="shared" si="161"/>
        <v>281.37909946978613</v>
      </c>
      <c r="S521" s="58">
        <f t="shared" si="161"/>
        <v>410.39303270771859</v>
      </c>
      <c r="T521" s="58">
        <f t="shared" si="161"/>
        <v>559.78377516525984</v>
      </c>
      <c r="U521" s="58">
        <f t="shared" si="161"/>
        <v>728.72066786879304</v>
      </c>
      <c r="V521" s="58">
        <f t="shared" si="161"/>
        <v>911.52608739697382</v>
      </c>
      <c r="W521" s="57">
        <v>997.20916312003749</v>
      </c>
      <c r="X521" s="57">
        <v>1744.550416712674</v>
      </c>
      <c r="Y521" s="57">
        <v>2544.4368027878554</v>
      </c>
      <c r="Z521" s="57">
        <v>3470.6594060246111</v>
      </c>
      <c r="AA521" s="57">
        <v>4518.0681407865168</v>
      </c>
      <c r="AB521" s="57">
        <v>5651.4617418612379</v>
      </c>
      <c r="AC521" s="59">
        <v>6.2</v>
      </c>
      <c r="AD521" s="59">
        <v>6.2</v>
      </c>
      <c r="AE521" s="59">
        <v>6.2</v>
      </c>
      <c r="AF521" s="59">
        <v>6.2</v>
      </c>
      <c r="AG521" s="59">
        <v>6.2</v>
      </c>
      <c r="AH521" s="59">
        <v>6.2</v>
      </c>
      <c r="AI521" s="95">
        <v>5</v>
      </c>
      <c r="AJ521" s="95">
        <f t="shared" si="145"/>
        <v>32.168037520001207</v>
      </c>
      <c r="AK521" s="95">
        <f t="shared" si="146"/>
        <v>56.275819893957227</v>
      </c>
      <c r="AL521" s="95">
        <f t="shared" si="147"/>
        <v>82.078606541543721</v>
      </c>
      <c r="AM521" s="95">
        <f t="shared" si="148"/>
        <v>111.95675503305196</v>
      </c>
      <c r="AN521" s="95">
        <f t="shared" si="149"/>
        <v>145.7441335737586</v>
      </c>
      <c r="AO521" s="95">
        <f t="shared" si="150"/>
        <v>182.30521747939477</v>
      </c>
      <c r="AP521" s="57"/>
      <c r="AQ521" s="57"/>
      <c r="AR521" s="57"/>
      <c r="AS521" s="57"/>
      <c r="AT521" s="57"/>
      <c r="AU521" s="57"/>
      <c r="AV521" s="117">
        <v>32.690190053017936</v>
      </c>
      <c r="AW521" s="117">
        <v>50.592628962906517</v>
      </c>
      <c r="AX521" s="117">
        <v>69.677193179056445</v>
      </c>
      <c r="AY521" s="117">
        <v>93.880021172435193</v>
      </c>
      <c r="AZ521" s="117">
        <v>121.93818339803396</v>
      </c>
      <c r="BA521" s="117">
        <v>150.13226627276811</v>
      </c>
      <c r="BB521" s="74">
        <f t="shared" si="159"/>
        <v>64.85822757301915</v>
      </c>
      <c r="BC521" s="74">
        <f t="shared" si="154"/>
        <v>106.86844885686375</v>
      </c>
      <c r="BD521" s="74">
        <f t="shared" si="155"/>
        <v>151.75579972060018</v>
      </c>
      <c r="BE521" s="74">
        <f t="shared" si="156"/>
        <v>205.83677620548715</v>
      </c>
      <c r="BF521" s="74">
        <f t="shared" si="157"/>
        <v>267.68231697179255</v>
      </c>
      <c r="BG521" s="74">
        <f t="shared" si="158"/>
        <v>332.43748375216285</v>
      </c>
      <c r="BH521" s="111">
        <v>7331</v>
      </c>
      <c r="BI521" s="57">
        <v>490.35285079526903</v>
      </c>
      <c r="BJ521" s="57">
        <v>758.88943444359779</v>
      </c>
      <c r="BK521" s="57">
        <v>1045.1578976858466</v>
      </c>
      <c r="BL521" s="57">
        <v>1408.2003175865279</v>
      </c>
      <c r="BM521" s="57">
        <v>1829.0727509705093</v>
      </c>
      <c r="BN521" s="57">
        <v>2251.9839940915217</v>
      </c>
      <c r="BO521" s="57">
        <v>86.018042145825717</v>
      </c>
      <c r="BP521" s="57">
        <v>172.25434740788029</v>
      </c>
      <c r="BQ521" s="57">
        <v>259.24073308900307</v>
      </c>
      <c r="BR521" s="57">
        <v>348.06526668857111</v>
      </c>
      <c r="BS521" s="57">
        <v>443.20858753054381</v>
      </c>
      <c r="BT521" s="57">
        <v>558.24561031992494</v>
      </c>
      <c r="BU521" s="57"/>
      <c r="BV521" s="57"/>
      <c r="BW521" s="57"/>
      <c r="BX521" s="57"/>
      <c r="BY521" s="57"/>
      <c r="BZ521" s="57"/>
      <c r="CA521" s="57">
        <v>0</v>
      </c>
      <c r="CB521" s="30">
        <v>41.167355241097432</v>
      </c>
      <c r="CC521" s="30">
        <v>20.583677620548716</v>
      </c>
      <c r="CD521" s="30">
        <v>49.400826289316917</v>
      </c>
      <c r="CE521" s="30">
        <v>93.880021172435193</v>
      </c>
      <c r="CF521" s="30">
        <v>0</v>
      </c>
      <c r="CG521" s="124">
        <v>0</v>
      </c>
      <c r="CH521" s="124">
        <v>66.48749675043257</v>
      </c>
      <c r="CI521" s="124">
        <v>33.243748375216285</v>
      </c>
      <c r="CJ521" s="124">
        <v>83.109370938040712</v>
      </c>
      <c r="CK521" s="124">
        <v>150.13226627276811</v>
      </c>
      <c r="CL521" s="124">
        <v>0</v>
      </c>
      <c r="CM521" s="4">
        <f>IF(ISNUMBER(VLOOKUP(A521,Sheet1!$D$5:$D$567,1,0)),1,0)</f>
        <v>0</v>
      </c>
    </row>
    <row r="522" spans="1:91" s="57" customFormat="1">
      <c r="A522" s="111">
        <v>7341</v>
      </c>
      <c r="B522" s="100">
        <v>734</v>
      </c>
      <c r="C522" s="100">
        <v>73</v>
      </c>
      <c r="D522" s="101" t="s">
        <v>623</v>
      </c>
      <c r="E522" s="101"/>
      <c r="F522" s="102" t="s">
        <v>90</v>
      </c>
      <c r="G522" s="102" t="s">
        <v>91</v>
      </c>
      <c r="H522" s="102" t="s">
        <v>550</v>
      </c>
      <c r="I522" s="102" t="s">
        <v>367</v>
      </c>
      <c r="J522" s="102" t="s">
        <v>615</v>
      </c>
      <c r="K522" s="103">
        <f>W522/AC522</f>
        <v>356.95697301377629</v>
      </c>
      <c r="L522" s="103">
        <f>R522-K522</f>
        <v>33.613086325700408</v>
      </c>
      <c r="M522" s="103">
        <f t="shared" si="160"/>
        <v>149.37448508883909</v>
      </c>
      <c r="N522" s="103">
        <f t="shared" si="160"/>
        <v>166.2464102199101</v>
      </c>
      <c r="O522" s="103">
        <f t="shared" si="160"/>
        <v>173.36601016623399</v>
      </c>
      <c r="P522" s="103">
        <f t="shared" si="160"/>
        <v>170.9171613030021</v>
      </c>
      <c r="Q522" s="103">
        <f t="shared" si="143"/>
        <v>693.5171531036857</v>
      </c>
      <c r="R522" s="106">
        <f t="shared" si="161"/>
        <v>390.5700593394767</v>
      </c>
      <c r="S522" s="106">
        <f t="shared" si="161"/>
        <v>539.94454442831579</v>
      </c>
      <c r="T522" s="106">
        <f t="shared" si="161"/>
        <v>706.1909546482259</v>
      </c>
      <c r="U522" s="106">
        <f t="shared" si="161"/>
        <v>879.55696481445989</v>
      </c>
      <c r="V522" s="106">
        <f t="shared" si="161"/>
        <v>1050.474126117462</v>
      </c>
      <c r="W522" s="103">
        <v>1499.2192866578605</v>
      </c>
      <c r="X522" s="103">
        <v>1640.3942492258022</v>
      </c>
      <c r="Y522" s="103">
        <v>2267.7670865989267</v>
      </c>
      <c r="Z522" s="103">
        <v>2966.0020095225491</v>
      </c>
      <c r="AA522" s="103">
        <v>3694.1392522207316</v>
      </c>
      <c r="AB522" s="103">
        <v>4411.991329693341</v>
      </c>
      <c r="AC522" s="105">
        <v>4.2</v>
      </c>
      <c r="AD522" s="105">
        <v>4.2</v>
      </c>
      <c r="AE522" s="105">
        <v>4.2</v>
      </c>
      <c r="AF522" s="105">
        <v>4.2</v>
      </c>
      <c r="AG522" s="105">
        <v>4.2</v>
      </c>
      <c r="AH522" s="105">
        <v>4.2</v>
      </c>
      <c r="AI522" s="105">
        <v>5</v>
      </c>
      <c r="AJ522" s="95">
        <f t="shared" si="145"/>
        <v>71.391394602755256</v>
      </c>
      <c r="AK522" s="95">
        <f t="shared" si="146"/>
        <v>78.114011867895343</v>
      </c>
      <c r="AL522" s="95">
        <f t="shared" si="147"/>
        <v>107.98890888566316</v>
      </c>
      <c r="AM522" s="95">
        <f t="shared" si="148"/>
        <v>141.23819092964519</v>
      </c>
      <c r="AN522" s="95">
        <f t="shared" si="149"/>
        <v>175.91139296289197</v>
      </c>
      <c r="AO522" s="95">
        <f t="shared" si="150"/>
        <v>210.09482522349239</v>
      </c>
      <c r="AP522" s="103">
        <v>200</v>
      </c>
      <c r="AQ522" s="103">
        <f>AP522*1.1</f>
        <v>220.00000000000003</v>
      </c>
      <c r="AR522" s="103">
        <f>AQ522*1.1</f>
        <v>242.00000000000006</v>
      </c>
      <c r="AS522" s="103">
        <f>AR522*1.1</f>
        <v>266.2000000000001</v>
      </c>
      <c r="AT522" s="103">
        <f>AS522*1.1</f>
        <v>292.82000000000016</v>
      </c>
      <c r="AU522" s="103">
        <f>AT522*1.1</f>
        <v>322.1020000000002</v>
      </c>
      <c r="AV522" s="117">
        <v>35.965260533456053</v>
      </c>
      <c r="AW522" s="117">
        <v>38.548765641092466</v>
      </c>
      <c r="AX522" s="117">
        <v>50.16061031572837</v>
      </c>
      <c r="AY522" s="117">
        <v>66.584262622498628</v>
      </c>
      <c r="AZ522" s="117">
        <v>85.699762679453869</v>
      </c>
      <c r="BA522" s="117">
        <v>101.84596765997146</v>
      </c>
      <c r="BB522" s="74">
        <f t="shared" si="159"/>
        <v>307.35665513621132</v>
      </c>
      <c r="BC522" s="74">
        <f t="shared" si="154"/>
        <v>336.6627775089878</v>
      </c>
      <c r="BD522" s="74">
        <f t="shared" si="155"/>
        <v>400.14951920139163</v>
      </c>
      <c r="BE522" s="74">
        <f t="shared" si="156"/>
        <v>474.02245355214393</v>
      </c>
      <c r="BF522" s="74">
        <f t="shared" si="157"/>
        <v>554.43115564234608</v>
      </c>
      <c r="BG522" s="74">
        <f t="shared" si="158"/>
        <v>634.04279288346402</v>
      </c>
      <c r="BH522" s="111">
        <v>7341</v>
      </c>
      <c r="BI522" s="103">
        <v>539.47890800184075</v>
      </c>
      <c r="BJ522" s="103">
        <v>578.23148461638698</v>
      </c>
      <c r="BK522" s="103">
        <v>752.40915473592554</v>
      </c>
      <c r="BL522" s="103">
        <v>998.76393933747931</v>
      </c>
      <c r="BM522" s="103">
        <v>1285.496440191808</v>
      </c>
      <c r="BN522" s="103">
        <v>1527.689514899572</v>
      </c>
      <c r="BO522" s="103"/>
      <c r="BP522" s="103"/>
      <c r="BQ522" s="103"/>
      <c r="BR522" s="103"/>
      <c r="BS522" s="103"/>
      <c r="BT522" s="103"/>
      <c r="BU522" s="103"/>
      <c r="BV522" s="103"/>
      <c r="BW522" s="103"/>
      <c r="BX522" s="103"/>
      <c r="BY522" s="103"/>
      <c r="BZ522" s="103"/>
      <c r="CA522" s="103">
        <v>0</v>
      </c>
      <c r="CB522" s="30">
        <v>146.94696060116462</v>
      </c>
      <c r="CC522" s="30">
        <v>71.103368032821592</v>
      </c>
      <c r="CD522" s="30">
        <v>189.60898142085759</v>
      </c>
      <c r="CE522" s="30">
        <v>66.584262622498628</v>
      </c>
      <c r="CF522" s="30">
        <v>0</v>
      </c>
      <c r="CG522" s="124">
        <v>0</v>
      </c>
      <c r="CH522" s="124">
        <v>152.17027029203135</v>
      </c>
      <c r="CI522" s="124">
        <v>126.8085585766928</v>
      </c>
      <c r="CJ522" s="124">
        <v>253.61711715338561</v>
      </c>
      <c r="CK522" s="124">
        <v>101.84596765997146</v>
      </c>
      <c r="CL522" s="124">
        <v>0</v>
      </c>
      <c r="CM522" s="4">
        <f>IF(ISNUMBER(VLOOKUP(A522,Sheet1!$D$5:$D$567,1,0)),1,0)</f>
        <v>0</v>
      </c>
    </row>
    <row r="523" spans="1:91" s="70" customFormat="1">
      <c r="A523" s="111">
        <v>7401</v>
      </c>
      <c r="B523" s="67">
        <v>740</v>
      </c>
      <c r="C523" s="67">
        <v>74</v>
      </c>
      <c r="D523" s="68" t="s">
        <v>624</v>
      </c>
      <c r="E523" s="68"/>
      <c r="F523" s="69" t="s">
        <v>109</v>
      </c>
      <c r="G523" s="69" t="s">
        <v>91</v>
      </c>
      <c r="H523" s="69" t="s">
        <v>550</v>
      </c>
      <c r="I523" s="69" t="s">
        <v>367</v>
      </c>
      <c r="J523" s="69" t="s">
        <v>625</v>
      </c>
      <c r="K523" s="70">
        <v>0</v>
      </c>
      <c r="L523" s="70">
        <v>0</v>
      </c>
      <c r="M523" s="70">
        <v>0</v>
      </c>
      <c r="N523" s="70">
        <v>0</v>
      </c>
      <c r="O523" s="70">
        <v>0</v>
      </c>
      <c r="P523" s="70">
        <v>0</v>
      </c>
      <c r="Q523" s="70">
        <f t="shared" si="143"/>
        <v>0</v>
      </c>
      <c r="R523" s="71">
        <f t="shared" ref="R523:R535" si="162">K523+L523</f>
        <v>0</v>
      </c>
      <c r="S523" s="71">
        <f t="shared" ref="S523:S535" si="163">R523+M523</f>
        <v>0</v>
      </c>
      <c r="T523" s="71">
        <f t="shared" ref="T523:T535" si="164">S523+N523</f>
        <v>0</v>
      </c>
      <c r="U523" s="71">
        <f t="shared" ref="U523:U535" si="165">T523+O523</f>
        <v>0</v>
      </c>
      <c r="V523" s="72">
        <f t="shared" ref="V523:V535" si="166">U523+P523</f>
        <v>0</v>
      </c>
      <c r="W523" s="70">
        <v>0</v>
      </c>
      <c r="X523" s="70">
        <f t="shared" ref="X523:X535" si="167">R523*AD523</f>
        <v>0</v>
      </c>
      <c r="Y523" s="70">
        <f t="shared" ref="Y523:Y535" si="168">S523*AE523</f>
        <v>0</v>
      </c>
      <c r="Z523" s="70">
        <f t="shared" ref="Z523:Z535" si="169">T523*AF523</f>
        <v>0</v>
      </c>
      <c r="AA523" s="70">
        <f t="shared" ref="AA523:AA535" si="170">U523*AG523</f>
        <v>0</v>
      </c>
      <c r="AB523" s="70">
        <f t="shared" ref="AB523:AB535" si="171">V523*AH523</f>
        <v>0</v>
      </c>
      <c r="AC523" s="73"/>
      <c r="AD523" s="73"/>
      <c r="AE523" s="73"/>
      <c r="AF523" s="73"/>
      <c r="AG523" s="73"/>
      <c r="AH523" s="73"/>
      <c r="AI523" s="95"/>
      <c r="AJ523" s="95"/>
      <c r="AK523" s="95"/>
      <c r="AL523" s="95"/>
      <c r="AM523" s="95"/>
      <c r="AN523" s="95"/>
      <c r="AO523" s="95"/>
      <c r="AV523" s="117">
        <v>0</v>
      </c>
      <c r="AW523" s="117">
        <v>0</v>
      </c>
      <c r="AX523" s="117">
        <v>0</v>
      </c>
      <c r="AY523" s="117">
        <v>0</v>
      </c>
      <c r="AZ523" s="117">
        <v>0</v>
      </c>
      <c r="BA523" s="117">
        <v>0</v>
      </c>
      <c r="BB523" s="74">
        <f t="shared" si="159"/>
        <v>0</v>
      </c>
      <c r="BC523" s="74">
        <f t="shared" si="154"/>
        <v>0</v>
      </c>
      <c r="BD523" s="74">
        <f t="shared" si="155"/>
        <v>0</v>
      </c>
      <c r="BE523" s="74">
        <f t="shared" si="156"/>
        <v>0</v>
      </c>
      <c r="BF523" s="74">
        <f t="shared" si="157"/>
        <v>0</v>
      </c>
      <c r="BG523" s="74">
        <f t="shared" si="158"/>
        <v>0</v>
      </c>
      <c r="BH523" s="111">
        <v>7401</v>
      </c>
      <c r="BI523" s="70">
        <v>0</v>
      </c>
      <c r="BJ523" s="70">
        <v>0</v>
      </c>
      <c r="BK523" s="70">
        <v>0</v>
      </c>
      <c r="BL523" s="70">
        <v>0</v>
      </c>
      <c r="BM523" s="70">
        <v>0</v>
      </c>
      <c r="BN523" s="70">
        <v>0</v>
      </c>
      <c r="BO523" s="70">
        <v>0</v>
      </c>
      <c r="BP523" s="70">
        <v>0</v>
      </c>
      <c r="BQ523" s="70">
        <v>0</v>
      </c>
      <c r="BR523" s="70">
        <v>0</v>
      </c>
      <c r="BS523" s="70">
        <v>0</v>
      </c>
      <c r="BT523" s="70">
        <v>0</v>
      </c>
      <c r="CA523" s="70">
        <v>0</v>
      </c>
      <c r="CB523" s="30">
        <v>0</v>
      </c>
      <c r="CC523" s="30">
        <v>0</v>
      </c>
      <c r="CD523" s="30">
        <v>0</v>
      </c>
      <c r="CE523" s="30">
        <v>0</v>
      </c>
      <c r="CF523" s="30">
        <v>0</v>
      </c>
      <c r="CG523" s="124">
        <v>0</v>
      </c>
      <c r="CH523" s="124">
        <v>0</v>
      </c>
      <c r="CI523" s="124">
        <v>0</v>
      </c>
      <c r="CJ523" s="124">
        <v>0</v>
      </c>
      <c r="CK523" s="124">
        <v>0</v>
      </c>
      <c r="CL523" s="124">
        <v>0</v>
      </c>
      <c r="CM523" s="4">
        <f>IF(ISNUMBER(VLOOKUP(A523,Sheet1!$D$5:$D$567,1,0)),1,0)</f>
        <v>0</v>
      </c>
    </row>
    <row r="524" spans="1:91" s="70" customFormat="1">
      <c r="A524" s="111">
        <v>7402</v>
      </c>
      <c r="B524" s="67">
        <v>740</v>
      </c>
      <c r="C524" s="67">
        <v>74</v>
      </c>
      <c r="D524" s="68" t="s">
        <v>626</v>
      </c>
      <c r="E524" s="68"/>
      <c r="F524" s="69" t="s">
        <v>109</v>
      </c>
      <c r="G524" s="69" t="s">
        <v>91</v>
      </c>
      <c r="H524" s="69" t="s">
        <v>550</v>
      </c>
      <c r="I524" s="69" t="s">
        <v>367</v>
      </c>
      <c r="J524" s="69" t="s">
        <v>625</v>
      </c>
      <c r="K524" s="70">
        <v>636.3636363636432</v>
      </c>
      <c r="L524" s="70">
        <v>15</v>
      </c>
      <c r="M524" s="70">
        <v>15</v>
      </c>
      <c r="N524" s="70">
        <v>15</v>
      </c>
      <c r="O524" s="70">
        <v>15</v>
      </c>
      <c r="P524" s="70">
        <v>15</v>
      </c>
      <c r="Q524" s="70">
        <f t="shared" si="143"/>
        <v>75</v>
      </c>
      <c r="R524" s="71">
        <f t="shared" si="162"/>
        <v>651.3636363636432</v>
      </c>
      <c r="S524" s="71">
        <f t="shared" si="163"/>
        <v>666.3636363636432</v>
      </c>
      <c r="T524" s="71">
        <f t="shared" si="164"/>
        <v>681.3636363636432</v>
      </c>
      <c r="U524" s="71">
        <f t="shared" si="165"/>
        <v>696.3636363636432</v>
      </c>
      <c r="V524" s="72">
        <f t="shared" si="166"/>
        <v>711.3636363636432</v>
      </c>
      <c r="W524" s="70">
        <v>3816.5658581205585</v>
      </c>
      <c r="X524" s="70">
        <f t="shared" si="167"/>
        <v>3975.653681166456</v>
      </c>
      <c r="Y524" s="70">
        <f t="shared" si="168"/>
        <v>4071.0418871738725</v>
      </c>
      <c r="Z524" s="70">
        <f t="shared" si="169"/>
        <v>4170.6582565419094</v>
      </c>
      <c r="AA524" s="70">
        <f t="shared" si="170"/>
        <v>4267.4393083921887</v>
      </c>
      <c r="AB524" s="70">
        <f t="shared" si="171"/>
        <v>4315.0852288594278</v>
      </c>
      <c r="AC524" s="73">
        <v>5.9974606341893848</v>
      </c>
      <c r="AD524" s="73">
        <v>6.1035855537795616</v>
      </c>
      <c r="AE524" s="73">
        <v>6.1093398033986546</v>
      </c>
      <c r="AF524" s="73">
        <v>6.1210461403549754</v>
      </c>
      <c r="AG524" s="73">
        <v>6.1281765525213592</v>
      </c>
      <c r="AH524" s="73">
        <v>6.0659345070227797</v>
      </c>
      <c r="AI524" s="95">
        <v>5</v>
      </c>
      <c r="AJ524" s="95">
        <f t="shared" ref="AJ524:AJ537" si="172">K524/AI524</f>
        <v>127.27272727272864</v>
      </c>
      <c r="AK524" s="95">
        <f t="shared" ref="AK524:AK537" si="173">R524/$AI524</f>
        <v>130.27272727272864</v>
      </c>
      <c r="AL524" s="95">
        <f t="shared" ref="AL524:AL537" si="174">S524/$AI524</f>
        <v>133.27272727272864</v>
      </c>
      <c r="AM524" s="95">
        <f t="shared" ref="AM524:AM537" si="175">T524/$AI524</f>
        <v>136.27272727272864</v>
      </c>
      <c r="AN524" s="95">
        <f t="shared" ref="AN524:AN537" si="176">U524/$AI524</f>
        <v>139.27272727272864</v>
      </c>
      <c r="AO524" s="95">
        <f t="shared" ref="AO524:AO537" si="177">V524/$AI524</f>
        <v>142.27272727272864</v>
      </c>
      <c r="AV524" s="117">
        <v>122.0966135091261</v>
      </c>
      <c r="AW524" s="117">
        <v>116.43603329698924</v>
      </c>
      <c r="AX524" s="117">
        <v>120.48429055466691</v>
      </c>
      <c r="AY524" s="117">
        <v>127.78404962946976</v>
      </c>
      <c r="AZ524" s="117">
        <v>126.27749702603484</v>
      </c>
      <c r="BA524" s="117">
        <v>120.61275362024892</v>
      </c>
      <c r="BB524" s="74">
        <f t="shared" si="159"/>
        <v>249.36934078185476</v>
      </c>
      <c r="BC524" s="74">
        <f t="shared" si="154"/>
        <v>246.70876056971787</v>
      </c>
      <c r="BD524" s="74">
        <f t="shared" si="155"/>
        <v>253.75701782739554</v>
      </c>
      <c r="BE524" s="74">
        <f t="shared" si="156"/>
        <v>264.05677690219841</v>
      </c>
      <c r="BF524" s="74">
        <f t="shared" si="157"/>
        <v>265.55022429876351</v>
      </c>
      <c r="BG524" s="74">
        <f t="shared" si="158"/>
        <v>262.88548089297757</v>
      </c>
      <c r="BH524" s="111">
        <v>7402</v>
      </c>
      <c r="BI524" s="70">
        <v>1831.4492026368914</v>
      </c>
      <c r="BJ524" s="70">
        <v>1746.5404994548385</v>
      </c>
      <c r="BK524" s="70">
        <v>1807.2643583200038</v>
      </c>
      <c r="BL524" s="70">
        <v>1916.7607444420464</v>
      </c>
      <c r="BM524" s="70">
        <v>1894.1624553905226</v>
      </c>
      <c r="BN524" s="70">
        <v>1809.1913043037339</v>
      </c>
      <c r="BO524" s="70">
        <v>387.80992982794328</v>
      </c>
      <c r="BP524" s="70">
        <v>423.44933228910338</v>
      </c>
      <c r="BQ524" s="70">
        <v>383.96530834351671</v>
      </c>
      <c r="BR524" s="70">
        <v>357.42234259768543</v>
      </c>
      <c r="BS524" s="70">
        <v>390.59007963591182</v>
      </c>
      <c r="BT524" s="70">
        <v>421.00590778304758</v>
      </c>
      <c r="CA524" s="70">
        <v>0</v>
      </c>
      <c r="CB524" s="30">
        <v>52.811355380439686</v>
      </c>
      <c r="CC524" s="30">
        <v>26.405677690219843</v>
      </c>
      <c r="CD524" s="30">
        <v>58.092490918483648</v>
      </c>
      <c r="CE524" s="30">
        <v>127.78404962946976</v>
      </c>
      <c r="CF524" s="30">
        <v>0</v>
      </c>
      <c r="CG524" s="124">
        <v>0</v>
      </c>
      <c r="CH524" s="124">
        <v>52.577096178595518</v>
      </c>
      <c r="CI524" s="124">
        <v>26.288548089297759</v>
      </c>
      <c r="CJ524" s="124">
        <v>63.092515414314612</v>
      </c>
      <c r="CK524" s="124">
        <v>120.61275362024892</v>
      </c>
      <c r="CL524" s="124">
        <v>0</v>
      </c>
      <c r="CM524" s="4">
        <f>IF(ISNUMBER(VLOOKUP(A524,Sheet1!$D$5:$D$567,1,0)),1,0)</f>
        <v>0</v>
      </c>
    </row>
    <row r="525" spans="1:91" s="70" customFormat="1">
      <c r="A525" s="111">
        <v>7403</v>
      </c>
      <c r="B525" s="67">
        <v>740</v>
      </c>
      <c r="C525" s="67">
        <v>74</v>
      </c>
      <c r="D525" s="68" t="s">
        <v>627</v>
      </c>
      <c r="E525" s="68"/>
      <c r="F525" s="69" t="s">
        <v>109</v>
      </c>
      <c r="G525" s="69" t="s">
        <v>91</v>
      </c>
      <c r="H525" s="69" t="s">
        <v>550</v>
      </c>
      <c r="I525" s="69" t="s">
        <v>367</v>
      </c>
      <c r="J525" s="69" t="s">
        <v>625</v>
      </c>
      <c r="K525" s="70">
        <v>1125.0000000000041</v>
      </c>
      <c r="L525" s="70">
        <v>15</v>
      </c>
      <c r="M525" s="70">
        <v>15</v>
      </c>
      <c r="N525" s="70">
        <v>15</v>
      </c>
      <c r="O525" s="70">
        <v>15</v>
      </c>
      <c r="P525" s="70">
        <v>15</v>
      </c>
      <c r="Q525" s="70">
        <f t="shared" si="143"/>
        <v>75</v>
      </c>
      <c r="R525" s="71">
        <f t="shared" si="162"/>
        <v>1140.0000000000041</v>
      </c>
      <c r="S525" s="71">
        <f t="shared" si="163"/>
        <v>1155.0000000000041</v>
      </c>
      <c r="T525" s="71">
        <f t="shared" si="164"/>
        <v>1170.0000000000041</v>
      </c>
      <c r="U525" s="71">
        <f t="shared" si="165"/>
        <v>1185.0000000000041</v>
      </c>
      <c r="V525" s="72">
        <f t="shared" si="166"/>
        <v>1200.0000000000041</v>
      </c>
      <c r="W525" s="70">
        <v>6471.2407405392196</v>
      </c>
      <c r="X525" s="70">
        <f t="shared" si="167"/>
        <v>6675.480645749245</v>
      </c>
      <c r="Y525" s="70">
        <f t="shared" si="168"/>
        <v>6865.6992898350063</v>
      </c>
      <c r="Z525" s="70">
        <f t="shared" si="169"/>
        <v>7118.0423717701478</v>
      </c>
      <c r="AA525" s="70">
        <f t="shared" si="170"/>
        <v>7399.4777407243164</v>
      </c>
      <c r="AB525" s="70">
        <f t="shared" si="171"/>
        <v>7620.4983062720203</v>
      </c>
      <c r="AC525" s="73">
        <v>5.7522139915903967</v>
      </c>
      <c r="AD525" s="73">
        <v>5.8556847769730007</v>
      </c>
      <c r="AE525" s="73">
        <v>5.9443283894675165</v>
      </c>
      <c r="AF525" s="73">
        <v>6.0837968989488234</v>
      </c>
      <c r="AG525" s="73">
        <v>6.2442850132694439</v>
      </c>
      <c r="AH525" s="73">
        <v>6.3504152552266619</v>
      </c>
      <c r="AI525" s="95">
        <v>5</v>
      </c>
      <c r="AJ525" s="95">
        <f t="shared" si="172"/>
        <v>225.00000000000082</v>
      </c>
      <c r="AK525" s="95">
        <f t="shared" si="173"/>
        <v>228.00000000000082</v>
      </c>
      <c r="AL525" s="95">
        <f t="shared" si="174"/>
        <v>231.00000000000082</v>
      </c>
      <c r="AM525" s="95">
        <f t="shared" si="175"/>
        <v>234.00000000000082</v>
      </c>
      <c r="AN525" s="95">
        <f t="shared" si="176"/>
        <v>237.00000000000082</v>
      </c>
      <c r="AO525" s="95">
        <f t="shared" si="177"/>
        <v>240.00000000000082</v>
      </c>
      <c r="AV525" s="117">
        <v>195.08685960357852</v>
      </c>
      <c r="AW525" s="117">
        <v>194.08676792817855</v>
      </c>
      <c r="AX525" s="117">
        <v>203.34132067912313</v>
      </c>
      <c r="AY525" s="117">
        <v>212.62190190610102</v>
      </c>
      <c r="AZ525" s="117">
        <v>212.57308883725764</v>
      </c>
      <c r="BA525" s="117">
        <v>213.23742322593341</v>
      </c>
      <c r="BB525" s="74">
        <f t="shared" si="159"/>
        <v>420.08685960357934</v>
      </c>
      <c r="BC525" s="74">
        <f t="shared" si="154"/>
        <v>422.08676792817937</v>
      </c>
      <c r="BD525" s="74">
        <f t="shared" si="155"/>
        <v>434.34132067912395</v>
      </c>
      <c r="BE525" s="74">
        <f t="shared" si="156"/>
        <v>446.62190190610181</v>
      </c>
      <c r="BF525" s="74">
        <f t="shared" si="157"/>
        <v>449.57308883725847</v>
      </c>
      <c r="BG525" s="74">
        <f t="shared" si="158"/>
        <v>453.23742322593421</v>
      </c>
      <c r="BH525" s="111">
        <v>7403</v>
      </c>
      <c r="BI525" s="70">
        <v>2926.3028940536778</v>
      </c>
      <c r="BJ525" s="70">
        <v>2911.301518922678</v>
      </c>
      <c r="BK525" s="70">
        <v>3050.1198101868467</v>
      </c>
      <c r="BL525" s="70">
        <v>3189.3285285915154</v>
      </c>
      <c r="BM525" s="70">
        <v>3188.5963325588646</v>
      </c>
      <c r="BN525" s="70">
        <v>3198.5613483890011</v>
      </c>
      <c r="BO525" s="70">
        <v>697.43590957942638</v>
      </c>
      <c r="BP525" s="70">
        <v>679.60340128348287</v>
      </c>
      <c r="BQ525" s="70">
        <v>622.07278927654011</v>
      </c>
      <c r="BR525" s="70">
        <v>623.30302531698874</v>
      </c>
      <c r="BS525" s="70">
        <v>687.12792011673218</v>
      </c>
      <c r="BT525" s="70">
        <v>717.36354554310674</v>
      </c>
      <c r="CA525" s="70">
        <v>0</v>
      </c>
      <c r="CB525" s="30">
        <v>89.324380381220365</v>
      </c>
      <c r="CC525" s="30">
        <v>44.662190190610183</v>
      </c>
      <c r="CD525" s="30">
        <v>98.256818419342395</v>
      </c>
      <c r="CE525" s="30">
        <v>212.62190190610102</v>
      </c>
      <c r="CF525" s="30">
        <v>0</v>
      </c>
      <c r="CG525" s="124">
        <v>0</v>
      </c>
      <c r="CH525" s="124">
        <v>90.64748464518685</v>
      </c>
      <c r="CI525" s="124">
        <v>45.323742322593425</v>
      </c>
      <c r="CJ525" s="124">
        <v>104.24460734196487</v>
      </c>
      <c r="CK525" s="124">
        <v>213.23742322593341</v>
      </c>
      <c r="CL525" s="124">
        <v>0</v>
      </c>
      <c r="CM525" s="4">
        <f>IF(ISNUMBER(VLOOKUP(A525,Sheet1!$D$5:$D$567,1,0)),1,0)</f>
        <v>0</v>
      </c>
    </row>
    <row r="526" spans="1:91" s="70" customFormat="1">
      <c r="A526" s="111">
        <v>7404</v>
      </c>
      <c r="B526" s="67">
        <v>740</v>
      </c>
      <c r="C526" s="67">
        <v>74</v>
      </c>
      <c r="D526" s="68" t="s">
        <v>628</v>
      </c>
      <c r="E526" s="68"/>
      <c r="F526" s="69" t="s">
        <v>109</v>
      </c>
      <c r="G526" s="69" t="s">
        <v>91</v>
      </c>
      <c r="H526" s="69" t="s">
        <v>550</v>
      </c>
      <c r="I526" s="69" t="s">
        <v>367</v>
      </c>
      <c r="J526" s="69" t="s">
        <v>625</v>
      </c>
      <c r="K526" s="70">
        <v>1271.9298245613948</v>
      </c>
      <c r="L526" s="70">
        <v>15</v>
      </c>
      <c r="M526" s="70">
        <v>15</v>
      </c>
      <c r="N526" s="70">
        <v>15</v>
      </c>
      <c r="O526" s="70">
        <v>15</v>
      </c>
      <c r="P526" s="70">
        <v>15</v>
      </c>
      <c r="Q526" s="70">
        <f t="shared" si="143"/>
        <v>75</v>
      </c>
      <c r="R526" s="71">
        <f t="shared" si="162"/>
        <v>1286.9298245613948</v>
      </c>
      <c r="S526" s="71">
        <f t="shared" si="163"/>
        <v>1301.9298245613948</v>
      </c>
      <c r="T526" s="71">
        <f t="shared" si="164"/>
        <v>1316.9298245613948</v>
      </c>
      <c r="U526" s="71">
        <f t="shared" si="165"/>
        <v>1331.9298245613948</v>
      </c>
      <c r="V526" s="72">
        <f t="shared" si="166"/>
        <v>1346.9298245613948</v>
      </c>
      <c r="W526" s="70">
        <v>7954.526739384858</v>
      </c>
      <c r="X526" s="70">
        <f t="shared" si="167"/>
        <v>8249.5436785071124</v>
      </c>
      <c r="Y526" s="70">
        <f t="shared" si="168"/>
        <v>8554.3398853733652</v>
      </c>
      <c r="Z526" s="70">
        <f t="shared" si="169"/>
        <v>8869.2199377838606</v>
      </c>
      <c r="AA526" s="70">
        <f t="shared" si="170"/>
        <v>9194.4975303865249</v>
      </c>
      <c r="AB526" s="70">
        <f t="shared" si="171"/>
        <v>9530.4957401582069</v>
      </c>
      <c r="AC526" s="73">
        <v>6.2539037813095177</v>
      </c>
      <c r="AD526" s="73">
        <v>6.4102513758422548</v>
      </c>
      <c r="AE526" s="73">
        <v>6.5705076602383112</v>
      </c>
      <c r="AF526" s="73">
        <v>6.7347703517442676</v>
      </c>
      <c r="AG526" s="73">
        <v>6.9031396105378739</v>
      </c>
      <c r="AH526" s="73">
        <v>7.0757181008013204</v>
      </c>
      <c r="AI526" s="95">
        <v>5</v>
      </c>
      <c r="AJ526" s="95">
        <f t="shared" si="172"/>
        <v>254.38596491227895</v>
      </c>
      <c r="AK526" s="95">
        <f t="shared" si="173"/>
        <v>257.38596491227895</v>
      </c>
      <c r="AL526" s="95">
        <f t="shared" si="174"/>
        <v>260.38596491227895</v>
      </c>
      <c r="AM526" s="95">
        <f t="shared" si="175"/>
        <v>263.38596491227895</v>
      </c>
      <c r="AN526" s="95">
        <f t="shared" si="176"/>
        <v>266.38596491227895</v>
      </c>
      <c r="AO526" s="95">
        <f t="shared" si="177"/>
        <v>269.38596491227895</v>
      </c>
      <c r="AV526" s="117">
        <v>280.92088533379308</v>
      </c>
      <c r="AW526" s="117">
        <v>255.25599599140284</v>
      </c>
      <c r="AX526" s="117">
        <v>259.72124452371042</v>
      </c>
      <c r="AY526" s="117">
        <v>276.29402785578179</v>
      </c>
      <c r="AZ526" s="117">
        <v>278.05895552597082</v>
      </c>
      <c r="BA526" s="117">
        <v>272.60338369155875</v>
      </c>
      <c r="BB526" s="74">
        <f t="shared" si="159"/>
        <v>535.30685024607203</v>
      </c>
      <c r="BC526" s="74">
        <f t="shared" si="154"/>
        <v>512.64196090368182</v>
      </c>
      <c r="BD526" s="74">
        <f t="shared" si="155"/>
        <v>520.10720943598938</v>
      </c>
      <c r="BE526" s="74">
        <f t="shared" si="156"/>
        <v>539.67999276806074</v>
      </c>
      <c r="BF526" s="74">
        <f t="shared" si="157"/>
        <v>544.44492043824971</v>
      </c>
      <c r="BG526" s="74">
        <f t="shared" si="158"/>
        <v>541.9893486038377</v>
      </c>
      <c r="BH526" s="111">
        <v>7404</v>
      </c>
      <c r="BI526" s="70">
        <v>4213.8132800068961</v>
      </c>
      <c r="BJ526" s="70">
        <v>3828.8399398710426</v>
      </c>
      <c r="BK526" s="70">
        <v>3895.8186678556563</v>
      </c>
      <c r="BL526" s="70">
        <v>4144.410417836727</v>
      </c>
      <c r="BM526" s="70">
        <v>4170.8843328895618</v>
      </c>
      <c r="BN526" s="70">
        <v>4089.0507553733814</v>
      </c>
      <c r="BO526" s="70">
        <v>705.89198354418113</v>
      </c>
      <c r="BP526" s="70">
        <v>878.35404254749517</v>
      </c>
      <c r="BQ526" s="70">
        <v>836.83595027504111</v>
      </c>
      <c r="BR526" s="70">
        <v>781.74400401997286</v>
      </c>
      <c r="BS526" s="70">
        <v>847.84087038345388</v>
      </c>
      <c r="BT526" s="70">
        <v>920.49895213163518</v>
      </c>
      <c r="CA526" s="70">
        <v>0</v>
      </c>
      <c r="CB526" s="30">
        <v>107.93599855361215</v>
      </c>
      <c r="CC526" s="30">
        <v>53.967999276806076</v>
      </c>
      <c r="CD526" s="30">
        <v>102.53919862593155</v>
      </c>
      <c r="CE526" s="30">
        <v>276.29402785578179</v>
      </c>
      <c r="CF526" s="30">
        <v>0</v>
      </c>
      <c r="CG526" s="124">
        <v>0</v>
      </c>
      <c r="CH526" s="124">
        <v>108.39786972076755</v>
      </c>
      <c r="CI526" s="124">
        <v>54.198934860383773</v>
      </c>
      <c r="CJ526" s="124">
        <v>108.39786972076755</v>
      </c>
      <c r="CK526" s="124">
        <v>272.60338369155875</v>
      </c>
      <c r="CL526" s="124">
        <v>0</v>
      </c>
      <c r="CM526" s="4">
        <f>IF(ISNUMBER(VLOOKUP(A526,Sheet1!$D$5:$D$567,1,0)),1,0)</f>
        <v>0</v>
      </c>
    </row>
    <row r="527" spans="1:91" s="70" customFormat="1">
      <c r="A527" s="111">
        <v>7405</v>
      </c>
      <c r="B527" s="67">
        <v>740</v>
      </c>
      <c r="C527" s="67">
        <v>74</v>
      </c>
      <c r="D527" s="68" t="s">
        <v>629</v>
      </c>
      <c r="E527" s="68"/>
      <c r="F527" s="69" t="s">
        <v>109</v>
      </c>
      <c r="G527" s="69" t="s">
        <v>91</v>
      </c>
      <c r="H527" s="69" t="s">
        <v>550</v>
      </c>
      <c r="I527" s="69" t="s">
        <v>367</v>
      </c>
      <c r="J527" s="69" t="s">
        <v>625</v>
      </c>
      <c r="K527" s="70">
        <v>754.28571428571206</v>
      </c>
      <c r="L527" s="70">
        <v>10</v>
      </c>
      <c r="M527" s="70">
        <v>10</v>
      </c>
      <c r="N527" s="70">
        <v>10</v>
      </c>
      <c r="O527" s="70">
        <v>10</v>
      </c>
      <c r="P527" s="70">
        <v>10</v>
      </c>
      <c r="Q527" s="70">
        <f t="shared" si="143"/>
        <v>50</v>
      </c>
      <c r="R527" s="71">
        <f t="shared" si="162"/>
        <v>764.28571428571206</v>
      </c>
      <c r="S527" s="71">
        <f t="shared" si="163"/>
        <v>774.28571428571206</v>
      </c>
      <c r="T527" s="71">
        <f t="shared" si="164"/>
        <v>784.28571428571206</v>
      </c>
      <c r="U527" s="71">
        <f t="shared" si="165"/>
        <v>794.28571428571206</v>
      </c>
      <c r="V527" s="72">
        <f t="shared" si="166"/>
        <v>804.28571428571206</v>
      </c>
      <c r="W527" s="70">
        <v>4332.2561602802025</v>
      </c>
      <c r="X527" s="70">
        <f t="shared" si="167"/>
        <v>4536.7154604072784</v>
      </c>
      <c r="Y527" s="70">
        <f t="shared" si="168"/>
        <v>4595.1428140965199</v>
      </c>
      <c r="Z527" s="70">
        <f t="shared" si="169"/>
        <v>4593.88101983051</v>
      </c>
      <c r="AA527" s="70">
        <f t="shared" si="170"/>
        <v>4657.3311147437053</v>
      </c>
      <c r="AB527" s="70">
        <f t="shared" si="171"/>
        <v>4659.6415685083084</v>
      </c>
      <c r="AC527" s="73">
        <v>5.7435214246139221</v>
      </c>
      <c r="AD527" s="73">
        <v>5.9358893874487926</v>
      </c>
      <c r="AE527" s="73">
        <v>5.9346862912685854</v>
      </c>
      <c r="AF527" s="73">
        <v>5.8574074934086813</v>
      </c>
      <c r="AG527" s="73">
        <v>5.8635463674830985</v>
      </c>
      <c r="AH527" s="73">
        <v>5.7935152716799729</v>
      </c>
      <c r="AI527" s="95">
        <v>5</v>
      </c>
      <c r="AJ527" s="95">
        <f t="shared" si="172"/>
        <v>150.85714285714241</v>
      </c>
      <c r="AK527" s="95">
        <f t="shared" si="173"/>
        <v>152.85714285714241</v>
      </c>
      <c r="AL527" s="95">
        <f t="shared" si="174"/>
        <v>154.85714285714241</v>
      </c>
      <c r="AM527" s="95">
        <f t="shared" si="175"/>
        <v>156.85714285714241</v>
      </c>
      <c r="AN527" s="95">
        <f t="shared" si="176"/>
        <v>158.85714285714241</v>
      </c>
      <c r="AO527" s="95">
        <f t="shared" si="177"/>
        <v>160.85714285714241</v>
      </c>
      <c r="AV527" s="117">
        <v>148.19827990634749</v>
      </c>
      <c r="AW527" s="117">
        <v>132.95927868567105</v>
      </c>
      <c r="AX527" s="117">
        <v>134.43981489696134</v>
      </c>
      <c r="AY527" s="117">
        <v>139.95293817187539</v>
      </c>
      <c r="AZ527" s="117">
        <v>136.11381873338834</v>
      </c>
      <c r="BA527" s="117">
        <v>128.11763573836333</v>
      </c>
      <c r="BB527" s="74">
        <f t="shared" si="159"/>
        <v>299.0554227634899</v>
      </c>
      <c r="BC527" s="74">
        <f t="shared" si="154"/>
        <v>285.81642154281349</v>
      </c>
      <c r="BD527" s="74">
        <f t="shared" si="155"/>
        <v>289.29695775410374</v>
      </c>
      <c r="BE527" s="74">
        <f t="shared" si="156"/>
        <v>296.81008102901779</v>
      </c>
      <c r="BF527" s="74">
        <f t="shared" si="157"/>
        <v>294.97096159053075</v>
      </c>
      <c r="BG527" s="74">
        <f t="shared" si="158"/>
        <v>288.97477859550577</v>
      </c>
      <c r="BH527" s="111">
        <v>7405</v>
      </c>
      <c r="BI527" s="70">
        <v>2222.9741985952123</v>
      </c>
      <c r="BJ527" s="70">
        <v>1994.3891802850658</v>
      </c>
      <c r="BK527" s="70">
        <v>2016.5972234544201</v>
      </c>
      <c r="BL527" s="70">
        <v>2099.2940725781309</v>
      </c>
      <c r="BM527" s="70">
        <v>2041.7072810008253</v>
      </c>
      <c r="BN527" s="70">
        <v>1921.76453607545</v>
      </c>
      <c r="BO527" s="70">
        <v>419.20965323627536</v>
      </c>
      <c r="BP527" s="70">
        <v>517.23092934092767</v>
      </c>
      <c r="BQ527" s="70">
        <v>454.25661685928185</v>
      </c>
      <c r="BR527" s="70">
        <v>400.4127045711902</v>
      </c>
      <c r="BS527" s="70">
        <v>434.21053259708646</v>
      </c>
      <c r="BT527" s="70">
        <v>454.94062532540102</v>
      </c>
      <c r="CA527" s="70">
        <v>0</v>
      </c>
      <c r="CB527" s="30">
        <v>59.362016205803563</v>
      </c>
      <c r="CC527" s="30">
        <v>29.681008102901782</v>
      </c>
      <c r="CD527" s="30">
        <v>68.2663186366741</v>
      </c>
      <c r="CE527" s="30">
        <v>139.95293817187539</v>
      </c>
      <c r="CF527" s="30">
        <v>0</v>
      </c>
      <c r="CG527" s="124">
        <v>0</v>
      </c>
      <c r="CH527" s="124">
        <v>57.794955719101154</v>
      </c>
      <c r="CI527" s="124">
        <v>37.566721217415754</v>
      </c>
      <c r="CJ527" s="124">
        <v>66.464199076966324</v>
      </c>
      <c r="CK527" s="124">
        <v>128.11763573836333</v>
      </c>
      <c r="CL527" s="124">
        <v>0</v>
      </c>
      <c r="CM527" s="4">
        <f>IF(ISNUMBER(VLOOKUP(A527,Sheet1!$D$5:$D$567,1,0)),1,0)</f>
        <v>0</v>
      </c>
    </row>
    <row r="528" spans="1:91" s="70" customFormat="1">
      <c r="A528" s="111">
        <v>7406</v>
      </c>
      <c r="B528" s="67">
        <v>740</v>
      </c>
      <c r="C528" s="67">
        <v>74</v>
      </c>
      <c r="D528" s="68" t="s">
        <v>630</v>
      </c>
      <c r="E528" s="68"/>
      <c r="F528" s="69" t="s">
        <v>109</v>
      </c>
      <c r="G528" s="69" t="s">
        <v>91</v>
      </c>
      <c r="H528" s="69" t="s">
        <v>550</v>
      </c>
      <c r="I528" s="69" t="s">
        <v>367</v>
      </c>
      <c r="J528" s="69" t="s">
        <v>625</v>
      </c>
      <c r="K528" s="70">
        <v>651.51515151515537</v>
      </c>
      <c r="L528" s="70">
        <v>10</v>
      </c>
      <c r="M528" s="70">
        <v>10</v>
      </c>
      <c r="N528" s="70">
        <v>10</v>
      </c>
      <c r="O528" s="70">
        <v>10</v>
      </c>
      <c r="P528" s="70">
        <v>10</v>
      </c>
      <c r="Q528" s="70">
        <f t="shared" si="143"/>
        <v>50</v>
      </c>
      <c r="R528" s="71">
        <f t="shared" si="162"/>
        <v>661.51515151515537</v>
      </c>
      <c r="S528" s="71">
        <f t="shared" si="163"/>
        <v>671.51515151515537</v>
      </c>
      <c r="T528" s="71">
        <f t="shared" si="164"/>
        <v>681.51515151515537</v>
      </c>
      <c r="U528" s="71">
        <f t="shared" si="165"/>
        <v>691.51515151515537</v>
      </c>
      <c r="V528" s="72">
        <f t="shared" si="166"/>
        <v>701.51515151515537</v>
      </c>
      <c r="W528" s="70">
        <v>3946.8176895122406</v>
      </c>
      <c r="X528" s="70">
        <f t="shared" si="167"/>
        <v>4107.5816705164416</v>
      </c>
      <c r="Y528" s="70">
        <f t="shared" si="168"/>
        <v>4273.9170895149082</v>
      </c>
      <c r="Z528" s="70">
        <f t="shared" si="169"/>
        <v>4446.0020409192257</v>
      </c>
      <c r="AA528" s="70">
        <f t="shared" si="170"/>
        <v>4624.0200417128108</v>
      </c>
      <c r="AB528" s="70">
        <f t="shared" si="171"/>
        <v>4808.1601912705019</v>
      </c>
      <c r="AC528" s="73">
        <v>6.0579062211117751</v>
      </c>
      <c r="AD528" s="73">
        <v>6.2093538766395691</v>
      </c>
      <c r="AE528" s="73">
        <v>6.3645877235555579</v>
      </c>
      <c r="AF528" s="73">
        <v>6.5237024166444471</v>
      </c>
      <c r="AG528" s="73">
        <v>6.6867949770605568</v>
      </c>
      <c r="AH528" s="73">
        <v>6.8539648514870706</v>
      </c>
      <c r="AI528" s="95">
        <v>5</v>
      </c>
      <c r="AJ528" s="95">
        <f t="shared" si="172"/>
        <v>130.30303030303108</v>
      </c>
      <c r="AK528" s="95">
        <f t="shared" si="173"/>
        <v>132.30303030303108</v>
      </c>
      <c r="AL528" s="95">
        <f t="shared" si="174"/>
        <v>134.30303030303108</v>
      </c>
      <c r="AM528" s="95">
        <f t="shared" si="175"/>
        <v>136.30303030303108</v>
      </c>
      <c r="AN528" s="95">
        <f t="shared" si="176"/>
        <v>138.30303030303108</v>
      </c>
      <c r="AO528" s="95">
        <f t="shared" si="177"/>
        <v>140.30303030303108</v>
      </c>
      <c r="AV528" s="117">
        <v>145.48042743965192</v>
      </c>
      <c r="AW528" s="117">
        <v>131.55360582433926</v>
      </c>
      <c r="AX528" s="117">
        <v>129.49166670902383</v>
      </c>
      <c r="AY528" s="117">
        <v>137.63046400087009</v>
      </c>
      <c r="AZ528" s="117">
        <v>141.13440526536408</v>
      </c>
      <c r="BA528" s="117">
        <v>138.15166922201945</v>
      </c>
      <c r="BB528" s="74">
        <f t="shared" si="159"/>
        <v>275.78345774268303</v>
      </c>
      <c r="BC528" s="74">
        <f t="shared" si="154"/>
        <v>263.85663612737034</v>
      </c>
      <c r="BD528" s="74">
        <f t="shared" si="155"/>
        <v>263.79469701205494</v>
      </c>
      <c r="BE528" s="74">
        <f t="shared" si="156"/>
        <v>273.93349430390117</v>
      </c>
      <c r="BF528" s="74">
        <f t="shared" si="157"/>
        <v>279.43743556839513</v>
      </c>
      <c r="BG528" s="74">
        <f t="shared" si="158"/>
        <v>278.4546995250505</v>
      </c>
      <c r="BH528" s="111">
        <v>7406</v>
      </c>
      <c r="BI528" s="70">
        <v>2182.2064115947787</v>
      </c>
      <c r="BJ528" s="70">
        <v>1973.3040873650887</v>
      </c>
      <c r="BK528" s="70">
        <v>1942.3750006353573</v>
      </c>
      <c r="BL528" s="70">
        <v>2064.4569600130512</v>
      </c>
      <c r="BM528" s="70">
        <v>2117.0160789804613</v>
      </c>
      <c r="BN528" s="70">
        <v>2072.2750383302919</v>
      </c>
      <c r="BO528" s="70">
        <v>318.33375550320818</v>
      </c>
      <c r="BP528" s="70">
        <v>424.72311498248632</v>
      </c>
      <c r="BQ528" s="70">
        <v>436.28272966312011</v>
      </c>
      <c r="BR528" s="70">
        <v>401.5019563026915</v>
      </c>
      <c r="BS528" s="70">
        <v>421.78204760196655</v>
      </c>
      <c r="BT528" s="70">
        <v>467.51209305306207</v>
      </c>
      <c r="CA528" s="70">
        <v>0</v>
      </c>
      <c r="CB528" s="30">
        <v>54.786698860780234</v>
      </c>
      <c r="CC528" s="30">
        <v>27.393349430390117</v>
      </c>
      <c r="CD528" s="30">
        <v>54.786698860780234</v>
      </c>
      <c r="CE528" s="30">
        <v>137.63046400087009</v>
      </c>
      <c r="CF528" s="30">
        <v>0</v>
      </c>
      <c r="CG528" s="124">
        <v>0</v>
      </c>
      <c r="CH528" s="124">
        <v>55.690939905010104</v>
      </c>
      <c r="CI528" s="124">
        <v>27.845469952505052</v>
      </c>
      <c r="CJ528" s="124">
        <v>55.690939905010104</v>
      </c>
      <c r="CK528" s="124">
        <v>138.15166922201945</v>
      </c>
      <c r="CL528" s="124">
        <v>0</v>
      </c>
      <c r="CM528" s="4">
        <f>IF(ISNUMBER(VLOOKUP(A528,Sheet1!$D$5:$D$567,1,0)),1,0)</f>
        <v>0</v>
      </c>
    </row>
    <row r="529" spans="1:91" s="70" customFormat="1">
      <c r="A529" s="111">
        <v>7412</v>
      </c>
      <c r="B529" s="67">
        <v>741</v>
      </c>
      <c r="C529" s="67">
        <v>74</v>
      </c>
      <c r="D529" s="68" t="s">
        <v>631</v>
      </c>
      <c r="E529" s="68"/>
      <c r="F529" s="69" t="s">
        <v>109</v>
      </c>
      <c r="G529" s="69" t="s">
        <v>91</v>
      </c>
      <c r="H529" s="69" t="s">
        <v>550</v>
      </c>
      <c r="I529" s="69" t="s">
        <v>367</v>
      </c>
      <c r="J529" s="69" t="s">
        <v>625</v>
      </c>
      <c r="K529" s="70">
        <v>1322.448979591848</v>
      </c>
      <c r="L529" s="70">
        <v>15</v>
      </c>
      <c r="M529" s="70">
        <v>15</v>
      </c>
      <c r="N529" s="70">
        <v>15</v>
      </c>
      <c r="O529" s="70">
        <v>15</v>
      </c>
      <c r="P529" s="70">
        <v>15</v>
      </c>
      <c r="Q529" s="70">
        <f t="shared" si="143"/>
        <v>75</v>
      </c>
      <c r="R529" s="71">
        <f t="shared" si="162"/>
        <v>1337.448979591848</v>
      </c>
      <c r="S529" s="71">
        <f t="shared" si="163"/>
        <v>1352.448979591848</v>
      </c>
      <c r="T529" s="71">
        <f t="shared" si="164"/>
        <v>1367.448979591848</v>
      </c>
      <c r="U529" s="71">
        <f t="shared" si="165"/>
        <v>1382.448979591848</v>
      </c>
      <c r="V529" s="72">
        <f t="shared" si="166"/>
        <v>1397.448979591848</v>
      </c>
      <c r="W529" s="70">
        <v>7327.6198923976081</v>
      </c>
      <c r="X529" s="70">
        <f t="shared" si="167"/>
        <v>7596.0024519982117</v>
      </c>
      <c r="Y529" s="70">
        <f t="shared" si="168"/>
        <v>7873.2243771460962</v>
      </c>
      <c r="Z529" s="70">
        <f t="shared" si="169"/>
        <v>8159.5598970188757</v>
      </c>
      <c r="AA529" s="70">
        <f t="shared" si="170"/>
        <v>8455.2914276495794</v>
      </c>
      <c r="AB529" s="70">
        <f t="shared" si="171"/>
        <v>8760.7098098761799</v>
      </c>
      <c r="AC529" s="73">
        <v>5.5409471408561686</v>
      </c>
      <c r="AD529" s="73">
        <v>5.6794708193775731</v>
      </c>
      <c r="AE529" s="73">
        <v>5.8214575898620113</v>
      </c>
      <c r="AF529" s="73">
        <v>5.9669940296085606</v>
      </c>
      <c r="AG529" s="73">
        <v>6.1161688803487744</v>
      </c>
      <c r="AH529" s="73">
        <v>6.2690731023574928</v>
      </c>
      <c r="AI529" s="95">
        <v>5</v>
      </c>
      <c r="AJ529" s="95">
        <f t="shared" si="172"/>
        <v>264.48979591836962</v>
      </c>
      <c r="AK529" s="95">
        <f t="shared" si="173"/>
        <v>267.48979591836962</v>
      </c>
      <c r="AL529" s="95">
        <f t="shared" si="174"/>
        <v>270.48979591836962</v>
      </c>
      <c r="AM529" s="95">
        <f t="shared" si="175"/>
        <v>273.48979591836962</v>
      </c>
      <c r="AN529" s="95">
        <f t="shared" si="176"/>
        <v>276.48979591836962</v>
      </c>
      <c r="AO529" s="95">
        <f t="shared" si="177"/>
        <v>279.48979591836962</v>
      </c>
      <c r="AV529" s="117">
        <v>276.70367836150564</v>
      </c>
      <c r="AW529" s="117">
        <v>275.7644123752923</v>
      </c>
      <c r="AX529" s="117">
        <v>252.05740048665731</v>
      </c>
      <c r="AY529" s="117">
        <v>252.02149246419725</v>
      </c>
      <c r="AZ529" s="117">
        <v>261.00621058511058</v>
      </c>
      <c r="BA529" s="117">
        <v>265.73216719868577</v>
      </c>
      <c r="BB529" s="74">
        <f t="shared" si="159"/>
        <v>541.19347427987532</v>
      </c>
      <c r="BC529" s="74">
        <f t="shared" si="154"/>
        <v>543.25420829366192</v>
      </c>
      <c r="BD529" s="74">
        <f t="shared" si="155"/>
        <v>522.54719640502697</v>
      </c>
      <c r="BE529" s="74">
        <f t="shared" si="156"/>
        <v>525.51128838256682</v>
      </c>
      <c r="BF529" s="74">
        <f t="shared" si="157"/>
        <v>537.4960065034802</v>
      </c>
      <c r="BG529" s="74">
        <f t="shared" si="158"/>
        <v>545.22196311705534</v>
      </c>
      <c r="BH529" s="111">
        <v>7412</v>
      </c>
      <c r="BI529" s="70">
        <v>4150.5551754225844</v>
      </c>
      <c r="BJ529" s="70">
        <v>4136.4661856293842</v>
      </c>
      <c r="BK529" s="70">
        <v>3780.8610072998599</v>
      </c>
      <c r="BL529" s="70">
        <v>3780.3223869629587</v>
      </c>
      <c r="BM529" s="70">
        <v>3915.093158776659</v>
      </c>
      <c r="BN529" s="70">
        <v>3985.9825079802868</v>
      </c>
      <c r="BO529" s="70">
        <v>516.62325413156316</v>
      </c>
      <c r="BP529" s="70">
        <v>639.12689641225859</v>
      </c>
      <c r="BQ529" s="70">
        <v>805.61480837646218</v>
      </c>
      <c r="BR529" s="70">
        <v>808.65338563875798</v>
      </c>
      <c r="BS529" s="70">
        <v>782.477041172903</v>
      </c>
      <c r="BT529" s="70">
        <v>806.35332823848182</v>
      </c>
      <c r="CA529" s="70">
        <v>0</v>
      </c>
      <c r="CB529" s="30">
        <v>105.10225767651337</v>
      </c>
      <c r="CC529" s="30">
        <v>52.551128838256687</v>
      </c>
      <c r="CD529" s="30">
        <v>115.6124834441647</v>
      </c>
      <c r="CE529" s="30">
        <v>252.02149246419725</v>
      </c>
      <c r="CF529" s="30">
        <v>0</v>
      </c>
      <c r="CG529" s="124">
        <v>0</v>
      </c>
      <c r="CH529" s="124">
        <v>109.04439262341107</v>
      </c>
      <c r="CI529" s="124">
        <v>54.522196311705535</v>
      </c>
      <c r="CJ529" s="124">
        <v>114.49661225458162</v>
      </c>
      <c r="CK529" s="124">
        <v>265.73216719868577</v>
      </c>
      <c r="CL529" s="124">
        <v>0</v>
      </c>
      <c r="CM529" s="4">
        <f>IF(ISNUMBER(VLOOKUP(A529,Sheet1!$D$5:$D$567,1,0)),1,0)</f>
        <v>0</v>
      </c>
    </row>
    <row r="530" spans="1:91" s="70" customFormat="1">
      <c r="A530" s="111">
        <v>7413</v>
      </c>
      <c r="B530" s="67">
        <v>741</v>
      </c>
      <c r="C530" s="67">
        <v>74</v>
      </c>
      <c r="D530" s="68" t="s">
        <v>632</v>
      </c>
      <c r="E530" s="68"/>
      <c r="F530" s="69" t="s">
        <v>109</v>
      </c>
      <c r="G530" s="69" t="s">
        <v>91</v>
      </c>
      <c r="H530" s="69" t="s">
        <v>550</v>
      </c>
      <c r="I530" s="69" t="s">
        <v>367</v>
      </c>
      <c r="J530" s="69" t="s">
        <v>625</v>
      </c>
      <c r="K530" s="70">
        <v>454.2857142857153</v>
      </c>
      <c r="L530" s="70">
        <v>10</v>
      </c>
      <c r="M530" s="70">
        <v>10</v>
      </c>
      <c r="N530" s="70">
        <v>10</v>
      </c>
      <c r="O530" s="70">
        <v>10</v>
      </c>
      <c r="P530" s="70">
        <v>10</v>
      </c>
      <c r="Q530" s="70">
        <f t="shared" si="143"/>
        <v>50</v>
      </c>
      <c r="R530" s="71">
        <f t="shared" si="162"/>
        <v>464.2857142857153</v>
      </c>
      <c r="S530" s="71">
        <f t="shared" si="163"/>
        <v>474.2857142857153</v>
      </c>
      <c r="T530" s="71">
        <f t="shared" si="164"/>
        <v>484.2857142857153</v>
      </c>
      <c r="U530" s="71">
        <f t="shared" si="165"/>
        <v>494.2857142857153</v>
      </c>
      <c r="V530" s="72">
        <f t="shared" si="166"/>
        <v>504.2857142857153</v>
      </c>
      <c r="W530" s="70">
        <v>2872.9063318311569</v>
      </c>
      <c r="X530" s="70">
        <f t="shared" si="167"/>
        <v>3009.5500685259558</v>
      </c>
      <c r="Y530" s="70">
        <f t="shared" si="168"/>
        <v>3151.2304255981007</v>
      </c>
      <c r="Z530" s="70">
        <f t="shared" si="169"/>
        <v>3298.1138317310238</v>
      </c>
      <c r="AA530" s="70">
        <f t="shared" si="170"/>
        <v>3450.3718891545946</v>
      </c>
      <c r="AB530" s="70">
        <f t="shared" si="171"/>
        <v>3608.1815283045116</v>
      </c>
      <c r="AC530" s="73">
        <v>6.3240076486849226</v>
      </c>
      <c r="AD530" s="73">
        <v>6.4821078399020449</v>
      </c>
      <c r="AE530" s="73">
        <v>6.6441605358995961</v>
      </c>
      <c r="AF530" s="73">
        <v>6.8102645492970852</v>
      </c>
      <c r="AG530" s="73">
        <v>6.9805211630295121</v>
      </c>
      <c r="AH530" s="73">
        <v>7.1550341921052496</v>
      </c>
      <c r="AI530" s="95">
        <v>5</v>
      </c>
      <c r="AJ530" s="95">
        <f t="shared" si="172"/>
        <v>90.85714285714306</v>
      </c>
      <c r="AK530" s="95">
        <f t="shared" si="173"/>
        <v>92.85714285714306</v>
      </c>
      <c r="AL530" s="95">
        <f t="shared" si="174"/>
        <v>94.85714285714306</v>
      </c>
      <c r="AM530" s="95">
        <f t="shared" si="175"/>
        <v>96.85714285714306</v>
      </c>
      <c r="AN530" s="95">
        <f t="shared" si="176"/>
        <v>98.85714285714306</v>
      </c>
      <c r="AO530" s="95">
        <f t="shared" si="177"/>
        <v>100.85714285714306</v>
      </c>
      <c r="AV530" s="117">
        <v>110.94873279359317</v>
      </c>
      <c r="AW530" s="117">
        <v>111.86232095503071</v>
      </c>
      <c r="AX530" s="117">
        <v>103.73271603056689</v>
      </c>
      <c r="AY530" s="117">
        <v>100.12135456825268</v>
      </c>
      <c r="AZ530" s="117">
        <v>106.0269341795501</v>
      </c>
      <c r="BA530" s="117">
        <v>109.64325738511465</v>
      </c>
      <c r="BB530" s="74">
        <f t="shared" si="159"/>
        <v>201.80587565073623</v>
      </c>
      <c r="BC530" s="74">
        <f t="shared" si="154"/>
        <v>204.71946381217379</v>
      </c>
      <c r="BD530" s="74">
        <f t="shared" si="155"/>
        <v>198.58985888770997</v>
      </c>
      <c r="BE530" s="74">
        <f t="shared" si="156"/>
        <v>196.97849742539574</v>
      </c>
      <c r="BF530" s="74">
        <f t="shared" si="157"/>
        <v>204.88407703669316</v>
      </c>
      <c r="BG530" s="74">
        <f t="shared" si="158"/>
        <v>210.50040024225771</v>
      </c>
      <c r="BH530" s="111">
        <v>7413</v>
      </c>
      <c r="BI530" s="70">
        <v>1664.2309919038976</v>
      </c>
      <c r="BJ530" s="70">
        <v>1677.9348143254606</v>
      </c>
      <c r="BK530" s="70">
        <v>1555.9907404585033</v>
      </c>
      <c r="BL530" s="70">
        <v>1501.8203185237903</v>
      </c>
      <c r="BM530" s="70">
        <v>1590.4040126932514</v>
      </c>
      <c r="BN530" s="70">
        <v>1644.6488607767199</v>
      </c>
      <c r="BO530" s="70">
        <v>187.29240862170164</v>
      </c>
      <c r="BP530" s="70">
        <v>239.15007122426425</v>
      </c>
      <c r="BQ530" s="70">
        <v>316.97341508686748</v>
      </c>
      <c r="BR530" s="70">
        <v>344.80638471936516</v>
      </c>
      <c r="BS530" s="70">
        <v>321.77686812296417</v>
      </c>
      <c r="BT530" s="70">
        <v>331.335120782491</v>
      </c>
      <c r="CA530" s="70">
        <v>0</v>
      </c>
      <c r="CB530" s="30">
        <v>39.395699485079149</v>
      </c>
      <c r="CC530" s="30">
        <v>19.697849742539574</v>
      </c>
      <c r="CD530" s="30">
        <v>37.425914510825194</v>
      </c>
      <c r="CE530" s="30">
        <v>100.12135456825267</v>
      </c>
      <c r="CF530" s="30">
        <v>0</v>
      </c>
      <c r="CG530" s="124">
        <v>0</v>
      </c>
      <c r="CH530" s="124">
        <v>42.100080048451545</v>
      </c>
      <c r="CI530" s="124">
        <v>21.050040024225773</v>
      </c>
      <c r="CJ530" s="124">
        <v>37.890072043606388</v>
      </c>
      <c r="CK530" s="124">
        <v>109.64325738511464</v>
      </c>
      <c r="CL530" s="124">
        <v>0</v>
      </c>
      <c r="CM530" s="4">
        <f>IF(ISNUMBER(VLOOKUP(A530,Sheet1!$D$5:$D$567,1,0)),1,0)</f>
        <v>0</v>
      </c>
    </row>
    <row r="531" spans="1:91" s="70" customFormat="1">
      <c r="A531" s="111">
        <v>7414</v>
      </c>
      <c r="B531" s="67">
        <v>741</v>
      </c>
      <c r="C531" s="67">
        <v>74</v>
      </c>
      <c r="D531" s="68" t="s">
        <v>633</v>
      </c>
      <c r="E531" s="68"/>
      <c r="F531" s="69" t="s">
        <v>109</v>
      </c>
      <c r="G531" s="69" t="s">
        <v>91</v>
      </c>
      <c r="H531" s="69" t="s">
        <v>550</v>
      </c>
      <c r="I531" s="69" t="s">
        <v>367</v>
      </c>
      <c r="J531" s="69" t="s">
        <v>625</v>
      </c>
      <c r="K531" s="70">
        <v>727.12324640859072</v>
      </c>
      <c r="L531" s="70">
        <v>10</v>
      </c>
      <c r="M531" s="70">
        <v>10</v>
      </c>
      <c r="N531" s="70">
        <v>10</v>
      </c>
      <c r="O531" s="70">
        <v>10</v>
      </c>
      <c r="P531" s="70">
        <v>10</v>
      </c>
      <c r="Q531" s="70">
        <f t="shared" si="143"/>
        <v>50</v>
      </c>
      <c r="R531" s="71">
        <f t="shared" si="162"/>
        <v>737.12324640859072</v>
      </c>
      <c r="S531" s="71">
        <f t="shared" si="163"/>
        <v>747.12324640859072</v>
      </c>
      <c r="T531" s="71">
        <f t="shared" si="164"/>
        <v>757.12324640859072</v>
      </c>
      <c r="U531" s="71">
        <f t="shared" si="165"/>
        <v>767.12324640859072</v>
      </c>
      <c r="V531" s="72">
        <f t="shared" si="166"/>
        <v>777.12324640859072</v>
      </c>
      <c r="W531" s="70">
        <v>4490.8666431700258</v>
      </c>
      <c r="X531" s="70">
        <f t="shared" si="167"/>
        <v>4666.4444727089804</v>
      </c>
      <c r="Y531" s="70">
        <f t="shared" si="168"/>
        <v>4847.9944020728999</v>
      </c>
      <c r="Z531" s="70">
        <f t="shared" si="169"/>
        <v>5035.7053001095737</v>
      </c>
      <c r="AA531" s="70">
        <f t="shared" si="170"/>
        <v>5229.7717465467849</v>
      </c>
      <c r="AB531" s="70">
        <f t="shared" si="171"/>
        <v>5430.3941994932884</v>
      </c>
      <c r="AC531" s="73">
        <v>6.1762110692394003</v>
      </c>
      <c r="AD531" s="73">
        <v>6.3306163459703848</v>
      </c>
      <c r="AE531" s="73">
        <v>6.4888817546196433</v>
      </c>
      <c r="AF531" s="73">
        <v>6.651103798485134</v>
      </c>
      <c r="AG531" s="73">
        <v>6.8173813934472616</v>
      </c>
      <c r="AH531" s="73">
        <v>6.9878159282834424</v>
      </c>
      <c r="AI531" s="95">
        <v>5</v>
      </c>
      <c r="AJ531" s="95">
        <f t="shared" si="172"/>
        <v>145.42464928171813</v>
      </c>
      <c r="AK531" s="95">
        <f t="shared" si="173"/>
        <v>147.42464928171813</v>
      </c>
      <c r="AL531" s="95">
        <f t="shared" si="174"/>
        <v>149.42464928171813</v>
      </c>
      <c r="AM531" s="95">
        <f t="shared" si="175"/>
        <v>151.42464928171813</v>
      </c>
      <c r="AN531" s="95">
        <f t="shared" si="176"/>
        <v>153.42464928171813</v>
      </c>
      <c r="AO531" s="95">
        <f t="shared" si="177"/>
        <v>155.42464928171813</v>
      </c>
      <c r="AV531" s="117">
        <v>169.22797460377259</v>
      </c>
      <c r="AW531" s="117">
        <v>172.41518171782127</v>
      </c>
      <c r="AX531" s="117">
        <v>160.73102550046431</v>
      </c>
      <c r="AY531" s="117">
        <v>154.15133577011241</v>
      </c>
      <c r="AZ531" s="117">
        <v>160.36620031060838</v>
      </c>
      <c r="BA531" s="117">
        <v>164.57050158543905</v>
      </c>
      <c r="BB531" s="74">
        <f t="shared" si="159"/>
        <v>314.6526238854907</v>
      </c>
      <c r="BC531" s="74">
        <f t="shared" si="154"/>
        <v>319.8398309995394</v>
      </c>
      <c r="BD531" s="74">
        <f t="shared" si="155"/>
        <v>310.15567478218247</v>
      </c>
      <c r="BE531" s="74">
        <f t="shared" si="156"/>
        <v>305.57598505183057</v>
      </c>
      <c r="BF531" s="74">
        <f t="shared" si="157"/>
        <v>313.79084959232648</v>
      </c>
      <c r="BG531" s="74">
        <f t="shared" si="158"/>
        <v>319.99515086715718</v>
      </c>
      <c r="BH531" s="111">
        <v>7414</v>
      </c>
      <c r="BI531" s="70">
        <v>2538.419619056589</v>
      </c>
      <c r="BJ531" s="70">
        <v>2586.227725767319</v>
      </c>
      <c r="BK531" s="70">
        <v>2410.9653825069645</v>
      </c>
      <c r="BL531" s="70">
        <v>2312.2700365516862</v>
      </c>
      <c r="BM531" s="70">
        <v>2405.4930046591257</v>
      </c>
      <c r="BN531" s="70">
        <v>2468.5575237815856</v>
      </c>
      <c r="BO531" s="70">
        <v>307.37130678851747</v>
      </c>
      <c r="BP531" s="70">
        <v>364.534247147271</v>
      </c>
      <c r="BQ531" s="70">
        <v>474.82740035024875</v>
      </c>
      <c r="BR531" s="70">
        <v>519.33100022045653</v>
      </c>
      <c r="BS531" s="70">
        <v>492.65204602522431</v>
      </c>
      <c r="BT531" s="70">
        <v>501.11186503481832</v>
      </c>
      <c r="CA531" s="70">
        <v>0</v>
      </c>
      <c r="CB531" s="30">
        <v>61.115197010366117</v>
      </c>
      <c r="CC531" s="30">
        <v>30.557598505183059</v>
      </c>
      <c r="CD531" s="30">
        <v>61.115197010366117</v>
      </c>
      <c r="CE531" s="30">
        <v>154.15133577011241</v>
      </c>
      <c r="CF531" s="30">
        <v>0</v>
      </c>
      <c r="CG531" s="124">
        <v>0</v>
      </c>
      <c r="CH531" s="124">
        <v>63.999030173431436</v>
      </c>
      <c r="CI531" s="124">
        <v>31.999515086715718</v>
      </c>
      <c r="CJ531" s="124">
        <v>60.799078664759861</v>
      </c>
      <c r="CK531" s="124">
        <v>164.57050158543908</v>
      </c>
      <c r="CL531" s="124">
        <v>0</v>
      </c>
      <c r="CM531" s="4">
        <f>IF(ISNUMBER(VLOOKUP(A531,Sheet1!$D$5:$D$567,1,0)),1,0)</f>
        <v>0</v>
      </c>
    </row>
    <row r="532" spans="1:91" s="70" customFormat="1">
      <c r="A532" s="111">
        <v>7415</v>
      </c>
      <c r="B532" s="67">
        <v>741</v>
      </c>
      <c r="C532" s="67">
        <v>74</v>
      </c>
      <c r="D532" s="68" t="s">
        <v>634</v>
      </c>
      <c r="E532" s="68"/>
      <c r="F532" s="69" t="s">
        <v>109</v>
      </c>
      <c r="G532" s="69" t="s">
        <v>91</v>
      </c>
      <c r="H532" s="69" t="s">
        <v>550</v>
      </c>
      <c r="I532" s="69" t="s">
        <v>367</v>
      </c>
      <c r="J532" s="69" t="s">
        <v>625</v>
      </c>
      <c r="K532" s="70">
        <v>385.7142857142864</v>
      </c>
      <c r="L532" s="70">
        <v>10</v>
      </c>
      <c r="M532" s="70">
        <v>10</v>
      </c>
      <c r="N532" s="70">
        <v>10</v>
      </c>
      <c r="O532" s="70">
        <v>10</v>
      </c>
      <c r="P532" s="70">
        <v>10</v>
      </c>
      <c r="Q532" s="70">
        <f t="shared" si="143"/>
        <v>50</v>
      </c>
      <c r="R532" s="71">
        <f t="shared" si="162"/>
        <v>395.7142857142864</v>
      </c>
      <c r="S532" s="71">
        <f t="shared" si="163"/>
        <v>405.7142857142864</v>
      </c>
      <c r="T532" s="71">
        <f t="shared" si="164"/>
        <v>415.7142857142864</v>
      </c>
      <c r="U532" s="71">
        <f t="shared" si="165"/>
        <v>425.7142857142864</v>
      </c>
      <c r="V532" s="72">
        <f t="shared" si="166"/>
        <v>435.7142857142864</v>
      </c>
      <c r="W532" s="70">
        <v>2441.3874445612755</v>
      </c>
      <c r="X532" s="70">
        <f t="shared" si="167"/>
        <v>2567.2997414705928</v>
      </c>
      <c r="Y532" s="70">
        <f t="shared" si="168"/>
        <v>2697.9817860725248</v>
      </c>
      <c r="Z532" s="70">
        <f t="shared" si="169"/>
        <v>2833.5933705661346</v>
      </c>
      <c r="AA532" s="70">
        <f t="shared" si="170"/>
        <v>2974.2992956681296</v>
      </c>
      <c r="AB532" s="70">
        <f t="shared" si="171"/>
        <v>3120.2695211686205</v>
      </c>
      <c r="AC532" s="73">
        <v>6.3295230044181103</v>
      </c>
      <c r="AD532" s="73">
        <v>6.4877610795285623</v>
      </c>
      <c r="AE532" s="73">
        <v>6.6499551065167752</v>
      </c>
      <c r="AF532" s="73">
        <v>6.816203984179694</v>
      </c>
      <c r="AG532" s="73">
        <v>6.9866090837841854</v>
      </c>
      <c r="AH532" s="73">
        <v>7.16127431087879</v>
      </c>
      <c r="AI532" s="95">
        <v>5</v>
      </c>
      <c r="AJ532" s="95">
        <f t="shared" si="172"/>
        <v>77.142857142857281</v>
      </c>
      <c r="AK532" s="95">
        <f t="shared" si="173"/>
        <v>79.142857142857281</v>
      </c>
      <c r="AL532" s="95">
        <f t="shared" si="174"/>
        <v>81.142857142857281</v>
      </c>
      <c r="AM532" s="95">
        <f t="shared" si="175"/>
        <v>83.142857142857281</v>
      </c>
      <c r="AN532" s="95">
        <f t="shared" si="176"/>
        <v>85.142857142857281</v>
      </c>
      <c r="AO532" s="95">
        <f t="shared" si="177"/>
        <v>87.142857142857281</v>
      </c>
      <c r="AV532" s="117">
        <v>94.296560719798109</v>
      </c>
      <c r="AW532" s="117">
        <v>95.427373215801666</v>
      </c>
      <c r="AX532" s="117">
        <v>88.809028296225293</v>
      </c>
      <c r="AY532" s="117">
        <v>86.015772545469517</v>
      </c>
      <c r="AZ532" s="117">
        <v>91.398732198652795</v>
      </c>
      <c r="BA532" s="117">
        <v>94.818257808532664</v>
      </c>
      <c r="BB532" s="74">
        <f t="shared" si="159"/>
        <v>171.43941786265538</v>
      </c>
      <c r="BC532" s="74">
        <f t="shared" si="154"/>
        <v>174.57023035865893</v>
      </c>
      <c r="BD532" s="74">
        <f t="shared" si="155"/>
        <v>169.95188543908256</v>
      </c>
      <c r="BE532" s="74">
        <f t="shared" si="156"/>
        <v>169.15862968832681</v>
      </c>
      <c r="BF532" s="74">
        <f t="shared" si="157"/>
        <v>176.54158934151008</v>
      </c>
      <c r="BG532" s="74">
        <f t="shared" si="158"/>
        <v>181.96111495138996</v>
      </c>
      <c r="BH532" s="111">
        <v>7415</v>
      </c>
      <c r="BI532" s="70">
        <v>1414.4484107969715</v>
      </c>
      <c r="BJ532" s="70">
        <v>1431.4105982370249</v>
      </c>
      <c r="BK532" s="70">
        <v>1332.1354244433794</v>
      </c>
      <c r="BL532" s="70">
        <v>1290.2365881820429</v>
      </c>
      <c r="BM532" s="70">
        <v>1370.9809829797919</v>
      </c>
      <c r="BN532" s="70">
        <v>1422.2738671279899</v>
      </c>
      <c r="BO532" s="70">
        <v>159.11679667414398</v>
      </c>
      <c r="BP532" s="70">
        <v>204.02642733261595</v>
      </c>
      <c r="BQ532" s="70">
        <v>271.42230721149065</v>
      </c>
      <c r="BR532" s="70">
        <v>296.26473504765323</v>
      </c>
      <c r="BS532" s="70">
        <v>277.36315680694781</v>
      </c>
      <c r="BT532" s="70">
        <v>286.52304471547376</v>
      </c>
      <c r="CA532" s="70">
        <v>0</v>
      </c>
      <c r="CB532" s="30">
        <v>33.831725937665361</v>
      </c>
      <c r="CC532" s="30">
        <v>16.91586296883268</v>
      </c>
      <c r="CD532" s="30">
        <v>32.140139640782095</v>
      </c>
      <c r="CE532" s="30">
        <v>86.015772545469517</v>
      </c>
      <c r="CF532" s="30">
        <v>0</v>
      </c>
      <c r="CG532" s="124">
        <v>0</v>
      </c>
      <c r="CH532" s="124">
        <v>36.392222990277993</v>
      </c>
      <c r="CI532" s="124">
        <v>18.196111495138997</v>
      </c>
      <c r="CJ532" s="124">
        <v>32.753000691250193</v>
      </c>
      <c r="CK532" s="124">
        <v>94.818257808532664</v>
      </c>
      <c r="CL532" s="124">
        <v>0</v>
      </c>
      <c r="CM532" s="4">
        <f>IF(ISNUMBER(VLOOKUP(A532,Sheet1!$D$5:$D$567,1,0)),1,0)</f>
        <v>0</v>
      </c>
    </row>
    <row r="533" spans="1:91" s="70" customFormat="1">
      <c r="A533" s="111">
        <v>7416</v>
      </c>
      <c r="B533" s="67">
        <v>741</v>
      </c>
      <c r="C533" s="67">
        <v>74</v>
      </c>
      <c r="D533" s="68" t="s">
        <v>635</v>
      </c>
      <c r="E533" s="68"/>
      <c r="F533" s="69" t="s">
        <v>109</v>
      </c>
      <c r="G533" s="69" t="s">
        <v>91</v>
      </c>
      <c r="H533" s="69" t="s">
        <v>550</v>
      </c>
      <c r="I533" s="69" t="s">
        <v>367</v>
      </c>
      <c r="J533" s="69" t="s">
        <v>625</v>
      </c>
      <c r="K533" s="70">
        <v>512.85714285714357</v>
      </c>
      <c r="L533" s="70">
        <v>100</v>
      </c>
      <c r="M533" s="70">
        <v>100</v>
      </c>
      <c r="N533" s="70">
        <v>10</v>
      </c>
      <c r="O533" s="70">
        <v>10</v>
      </c>
      <c r="P533" s="70">
        <v>10</v>
      </c>
      <c r="Q533" s="70">
        <f t="shared" si="143"/>
        <v>230</v>
      </c>
      <c r="R533" s="71">
        <f t="shared" si="162"/>
        <v>612.85714285714357</v>
      </c>
      <c r="S533" s="71">
        <f t="shared" si="163"/>
        <v>712.85714285714357</v>
      </c>
      <c r="T533" s="71">
        <f t="shared" si="164"/>
        <v>722.85714285714357</v>
      </c>
      <c r="U533" s="71">
        <f t="shared" si="165"/>
        <v>732.85714285714357</v>
      </c>
      <c r="V533" s="72">
        <f t="shared" si="166"/>
        <v>742.85714285714357</v>
      </c>
      <c r="W533" s="70">
        <v>2990.5586419753076</v>
      </c>
      <c r="X533" s="70">
        <f t="shared" si="167"/>
        <v>3546</v>
      </c>
      <c r="Y533" s="70">
        <f t="shared" si="168"/>
        <v>3964.0000000000005</v>
      </c>
      <c r="Z533" s="70">
        <f t="shared" si="169"/>
        <v>4251.8196392785576</v>
      </c>
      <c r="AA533" s="70">
        <f t="shared" si="170"/>
        <v>4326.0601202404805</v>
      </c>
      <c r="AB533" s="70">
        <f t="shared" si="171"/>
        <v>4302.765531062124</v>
      </c>
      <c r="AC533" s="73">
        <v>5.8311728395061628</v>
      </c>
      <c r="AD533" s="73">
        <v>5.7860139860139794</v>
      </c>
      <c r="AE533" s="73">
        <v>5.5607214428857663</v>
      </c>
      <c r="AF533" s="73">
        <v>5.8819639278557059</v>
      </c>
      <c r="AG533" s="73">
        <v>5.9030060120240417</v>
      </c>
      <c r="AH533" s="73">
        <v>5.7921843687374688</v>
      </c>
      <c r="AI533" s="95">
        <v>5</v>
      </c>
      <c r="AJ533" s="95">
        <f t="shared" si="172"/>
        <v>102.57142857142871</v>
      </c>
      <c r="AK533" s="95">
        <f t="shared" si="173"/>
        <v>122.57142857142871</v>
      </c>
      <c r="AL533" s="95">
        <f t="shared" si="174"/>
        <v>142.57142857142873</v>
      </c>
      <c r="AM533" s="95">
        <f t="shared" si="175"/>
        <v>144.57142857142873</v>
      </c>
      <c r="AN533" s="95">
        <f t="shared" si="176"/>
        <v>146.57142857142873</v>
      </c>
      <c r="AO533" s="95">
        <f t="shared" si="177"/>
        <v>148.57142857142873</v>
      </c>
      <c r="AV533" s="117">
        <v>81.604950257921317</v>
      </c>
      <c r="AW533" s="117">
        <v>113.63717344085099</v>
      </c>
      <c r="AX533" s="117">
        <v>128.53021216253018</v>
      </c>
      <c r="AY533" s="117">
        <v>133.33702848160067</v>
      </c>
      <c r="AZ533" s="117">
        <v>127.8832458198019</v>
      </c>
      <c r="BA533" s="117">
        <v>122.89048137486522</v>
      </c>
      <c r="BB533" s="74">
        <f t="shared" si="159"/>
        <v>184.17637882935003</v>
      </c>
      <c r="BC533" s="74">
        <f t="shared" si="154"/>
        <v>236.2086020122797</v>
      </c>
      <c r="BD533" s="74">
        <f t="shared" si="155"/>
        <v>271.1016407339589</v>
      </c>
      <c r="BE533" s="74">
        <f t="shared" si="156"/>
        <v>277.90845705302939</v>
      </c>
      <c r="BF533" s="74">
        <f t="shared" si="157"/>
        <v>274.45467439123064</v>
      </c>
      <c r="BG533" s="74">
        <f t="shared" si="158"/>
        <v>271.46190994629393</v>
      </c>
      <c r="BH533" s="111">
        <v>7416</v>
      </c>
      <c r="BI533" s="70">
        <v>1224.0742538688198</v>
      </c>
      <c r="BJ533" s="70">
        <v>1704.5576016127648</v>
      </c>
      <c r="BK533" s="70">
        <v>1927.9531824379528</v>
      </c>
      <c r="BL533" s="70">
        <v>2000.0554272240101</v>
      </c>
      <c r="BM533" s="70">
        <v>1918.2486872970285</v>
      </c>
      <c r="BN533" s="70">
        <v>1843.3572206229783</v>
      </c>
      <c r="BO533" s="70">
        <v>326.34721727706335</v>
      </c>
      <c r="BP533" s="70">
        <v>272.76940562783051</v>
      </c>
      <c r="BQ533" s="70">
        <v>325.01519158950947</v>
      </c>
      <c r="BR533" s="70">
        <v>376.99707098867617</v>
      </c>
      <c r="BS533" s="70">
        <v>420.8780690447399</v>
      </c>
      <c r="BT533" s="70">
        <v>414.57959874400296</v>
      </c>
      <c r="CA533" s="70">
        <v>0</v>
      </c>
      <c r="CB533" s="30">
        <v>55.581691410605885</v>
      </c>
      <c r="CC533" s="30">
        <v>27.790845705302942</v>
      </c>
      <c r="CD533" s="30">
        <v>61.139860551666466</v>
      </c>
      <c r="CE533" s="30">
        <v>133.33702848160067</v>
      </c>
      <c r="CF533" s="30">
        <v>0</v>
      </c>
      <c r="CG533" s="124">
        <v>0</v>
      </c>
      <c r="CH533" s="124">
        <v>54.292381989258786</v>
      </c>
      <c r="CI533" s="124">
        <v>35.290048293018209</v>
      </c>
      <c r="CJ533" s="124">
        <v>59.721620188184666</v>
      </c>
      <c r="CK533" s="124">
        <v>122.89048137486522</v>
      </c>
      <c r="CL533" s="124">
        <v>0</v>
      </c>
      <c r="CM533" s="4">
        <f>IF(ISNUMBER(VLOOKUP(A533,Sheet1!$D$5:$D$567,1,0)),1,0)</f>
        <v>0</v>
      </c>
    </row>
    <row r="534" spans="1:91" s="70" customFormat="1">
      <c r="A534" s="111">
        <v>7417</v>
      </c>
      <c r="B534" s="67">
        <v>741</v>
      </c>
      <c r="C534" s="67">
        <v>74</v>
      </c>
      <c r="D534" s="68" t="s">
        <v>636</v>
      </c>
      <c r="E534" s="68"/>
      <c r="F534" s="69" t="s">
        <v>109</v>
      </c>
      <c r="G534" s="69" t="s">
        <v>91</v>
      </c>
      <c r="H534" s="69" t="s">
        <v>550</v>
      </c>
      <c r="I534" s="69" t="s">
        <v>367</v>
      </c>
      <c r="J534" s="69" t="s">
        <v>625</v>
      </c>
      <c r="K534" s="70">
        <v>600.00000000000102</v>
      </c>
      <c r="L534" s="70">
        <v>100</v>
      </c>
      <c r="M534" s="70">
        <v>100</v>
      </c>
      <c r="N534" s="70">
        <v>10</v>
      </c>
      <c r="O534" s="70">
        <v>10</v>
      </c>
      <c r="P534" s="70">
        <v>10</v>
      </c>
      <c r="Q534" s="70">
        <f t="shared" si="143"/>
        <v>230</v>
      </c>
      <c r="R534" s="71">
        <f t="shared" si="162"/>
        <v>700.00000000000102</v>
      </c>
      <c r="S534" s="71">
        <f t="shared" si="163"/>
        <v>800.00000000000102</v>
      </c>
      <c r="T534" s="71">
        <f t="shared" si="164"/>
        <v>810.00000000000102</v>
      </c>
      <c r="U534" s="71">
        <f t="shared" si="165"/>
        <v>820.00000000000102</v>
      </c>
      <c r="V534" s="72">
        <f t="shared" si="166"/>
        <v>830.00000000000102</v>
      </c>
      <c r="W534" s="70">
        <v>3566.6539758651015</v>
      </c>
      <c r="X534" s="70">
        <f t="shared" si="167"/>
        <v>4020.0000000000005</v>
      </c>
      <c r="Y534" s="70">
        <f t="shared" si="168"/>
        <v>4560.0000000000064</v>
      </c>
      <c r="Z534" s="70">
        <f t="shared" si="169"/>
        <v>4617.0000000000064</v>
      </c>
      <c r="AA534" s="70">
        <f t="shared" si="170"/>
        <v>4674.0000000000064</v>
      </c>
      <c r="AB534" s="70">
        <f t="shared" si="171"/>
        <v>4731.0000000000064</v>
      </c>
      <c r="AC534" s="73">
        <v>5.9444232931084926</v>
      </c>
      <c r="AD534" s="73">
        <v>5.7428571428571349</v>
      </c>
      <c r="AE534" s="73">
        <v>5.7</v>
      </c>
      <c r="AF534" s="73">
        <v>5.7</v>
      </c>
      <c r="AG534" s="73">
        <v>5.7</v>
      </c>
      <c r="AH534" s="73">
        <v>5.7</v>
      </c>
      <c r="AI534" s="95">
        <v>5</v>
      </c>
      <c r="AJ534" s="95">
        <f t="shared" si="172"/>
        <v>120.0000000000002</v>
      </c>
      <c r="AK534" s="95">
        <f t="shared" si="173"/>
        <v>140.0000000000002</v>
      </c>
      <c r="AL534" s="95">
        <f t="shared" si="174"/>
        <v>160.0000000000002</v>
      </c>
      <c r="AM534" s="95">
        <f t="shared" si="175"/>
        <v>162.0000000000002</v>
      </c>
      <c r="AN534" s="95">
        <f t="shared" si="176"/>
        <v>164.0000000000002</v>
      </c>
      <c r="AO534" s="95">
        <f t="shared" si="177"/>
        <v>166.0000000000002</v>
      </c>
      <c r="AV534" s="117">
        <v>128.94674834543054</v>
      </c>
      <c r="AW534" s="117">
        <v>143.28312511599682</v>
      </c>
      <c r="AX534" s="117">
        <v>151.01633895587915</v>
      </c>
      <c r="AY534" s="117">
        <v>146.44915537973333</v>
      </c>
      <c r="AZ534" s="117">
        <v>145.50593805124259</v>
      </c>
      <c r="BA534" s="117">
        <v>142.76586995387825</v>
      </c>
      <c r="BB534" s="74">
        <f t="shared" si="159"/>
        <v>248.94674834543073</v>
      </c>
      <c r="BC534" s="74">
        <f t="shared" si="154"/>
        <v>283.283125115997</v>
      </c>
      <c r="BD534" s="74">
        <f t="shared" si="155"/>
        <v>311.01633895587935</v>
      </c>
      <c r="BE534" s="74">
        <f t="shared" si="156"/>
        <v>308.4491553797335</v>
      </c>
      <c r="BF534" s="74">
        <f t="shared" si="157"/>
        <v>309.50593805124277</v>
      </c>
      <c r="BG534" s="74">
        <f t="shared" si="158"/>
        <v>308.76586995387845</v>
      </c>
      <c r="BH534" s="111">
        <v>7417</v>
      </c>
      <c r="BI534" s="70">
        <v>1934.2012251814579</v>
      </c>
      <c r="BJ534" s="70">
        <v>2149.2468767399523</v>
      </c>
      <c r="BK534" s="70">
        <v>2265.2450843381871</v>
      </c>
      <c r="BL534" s="70">
        <v>2196.7373306959998</v>
      </c>
      <c r="BM534" s="70">
        <v>2182.589070768639</v>
      </c>
      <c r="BN534" s="70">
        <v>2141.4880493081737</v>
      </c>
      <c r="BO534" s="70">
        <v>263.24116008658314</v>
      </c>
      <c r="BP534" s="70">
        <v>317.07133971760783</v>
      </c>
      <c r="BQ534" s="70">
        <v>418.51360388129416</v>
      </c>
      <c r="BR534" s="70">
        <v>438.24043706263404</v>
      </c>
      <c r="BS534" s="70">
        <v>436.47622564266021</v>
      </c>
      <c r="BT534" s="70">
        <v>447.98993655285813</v>
      </c>
      <c r="CA534" s="70">
        <v>0</v>
      </c>
      <c r="CB534" s="30">
        <v>61.689831075946699</v>
      </c>
      <c r="CC534" s="30">
        <v>30.84491553797335</v>
      </c>
      <c r="CD534" s="30">
        <v>70.943305737338704</v>
      </c>
      <c r="CE534" s="30">
        <v>146.44915537973333</v>
      </c>
      <c r="CF534" s="30">
        <v>0</v>
      </c>
      <c r="CG534" s="124">
        <v>0</v>
      </c>
      <c r="CH534" s="124">
        <v>61.753173990775693</v>
      </c>
      <c r="CI534" s="124">
        <v>33.964245694926632</v>
      </c>
      <c r="CJ534" s="124">
        <v>71.016150089392042</v>
      </c>
      <c r="CK534" s="124">
        <v>142.76586995387825</v>
      </c>
      <c r="CL534" s="124">
        <v>0</v>
      </c>
      <c r="CM534" s="4">
        <f>IF(ISNUMBER(VLOOKUP(A534,Sheet1!$D$5:$D$567,1,0)),1,0)</f>
        <v>0</v>
      </c>
    </row>
    <row r="535" spans="1:91" s="70" customFormat="1">
      <c r="A535" s="111">
        <v>7418</v>
      </c>
      <c r="B535" s="67">
        <v>741</v>
      </c>
      <c r="C535" s="67">
        <v>74</v>
      </c>
      <c r="D535" s="68" t="s">
        <v>637</v>
      </c>
      <c r="E535" s="68">
        <v>7417</v>
      </c>
      <c r="F535" s="69" t="s">
        <v>109</v>
      </c>
      <c r="G535" s="69" t="s">
        <v>91</v>
      </c>
      <c r="H535" s="69" t="s">
        <v>550</v>
      </c>
      <c r="I535" s="69" t="s">
        <v>367</v>
      </c>
      <c r="J535" s="69" t="s">
        <v>625</v>
      </c>
      <c r="K535" s="70">
        <v>0</v>
      </c>
      <c r="L535" s="70">
        <v>500</v>
      </c>
      <c r="M535" s="70">
        <v>600</v>
      </c>
      <c r="O535" s="70">
        <v>0</v>
      </c>
      <c r="P535" s="70">
        <v>0</v>
      </c>
      <c r="Q535" s="70">
        <f t="shared" si="143"/>
        <v>1100</v>
      </c>
      <c r="R535" s="71">
        <f t="shared" si="162"/>
        <v>500</v>
      </c>
      <c r="S535" s="71">
        <f t="shared" si="163"/>
        <v>1100</v>
      </c>
      <c r="T535" s="71">
        <f t="shared" si="164"/>
        <v>1100</v>
      </c>
      <c r="U535" s="71">
        <f t="shared" si="165"/>
        <v>1100</v>
      </c>
      <c r="V535" s="72">
        <f t="shared" si="166"/>
        <v>1100</v>
      </c>
      <c r="W535" s="70">
        <v>0</v>
      </c>
      <c r="X535" s="70">
        <f t="shared" si="167"/>
        <v>2650</v>
      </c>
      <c r="Y535" s="70">
        <f t="shared" si="168"/>
        <v>6050</v>
      </c>
      <c r="Z535" s="70">
        <f t="shared" si="169"/>
        <v>7150</v>
      </c>
      <c r="AA535" s="70">
        <f t="shared" si="170"/>
        <v>7480</v>
      </c>
      <c r="AB535" s="70">
        <f t="shared" si="171"/>
        <v>7480</v>
      </c>
      <c r="AC535" s="73"/>
      <c r="AD535" s="73">
        <v>5.3</v>
      </c>
      <c r="AE535" s="73">
        <v>5.5</v>
      </c>
      <c r="AF535" s="73">
        <v>6.5</v>
      </c>
      <c r="AG535" s="73">
        <v>6.8</v>
      </c>
      <c r="AH535" s="73">
        <v>6.8</v>
      </c>
      <c r="AI535" s="95">
        <v>5</v>
      </c>
      <c r="AJ535" s="95">
        <f t="shared" si="172"/>
        <v>0</v>
      </c>
      <c r="AK535" s="95">
        <f t="shared" si="173"/>
        <v>100</v>
      </c>
      <c r="AL535" s="95">
        <f t="shared" si="174"/>
        <v>220</v>
      </c>
      <c r="AM535" s="95">
        <f t="shared" si="175"/>
        <v>220</v>
      </c>
      <c r="AN535" s="95">
        <f t="shared" si="176"/>
        <v>220</v>
      </c>
      <c r="AO535" s="95">
        <f t="shared" si="177"/>
        <v>220</v>
      </c>
      <c r="AV535" s="117">
        <v>0</v>
      </c>
      <c r="AW535" s="117">
        <v>94.452806357560078</v>
      </c>
      <c r="AX535" s="117">
        <v>200.36159006207623</v>
      </c>
      <c r="AY535" s="117">
        <v>226.7947717056729</v>
      </c>
      <c r="AZ535" s="117">
        <v>232.85931036013972</v>
      </c>
      <c r="BA535" s="117">
        <v>225.72156145741022</v>
      </c>
      <c r="BB535" s="74">
        <f t="shared" si="159"/>
        <v>0</v>
      </c>
      <c r="BC535" s="74">
        <f t="shared" si="154"/>
        <v>194.45280635756006</v>
      </c>
      <c r="BD535" s="74">
        <f t="shared" si="155"/>
        <v>420.36159006207623</v>
      </c>
      <c r="BE535" s="74">
        <f t="shared" si="156"/>
        <v>446.79477170567293</v>
      </c>
      <c r="BF535" s="74">
        <f t="shared" si="157"/>
        <v>452.85931036013972</v>
      </c>
      <c r="BG535" s="74">
        <f t="shared" si="158"/>
        <v>445.72156145741019</v>
      </c>
      <c r="BH535" s="111">
        <v>7418</v>
      </c>
      <c r="BI535" s="70">
        <v>0</v>
      </c>
      <c r="BJ535" s="70">
        <v>1416.7920953634011</v>
      </c>
      <c r="BK535" s="70">
        <v>3005.4238509311435</v>
      </c>
      <c r="BL535" s="70">
        <v>3401.9215755850937</v>
      </c>
      <c r="BM535" s="70">
        <v>3492.8896554020957</v>
      </c>
      <c r="BN535" s="70">
        <v>3385.8234218611533</v>
      </c>
      <c r="BO535" s="70">
        <v>0</v>
      </c>
      <c r="BP535" s="70">
        <v>209.01468911732854</v>
      </c>
      <c r="BQ535" s="70">
        <v>555.26475953548811</v>
      </c>
      <c r="BR535" s="70">
        <v>678.66994260295189</v>
      </c>
      <c r="BS535" s="70">
        <v>698.51137522616477</v>
      </c>
      <c r="BT535" s="70">
        <v>708.29945580540561</v>
      </c>
      <c r="CA535" s="70">
        <v>0</v>
      </c>
      <c r="CB535" s="30">
        <v>89.358954341134591</v>
      </c>
      <c r="CC535" s="30">
        <v>44.679477170567296</v>
      </c>
      <c r="CD535" s="30">
        <v>84.89100662407786</v>
      </c>
      <c r="CE535" s="30">
        <v>226.79477170567287</v>
      </c>
      <c r="CF535" s="30">
        <v>0</v>
      </c>
      <c r="CG535" s="124">
        <v>0</v>
      </c>
      <c r="CH535" s="124">
        <v>89.144312291482038</v>
      </c>
      <c r="CI535" s="124">
        <v>44.572156145741019</v>
      </c>
      <c r="CJ535" s="124">
        <v>84.687096676907942</v>
      </c>
      <c r="CK535" s="124">
        <v>225.72156145741025</v>
      </c>
      <c r="CL535" s="124">
        <v>0</v>
      </c>
      <c r="CM535" s="4">
        <f>IF(ISNUMBER(VLOOKUP(A535,Sheet1!$D$5:$D$567,1,0)),1,0)</f>
        <v>0</v>
      </c>
    </row>
    <row r="536" spans="1:91" s="70" customFormat="1">
      <c r="A536" s="111">
        <v>7419</v>
      </c>
      <c r="B536" s="100">
        <v>741</v>
      </c>
      <c r="C536" s="67">
        <v>74</v>
      </c>
      <c r="D536" s="101" t="s">
        <v>638</v>
      </c>
      <c r="E536" s="101"/>
      <c r="F536" s="102" t="s">
        <v>109</v>
      </c>
      <c r="G536" s="102" t="s">
        <v>91</v>
      </c>
      <c r="H536" s="102" t="s">
        <v>550</v>
      </c>
      <c r="I536" s="102" t="s">
        <v>367</v>
      </c>
      <c r="J536" s="102" t="s">
        <v>625</v>
      </c>
      <c r="K536" s="103">
        <v>0</v>
      </c>
      <c r="L536" s="103">
        <v>0</v>
      </c>
      <c r="M536" s="103">
        <v>0</v>
      </c>
      <c r="N536" s="103">
        <v>0</v>
      </c>
      <c r="O536" s="103">
        <v>0</v>
      </c>
      <c r="P536" s="103">
        <v>0</v>
      </c>
      <c r="Q536" s="103">
        <v>0</v>
      </c>
      <c r="R536" s="103">
        <v>0</v>
      </c>
      <c r="S536" s="103">
        <v>0</v>
      </c>
      <c r="T536" s="103">
        <v>0</v>
      </c>
      <c r="U536" s="103">
        <v>0</v>
      </c>
      <c r="V536" s="104">
        <v>0</v>
      </c>
      <c r="W536" s="103">
        <v>0</v>
      </c>
      <c r="X536" s="103">
        <v>0</v>
      </c>
      <c r="Y536" s="103">
        <v>0</v>
      </c>
      <c r="Z536" s="103">
        <v>0</v>
      </c>
      <c r="AA536" s="103">
        <v>0</v>
      </c>
      <c r="AB536" s="103">
        <v>0</v>
      </c>
      <c r="AC536" s="103">
        <v>0</v>
      </c>
      <c r="AD536" s="103">
        <v>0</v>
      </c>
      <c r="AE536" s="103">
        <v>0</v>
      </c>
      <c r="AF536" s="103">
        <v>0</v>
      </c>
      <c r="AG536" s="103">
        <v>0</v>
      </c>
      <c r="AH536" s="103">
        <v>0</v>
      </c>
      <c r="AI536" s="105">
        <v>5</v>
      </c>
      <c r="AJ536" s="95">
        <f t="shared" si="172"/>
        <v>0</v>
      </c>
      <c r="AK536" s="95">
        <f t="shared" si="173"/>
        <v>0</v>
      </c>
      <c r="AL536" s="95">
        <f t="shared" si="174"/>
        <v>0</v>
      </c>
      <c r="AM536" s="95">
        <f t="shared" si="175"/>
        <v>0</v>
      </c>
      <c r="AN536" s="95">
        <f t="shared" si="176"/>
        <v>0</v>
      </c>
      <c r="AO536" s="95">
        <f t="shared" si="177"/>
        <v>0</v>
      </c>
      <c r="AP536" s="103"/>
      <c r="AQ536" s="103"/>
      <c r="AR536" s="103"/>
      <c r="AS536" s="103">
        <v>750</v>
      </c>
      <c r="AT536" s="103">
        <v>2000</v>
      </c>
      <c r="AU536" s="103">
        <v>3500</v>
      </c>
      <c r="AV536" s="117">
        <v>0</v>
      </c>
      <c r="AW536" s="117">
        <v>0</v>
      </c>
      <c r="AX536" s="117">
        <v>0</v>
      </c>
      <c r="AY536" s="117">
        <v>0</v>
      </c>
      <c r="AZ536" s="117">
        <v>0</v>
      </c>
      <c r="BA536" s="117">
        <v>0</v>
      </c>
      <c r="BB536" s="74">
        <f t="shared" si="159"/>
        <v>0</v>
      </c>
      <c r="BC536" s="74">
        <f t="shared" si="154"/>
        <v>0</v>
      </c>
      <c r="BD536" s="74">
        <f t="shared" si="155"/>
        <v>0</v>
      </c>
      <c r="BE536" s="74">
        <f t="shared" si="156"/>
        <v>750</v>
      </c>
      <c r="BF536" s="74">
        <f t="shared" si="157"/>
        <v>2000</v>
      </c>
      <c r="BG536" s="74">
        <f t="shared" si="158"/>
        <v>3500</v>
      </c>
      <c r="BH536" s="111">
        <v>7419</v>
      </c>
      <c r="BI536" s="103">
        <v>0</v>
      </c>
      <c r="BJ536" s="103">
        <v>0</v>
      </c>
      <c r="BK536" s="103">
        <v>0</v>
      </c>
      <c r="BL536" s="103">
        <v>0</v>
      </c>
      <c r="BM536" s="103">
        <v>0</v>
      </c>
      <c r="BN536" s="103">
        <v>0</v>
      </c>
      <c r="BO536" s="103">
        <v>0</v>
      </c>
      <c r="BP536" s="103">
        <v>0</v>
      </c>
      <c r="BQ536" s="103">
        <v>0</v>
      </c>
      <c r="BR536" s="103">
        <v>0</v>
      </c>
      <c r="BS536" s="103">
        <v>0</v>
      </c>
      <c r="BT536" s="103">
        <v>0</v>
      </c>
      <c r="BU536" s="103"/>
      <c r="BV536" s="103"/>
      <c r="BW536" s="103"/>
      <c r="BX536" s="103"/>
      <c r="BY536" s="103"/>
      <c r="BZ536" s="103"/>
      <c r="CA536" s="103">
        <v>225</v>
      </c>
      <c r="CB536" s="30">
        <v>225</v>
      </c>
      <c r="CC536" s="30">
        <v>300</v>
      </c>
      <c r="CD536" s="30">
        <v>0</v>
      </c>
      <c r="CE536" s="30">
        <v>0</v>
      </c>
      <c r="CF536" s="30">
        <v>0</v>
      </c>
      <c r="CG536" s="124">
        <v>1050</v>
      </c>
      <c r="CH536" s="124">
        <v>1050</v>
      </c>
      <c r="CI536" s="124">
        <v>1400</v>
      </c>
      <c r="CJ536" s="124">
        <v>0</v>
      </c>
      <c r="CK536" s="124">
        <v>0</v>
      </c>
      <c r="CL536" s="124">
        <v>0</v>
      </c>
      <c r="CM536" s="4">
        <f>IF(ISNUMBER(VLOOKUP(A536,Sheet1!$D$5:$D$567,1,0)),1,0)</f>
        <v>0</v>
      </c>
    </row>
    <row r="537" spans="1:91" s="70" customFormat="1">
      <c r="A537" s="111">
        <v>7421</v>
      </c>
      <c r="B537" s="67">
        <v>742</v>
      </c>
      <c r="C537" s="67">
        <v>74</v>
      </c>
      <c r="D537" s="68" t="s">
        <v>639</v>
      </c>
      <c r="E537" s="68"/>
      <c r="F537" s="69" t="s">
        <v>109</v>
      </c>
      <c r="G537" s="69" t="s">
        <v>91</v>
      </c>
      <c r="H537" s="69" t="s">
        <v>550</v>
      </c>
      <c r="I537" s="69" t="s">
        <v>367</v>
      </c>
      <c r="J537" s="69" t="s">
        <v>625</v>
      </c>
      <c r="K537" s="70">
        <v>0</v>
      </c>
      <c r="L537" s="70">
        <v>0</v>
      </c>
      <c r="M537" s="70">
        <v>0</v>
      </c>
      <c r="N537" s="70">
        <v>0</v>
      </c>
      <c r="O537" s="70">
        <v>1000</v>
      </c>
      <c r="P537" s="70">
        <v>1000</v>
      </c>
      <c r="R537" s="70">
        <v>0</v>
      </c>
      <c r="S537" s="71">
        <f t="shared" ref="S537:S566" si="178">R537+M537</f>
        <v>0</v>
      </c>
      <c r="T537" s="71">
        <f t="shared" ref="T537:T566" si="179">S537+N537</f>
        <v>0</v>
      </c>
      <c r="U537" s="71">
        <f t="shared" ref="U537:U566" si="180">T537+O537</f>
        <v>1000</v>
      </c>
      <c r="V537" s="72">
        <f t="shared" ref="V537:V566" si="181">U537+P537</f>
        <v>2000</v>
      </c>
      <c r="W537" s="70">
        <v>0</v>
      </c>
      <c r="X537" s="70">
        <f t="shared" ref="X537:X567" si="182">R537*AD537</f>
        <v>0</v>
      </c>
      <c r="Y537" s="70">
        <f t="shared" ref="Y537:Y567" si="183">S537*AE537</f>
        <v>0</v>
      </c>
      <c r="Z537" s="70">
        <f t="shared" ref="Z537:Z567" si="184">T537*AF537</f>
        <v>0</v>
      </c>
      <c r="AA537" s="70">
        <f t="shared" ref="AA537:AA567" si="185">U537*AG537</f>
        <v>6000</v>
      </c>
      <c r="AB537" s="70">
        <f t="shared" ref="AB537:AB567" si="186">V537*AH537</f>
        <v>14000</v>
      </c>
      <c r="AC537" s="73"/>
      <c r="AD537" s="73"/>
      <c r="AE537" s="73"/>
      <c r="AF537" s="73">
        <v>5</v>
      </c>
      <c r="AG537" s="73">
        <v>6</v>
      </c>
      <c r="AH537" s="73">
        <v>7</v>
      </c>
      <c r="AI537" s="95">
        <v>5</v>
      </c>
      <c r="AJ537" s="95">
        <f t="shared" si="172"/>
        <v>0</v>
      </c>
      <c r="AK537" s="95">
        <f t="shared" si="173"/>
        <v>0</v>
      </c>
      <c r="AL537" s="95">
        <f t="shared" si="174"/>
        <v>0</v>
      </c>
      <c r="AM537" s="95">
        <f t="shared" si="175"/>
        <v>0</v>
      </c>
      <c r="AN537" s="95">
        <f t="shared" si="176"/>
        <v>200</v>
      </c>
      <c r="AO537" s="95">
        <f t="shared" si="177"/>
        <v>400</v>
      </c>
      <c r="AV537" s="117">
        <v>0</v>
      </c>
      <c r="AW537" s="117">
        <v>0</v>
      </c>
      <c r="AX537" s="117">
        <v>0</v>
      </c>
      <c r="AY537" s="117">
        <v>0</v>
      </c>
      <c r="AZ537" s="117">
        <v>178.34917888000001</v>
      </c>
      <c r="BA537" s="117">
        <v>423.69598454866667</v>
      </c>
      <c r="BB537" s="74">
        <f t="shared" si="159"/>
        <v>0</v>
      </c>
      <c r="BC537" s="74">
        <f t="shared" si="154"/>
        <v>0</v>
      </c>
      <c r="BD537" s="74">
        <f t="shared" si="155"/>
        <v>0</v>
      </c>
      <c r="BE537" s="74">
        <f t="shared" si="156"/>
        <v>0</v>
      </c>
      <c r="BF537" s="74">
        <f t="shared" si="157"/>
        <v>378.34917888000001</v>
      </c>
      <c r="BG537" s="74">
        <f t="shared" si="158"/>
        <v>823.69598454866673</v>
      </c>
      <c r="BH537" s="111">
        <v>7421</v>
      </c>
      <c r="BI537" s="70">
        <v>0</v>
      </c>
      <c r="BJ537" s="70">
        <v>0</v>
      </c>
      <c r="BK537" s="70">
        <v>0</v>
      </c>
      <c r="BL537" s="70">
        <v>0</v>
      </c>
      <c r="BM537" s="70">
        <v>2675.2376832</v>
      </c>
      <c r="BN537" s="70">
        <v>6355.4397682300005</v>
      </c>
      <c r="BO537" s="70">
        <v>0</v>
      </c>
      <c r="BP537" s="70">
        <v>0</v>
      </c>
      <c r="BQ537" s="70">
        <v>0</v>
      </c>
      <c r="BR537" s="70">
        <v>0</v>
      </c>
      <c r="BS537" s="70">
        <v>564.34745063999992</v>
      </c>
      <c r="BT537" s="70">
        <v>1267.7226626400002</v>
      </c>
      <c r="CA537" s="70">
        <v>0</v>
      </c>
      <c r="CB537" s="30">
        <v>0</v>
      </c>
      <c r="CC537" s="30">
        <v>0</v>
      </c>
      <c r="CD537" s="30">
        <v>0</v>
      </c>
      <c r="CE537" s="30">
        <v>0</v>
      </c>
      <c r="CF537" s="30">
        <v>0</v>
      </c>
      <c r="CG537" s="124">
        <v>0</v>
      </c>
      <c r="CH537" s="124">
        <v>156.50223706424669</v>
      </c>
      <c r="CI537" s="124">
        <v>123.55439768230001</v>
      </c>
      <c r="CJ537" s="124">
        <v>123.55439768230001</v>
      </c>
      <c r="CK537" s="124">
        <v>423.69598454866667</v>
      </c>
      <c r="CL537" s="124">
        <v>0</v>
      </c>
      <c r="CM537" s="4">
        <f>IF(ISNUMBER(VLOOKUP(A537,Sheet1!$D$5:$D$567,1,0)),1,0)</f>
        <v>0</v>
      </c>
    </row>
    <row r="538" spans="1:91" s="57" customFormat="1">
      <c r="A538" s="1">
        <v>7501</v>
      </c>
      <c r="B538" s="1">
        <v>750</v>
      </c>
      <c r="C538" s="1">
        <v>75</v>
      </c>
      <c r="D538" s="3" t="s">
        <v>640</v>
      </c>
      <c r="E538" s="3"/>
      <c r="F538" s="4" t="s">
        <v>90</v>
      </c>
      <c r="G538" s="4" t="s">
        <v>91</v>
      </c>
      <c r="H538" s="4" t="s">
        <v>92</v>
      </c>
      <c r="I538" s="4" t="s">
        <v>367</v>
      </c>
      <c r="J538" s="4" t="s">
        <v>641</v>
      </c>
      <c r="K538" s="57">
        <v>1476.0100586756082</v>
      </c>
      <c r="L538" s="57">
        <v>350</v>
      </c>
      <c r="M538" s="57">
        <v>0</v>
      </c>
      <c r="P538" s="57">
        <v>0</v>
      </c>
      <c r="Q538" s="57">
        <f t="shared" ref="Q538:Q569" si="187">SUM(L538:P538)</f>
        <v>350</v>
      </c>
      <c r="R538" s="58">
        <f t="shared" ref="R538:R567" si="188">K538+L538</f>
        <v>1826.0100586756082</v>
      </c>
      <c r="S538" s="58">
        <f t="shared" si="178"/>
        <v>1826.0100586756082</v>
      </c>
      <c r="T538" s="58">
        <f t="shared" si="179"/>
        <v>1826.0100586756082</v>
      </c>
      <c r="U538" s="58">
        <f t="shared" si="180"/>
        <v>1826.0100586756082</v>
      </c>
      <c r="V538" s="61">
        <f t="shared" si="181"/>
        <v>1826.0100586756082</v>
      </c>
      <c r="W538" s="57">
        <v>6090.3849760061648</v>
      </c>
      <c r="X538" s="57">
        <f t="shared" si="182"/>
        <v>7669.242246437555</v>
      </c>
      <c r="Y538" s="57">
        <f t="shared" si="183"/>
        <v>7304.0402347024328</v>
      </c>
      <c r="Z538" s="57">
        <f t="shared" si="184"/>
        <v>7318.4806599987178</v>
      </c>
      <c r="AA538" s="57">
        <f t="shared" si="185"/>
        <v>7121.4392288348718</v>
      </c>
      <c r="AB538" s="57">
        <f t="shared" si="186"/>
        <v>6756.2372170997505</v>
      </c>
      <c r="AC538" s="59">
        <v>4.1262489643674485</v>
      </c>
      <c r="AD538" s="59">
        <v>4.2</v>
      </c>
      <c r="AE538" s="59">
        <v>4</v>
      </c>
      <c r="AF538" s="59">
        <v>4.0079081849673699</v>
      </c>
      <c r="AG538" s="59">
        <v>3.9</v>
      </c>
      <c r="AH538" s="59">
        <v>3.7</v>
      </c>
      <c r="AI538" s="59"/>
      <c r="AJ538" s="59"/>
      <c r="AK538" s="59"/>
      <c r="AL538" s="59"/>
      <c r="AM538" s="59"/>
      <c r="AN538" s="59"/>
      <c r="AO538" s="59"/>
      <c r="AV538" s="59"/>
      <c r="AW538" s="59"/>
      <c r="AX538" s="59"/>
      <c r="AY538" s="59"/>
      <c r="AZ538" s="59"/>
      <c r="BA538" s="59"/>
      <c r="BB538" s="57">
        <v>330</v>
      </c>
      <c r="BC538" s="57">
        <v>473.76960428649471</v>
      </c>
      <c r="BD538" s="57">
        <v>502.68838477960838</v>
      </c>
      <c r="BE538" s="57">
        <v>552.73918306956352</v>
      </c>
      <c r="BF538" s="57">
        <v>599.62269087183029</v>
      </c>
      <c r="BG538" s="57">
        <v>648.06506687183025</v>
      </c>
      <c r="BH538" s="1">
        <v>7501</v>
      </c>
      <c r="BI538" s="57">
        <v>1900</v>
      </c>
      <c r="BJ538" s="57">
        <v>2100</v>
      </c>
      <c r="BK538" s="57">
        <v>2350</v>
      </c>
      <c r="BL538" s="57">
        <v>2500</v>
      </c>
      <c r="BM538" s="57">
        <v>2550</v>
      </c>
      <c r="BN538" s="57">
        <v>2550</v>
      </c>
      <c r="BO538" s="57">
        <v>0</v>
      </c>
      <c r="BP538" s="57">
        <v>0</v>
      </c>
      <c r="BQ538" s="57">
        <v>0</v>
      </c>
      <c r="BR538" s="57">
        <v>0</v>
      </c>
      <c r="BS538" s="57">
        <v>0</v>
      </c>
      <c r="BT538" s="57">
        <v>0</v>
      </c>
      <c r="CA538" s="57">
        <v>0</v>
      </c>
      <c r="CB538" s="30">
        <v>138.18479576739088</v>
      </c>
      <c r="CC538" s="30">
        <v>82.91087746043452</v>
      </c>
      <c r="CD538" s="30">
        <v>105.02044478321707</v>
      </c>
      <c r="CE538" s="30">
        <v>226.62306505852104</v>
      </c>
      <c r="CF538" s="30">
        <v>0</v>
      </c>
      <c r="CG538" s="124">
        <v>0</v>
      </c>
      <c r="CH538" s="124">
        <v>89.323472159138106</v>
      </c>
      <c r="CI538" s="124">
        <v>119.09796287885081</v>
      </c>
      <c r="CJ538" s="124">
        <v>119.09796287885081</v>
      </c>
      <c r="CK538" s="124">
        <v>320.54566895499056</v>
      </c>
      <c r="CL538" s="124">
        <v>0</v>
      </c>
      <c r="CM538" s="4">
        <f>IF(ISNUMBER(VLOOKUP(A538,Sheet1!$D$5:$D$567,1,0)),1,0)</f>
        <v>1</v>
      </c>
    </row>
    <row r="539" spans="1:91" s="57" customFormat="1">
      <c r="A539" s="1">
        <v>7502</v>
      </c>
      <c r="B539" s="1">
        <v>750</v>
      </c>
      <c r="C539" s="1">
        <v>75</v>
      </c>
      <c r="D539" s="3" t="s">
        <v>642</v>
      </c>
      <c r="E539" s="3"/>
      <c r="F539" s="4" t="s">
        <v>90</v>
      </c>
      <c r="G539" s="4" t="s">
        <v>91</v>
      </c>
      <c r="H539" s="4" t="s">
        <v>92</v>
      </c>
      <c r="I539" s="4" t="s">
        <v>367</v>
      </c>
      <c r="J539" s="4" t="s">
        <v>641</v>
      </c>
      <c r="K539" s="57">
        <v>305.3813914501257</v>
      </c>
      <c r="L539" s="57">
        <v>0</v>
      </c>
      <c r="M539" s="57">
        <v>0</v>
      </c>
      <c r="N539" s="57">
        <v>120</v>
      </c>
      <c r="O539" s="57">
        <v>0</v>
      </c>
      <c r="P539" s="57">
        <v>0</v>
      </c>
      <c r="Q539" s="57">
        <f t="shared" si="187"/>
        <v>120</v>
      </c>
      <c r="R539" s="58">
        <f t="shared" si="188"/>
        <v>305.3813914501257</v>
      </c>
      <c r="S539" s="58">
        <f t="shared" si="178"/>
        <v>305.3813914501257</v>
      </c>
      <c r="T539" s="58">
        <f t="shared" si="179"/>
        <v>425.3813914501257</v>
      </c>
      <c r="U539" s="58">
        <f t="shared" si="180"/>
        <v>425.3813914501257</v>
      </c>
      <c r="V539" s="61">
        <f t="shared" si="181"/>
        <v>425.3813914501257</v>
      </c>
      <c r="W539" s="57">
        <v>1172.7480922674135</v>
      </c>
      <c r="X539" s="57">
        <f t="shared" si="182"/>
        <v>1199.3535805765307</v>
      </c>
      <c r="Y539" s="57">
        <f t="shared" si="183"/>
        <v>1215.0425672796553</v>
      </c>
      <c r="Z539" s="57">
        <f t="shared" si="184"/>
        <v>1701.5255658005028</v>
      </c>
      <c r="AA539" s="57">
        <f t="shared" si="185"/>
        <v>1658.9874266554903</v>
      </c>
      <c r="AB539" s="57">
        <f t="shared" si="186"/>
        <v>1573.9111483654651</v>
      </c>
      <c r="AC539" s="59">
        <v>3.8402735893583237</v>
      </c>
      <c r="AD539" s="59">
        <v>3.927395755456196</v>
      </c>
      <c r="AE539" s="59">
        <v>3.9787708134733992</v>
      </c>
      <c r="AF539" s="59">
        <v>4</v>
      </c>
      <c r="AG539" s="59">
        <v>3.9</v>
      </c>
      <c r="AH539" s="59">
        <v>3.7</v>
      </c>
      <c r="AI539" s="59"/>
      <c r="AJ539" s="59"/>
      <c r="AK539" s="59"/>
      <c r="AL539" s="59"/>
      <c r="AM539" s="59"/>
      <c r="AN539" s="59"/>
      <c r="AO539" s="59"/>
      <c r="AV539" s="59"/>
      <c r="AW539" s="59"/>
      <c r="AX539" s="59"/>
      <c r="AY539" s="59"/>
      <c r="AZ539" s="59"/>
      <c r="BA539" s="59"/>
      <c r="BB539" s="57">
        <v>35</v>
      </c>
      <c r="BC539" s="57">
        <v>43.733944407186335</v>
      </c>
      <c r="BD539" s="57">
        <v>56.5973146024985</v>
      </c>
      <c r="BE539" s="57">
        <v>76.207863000667729</v>
      </c>
      <c r="BF539" s="57">
        <v>79.165844205992684</v>
      </c>
      <c r="BG539" s="57">
        <v>84.346096205992694</v>
      </c>
      <c r="BH539" s="1">
        <v>7502</v>
      </c>
      <c r="BJ539" s="57">
        <v>0</v>
      </c>
      <c r="BK539" s="57">
        <v>120</v>
      </c>
      <c r="BL539" s="57">
        <v>120</v>
      </c>
      <c r="BM539" s="57">
        <v>120</v>
      </c>
      <c r="BN539" s="57">
        <v>120</v>
      </c>
      <c r="BO539" s="57">
        <v>0</v>
      </c>
      <c r="BP539" s="57">
        <v>0</v>
      </c>
      <c r="BQ539" s="57">
        <v>0</v>
      </c>
      <c r="BR539" s="57">
        <v>0</v>
      </c>
      <c r="BS539" s="57">
        <v>0</v>
      </c>
      <c r="BT539" s="57">
        <v>0</v>
      </c>
      <c r="CA539" s="57">
        <v>0</v>
      </c>
      <c r="CB539" s="30">
        <v>3.8103931500333861</v>
      </c>
      <c r="CC539" s="30">
        <v>7.6207863000667722</v>
      </c>
      <c r="CD539" s="30">
        <v>7.6207863000667722</v>
      </c>
      <c r="CE539" s="30">
        <v>57.1558972505008</v>
      </c>
      <c r="CF539" s="30">
        <v>0</v>
      </c>
      <c r="CG539" s="124">
        <v>0</v>
      </c>
      <c r="CH539" s="124">
        <v>4.2173048102996349</v>
      </c>
      <c r="CI539" s="124">
        <v>8.4346096205992698</v>
      </c>
      <c r="CJ539" s="124">
        <v>8.4346096205992698</v>
      </c>
      <c r="CK539" s="124">
        <v>63.259572154494521</v>
      </c>
      <c r="CL539" s="124">
        <v>0</v>
      </c>
      <c r="CM539" s="4">
        <f>IF(ISNUMBER(VLOOKUP(A539,Sheet1!$D$5:$D$567,1,0)),1,0)</f>
        <v>1</v>
      </c>
    </row>
    <row r="540" spans="1:91" s="57" customFormat="1">
      <c r="A540" s="1">
        <v>7503</v>
      </c>
      <c r="B540" s="1">
        <v>750</v>
      </c>
      <c r="C540" s="1">
        <v>75</v>
      </c>
      <c r="D540" s="3" t="s">
        <v>643</v>
      </c>
      <c r="E540" s="3">
        <v>7502</v>
      </c>
      <c r="F540" s="4" t="s">
        <v>90</v>
      </c>
      <c r="G540" s="4" t="s">
        <v>91</v>
      </c>
      <c r="H540" s="4" t="s">
        <v>92</v>
      </c>
      <c r="I540" s="4" t="s">
        <v>367</v>
      </c>
      <c r="J540" s="4" t="s">
        <v>641</v>
      </c>
      <c r="K540" s="57">
        <v>0</v>
      </c>
      <c r="L540" s="57">
        <v>600</v>
      </c>
      <c r="M540" s="57">
        <v>460</v>
      </c>
      <c r="N540" s="57">
        <v>200</v>
      </c>
      <c r="O540" s="57">
        <v>0</v>
      </c>
      <c r="P540" s="57">
        <v>0</v>
      </c>
      <c r="Q540" s="57">
        <f t="shared" si="187"/>
        <v>1260</v>
      </c>
      <c r="R540" s="58">
        <f t="shared" si="188"/>
        <v>600</v>
      </c>
      <c r="S540" s="58">
        <f t="shared" si="178"/>
        <v>1060</v>
      </c>
      <c r="T540" s="58">
        <f t="shared" si="179"/>
        <v>1260</v>
      </c>
      <c r="U540" s="58">
        <f t="shared" si="180"/>
        <v>1260</v>
      </c>
      <c r="V540" s="61">
        <f t="shared" si="181"/>
        <v>1260</v>
      </c>
      <c r="W540" s="57">
        <v>0</v>
      </c>
      <c r="X540" s="57">
        <f t="shared" si="182"/>
        <v>1980</v>
      </c>
      <c r="Y540" s="57">
        <f t="shared" si="183"/>
        <v>4028</v>
      </c>
      <c r="Z540" s="57">
        <f t="shared" si="184"/>
        <v>5040</v>
      </c>
      <c r="AA540" s="57">
        <f t="shared" si="185"/>
        <v>5040</v>
      </c>
      <c r="AB540" s="57">
        <f t="shared" si="186"/>
        <v>4662</v>
      </c>
      <c r="AC540" s="59"/>
      <c r="AD540" s="59">
        <v>3.3</v>
      </c>
      <c r="AE540" s="59">
        <v>3.8</v>
      </c>
      <c r="AF540" s="59">
        <v>4</v>
      </c>
      <c r="AG540" s="59">
        <v>4</v>
      </c>
      <c r="AH540" s="59">
        <v>3.7</v>
      </c>
      <c r="AI540" s="59"/>
      <c r="AJ540" s="59"/>
      <c r="AK540" s="59"/>
      <c r="AL540" s="59"/>
      <c r="AM540" s="59"/>
      <c r="AN540" s="59"/>
      <c r="AO540" s="59"/>
      <c r="AV540" s="59"/>
      <c r="AW540" s="59"/>
      <c r="AX540" s="59"/>
      <c r="AY540" s="59"/>
      <c r="AZ540" s="59"/>
      <c r="BA540" s="59"/>
      <c r="BB540" s="57">
        <v>0</v>
      </c>
      <c r="BC540" s="57">
        <v>66.527999999999992</v>
      </c>
      <c r="BD540" s="57">
        <v>169.27946666666665</v>
      </c>
      <c r="BE540" s="57">
        <v>221.37653333333333</v>
      </c>
      <c r="BF540" s="57">
        <v>214.53333333333333</v>
      </c>
      <c r="BG540" s="57">
        <v>214.53333333333333</v>
      </c>
      <c r="BH540" s="1">
        <v>7503</v>
      </c>
      <c r="BJ540" s="57">
        <v>0</v>
      </c>
      <c r="BK540" s="57">
        <v>550</v>
      </c>
      <c r="BL540" s="57">
        <v>950</v>
      </c>
      <c r="BM540" s="57">
        <v>950</v>
      </c>
      <c r="BN540" s="57">
        <v>950</v>
      </c>
      <c r="BO540" s="57">
        <v>0</v>
      </c>
      <c r="BP540" s="57">
        <v>0</v>
      </c>
      <c r="BQ540" s="57">
        <v>0</v>
      </c>
      <c r="BR540" s="57">
        <v>0</v>
      </c>
      <c r="BS540" s="57">
        <v>0</v>
      </c>
      <c r="BT540" s="57">
        <v>0</v>
      </c>
      <c r="CA540" s="57">
        <v>0</v>
      </c>
      <c r="CB540" s="30">
        <v>88.550613333333331</v>
      </c>
      <c r="CC540" s="30">
        <v>55.344133333333332</v>
      </c>
      <c r="CD540" s="30">
        <v>13.282591999999999</v>
      </c>
      <c r="CE540" s="30">
        <v>64.199194666666656</v>
      </c>
      <c r="CF540" s="30">
        <v>0</v>
      </c>
      <c r="CG540" s="124">
        <v>0</v>
      </c>
      <c r="CH540" s="124">
        <v>85.813333333333333</v>
      </c>
      <c r="CI540" s="124">
        <v>53.633333333333333</v>
      </c>
      <c r="CJ540" s="124">
        <v>12.872</v>
      </c>
      <c r="CK540" s="124">
        <v>62.214666666666659</v>
      </c>
      <c r="CL540" s="124">
        <v>0</v>
      </c>
      <c r="CM540" s="4">
        <f>IF(ISNUMBER(VLOOKUP(A540,Sheet1!$D$5:$D$567,1,0)),1,0)</f>
        <v>1</v>
      </c>
    </row>
    <row r="541" spans="1:91" s="57" customFormat="1">
      <c r="A541" s="1">
        <v>7504</v>
      </c>
      <c r="B541" s="1">
        <v>750</v>
      </c>
      <c r="C541" s="1">
        <v>75</v>
      </c>
      <c r="D541" s="3" t="s">
        <v>644</v>
      </c>
      <c r="E541" s="3">
        <v>7502</v>
      </c>
      <c r="F541" s="4" t="s">
        <v>90</v>
      </c>
      <c r="G541" s="4" t="s">
        <v>91</v>
      </c>
      <c r="H541" s="4" t="s">
        <v>92</v>
      </c>
      <c r="I541" s="4" t="s">
        <v>367</v>
      </c>
      <c r="J541" s="4" t="s">
        <v>641</v>
      </c>
      <c r="K541" s="57">
        <v>0</v>
      </c>
      <c r="L541" s="57">
        <v>0</v>
      </c>
      <c r="M541" s="57">
        <v>0</v>
      </c>
      <c r="N541" s="57">
        <v>400</v>
      </c>
      <c r="O541" s="57">
        <v>950</v>
      </c>
      <c r="P541" s="57">
        <v>830</v>
      </c>
      <c r="Q541" s="57">
        <f t="shared" si="187"/>
        <v>2180</v>
      </c>
      <c r="R541" s="58">
        <f t="shared" si="188"/>
        <v>0</v>
      </c>
      <c r="S541" s="58">
        <f t="shared" si="178"/>
        <v>0</v>
      </c>
      <c r="T541" s="58">
        <f t="shared" si="179"/>
        <v>400</v>
      </c>
      <c r="U541" s="58">
        <f t="shared" si="180"/>
        <v>1350</v>
      </c>
      <c r="V541" s="61">
        <f t="shared" si="181"/>
        <v>2180</v>
      </c>
      <c r="W541" s="57">
        <v>0</v>
      </c>
      <c r="X541" s="57">
        <f t="shared" si="182"/>
        <v>0</v>
      </c>
      <c r="Y541" s="57">
        <f t="shared" si="183"/>
        <v>0</v>
      </c>
      <c r="Z541" s="57">
        <f t="shared" si="184"/>
        <v>1320</v>
      </c>
      <c r="AA541" s="57">
        <f t="shared" si="185"/>
        <v>5130</v>
      </c>
      <c r="AB541" s="57">
        <f t="shared" si="186"/>
        <v>8720</v>
      </c>
      <c r="AC541" s="59"/>
      <c r="AD541" s="59"/>
      <c r="AE541" s="59"/>
      <c r="AF541" s="59">
        <v>3.3</v>
      </c>
      <c r="AG541" s="59">
        <v>3.8</v>
      </c>
      <c r="AH541" s="59">
        <v>4</v>
      </c>
      <c r="AI541" s="59"/>
      <c r="AJ541" s="59"/>
      <c r="AK541" s="59"/>
      <c r="AL541" s="59"/>
      <c r="AM541" s="59"/>
      <c r="AN541" s="59"/>
      <c r="AO541" s="59"/>
      <c r="AV541" s="59"/>
      <c r="AW541" s="59"/>
      <c r="AX541" s="59"/>
      <c r="AY541" s="59"/>
      <c r="AZ541" s="59"/>
      <c r="BA541" s="59"/>
      <c r="BB541" s="57">
        <v>0</v>
      </c>
      <c r="BC541" s="57">
        <v>0</v>
      </c>
      <c r="BD541" s="57">
        <v>0</v>
      </c>
      <c r="BE541" s="57">
        <v>502.88</v>
      </c>
      <c r="BF541" s="57">
        <v>1334.3600000000001</v>
      </c>
      <c r="BG541" s="57">
        <v>2000.54</v>
      </c>
      <c r="BH541" s="1">
        <v>7504</v>
      </c>
      <c r="BJ541" s="57">
        <v>0</v>
      </c>
      <c r="BK541" s="57">
        <v>0</v>
      </c>
      <c r="BL541" s="57">
        <v>396</v>
      </c>
      <c r="BM541" s="57">
        <v>1539</v>
      </c>
      <c r="BN541" s="57">
        <v>2616</v>
      </c>
      <c r="BO541" s="57">
        <v>0</v>
      </c>
      <c r="BP541" s="57">
        <v>0</v>
      </c>
      <c r="BQ541" s="57">
        <v>0</v>
      </c>
      <c r="BR541" s="57">
        <v>0</v>
      </c>
      <c r="BS541" s="57">
        <v>0</v>
      </c>
      <c r="BT541" s="57">
        <v>0</v>
      </c>
      <c r="CA541" s="57">
        <v>0</v>
      </c>
      <c r="CB541" s="30">
        <v>201.15200000000002</v>
      </c>
      <c r="CC541" s="30">
        <v>201.15200000000002</v>
      </c>
      <c r="CD541" s="30">
        <v>75.432000000000002</v>
      </c>
      <c r="CE541" s="30">
        <v>25.144000000000002</v>
      </c>
      <c r="CF541" s="30">
        <v>0</v>
      </c>
      <c r="CG541" s="124">
        <v>0</v>
      </c>
      <c r="CH541" s="124">
        <v>800.21600000000001</v>
      </c>
      <c r="CI541" s="124">
        <v>800.21600000000001</v>
      </c>
      <c r="CJ541" s="124">
        <v>220.05940000000001</v>
      </c>
      <c r="CK541" s="124">
        <v>180.04859999999999</v>
      </c>
      <c r="CL541" s="124">
        <v>0</v>
      </c>
      <c r="CM541" s="4">
        <f>IF(ISNUMBER(VLOOKUP(A541,Sheet1!$D$5:$D$567,1,0)),1,0)</f>
        <v>1</v>
      </c>
    </row>
    <row r="542" spans="1:91" s="57" customFormat="1">
      <c r="A542" s="1">
        <v>7511</v>
      </c>
      <c r="B542" s="1">
        <v>751</v>
      </c>
      <c r="C542" s="1">
        <v>75</v>
      </c>
      <c r="D542" s="3" t="s">
        <v>645</v>
      </c>
      <c r="E542" s="3"/>
      <c r="F542" s="4" t="s">
        <v>90</v>
      </c>
      <c r="G542" s="4" t="s">
        <v>91</v>
      </c>
      <c r="H542" s="4" t="s">
        <v>92</v>
      </c>
      <c r="I542" s="4" t="s">
        <v>367</v>
      </c>
      <c r="J542" s="4" t="s">
        <v>245</v>
      </c>
      <c r="K542" s="130">
        <v>628</v>
      </c>
      <c r="L542" s="57">
        <v>38</v>
      </c>
      <c r="M542" s="57">
        <v>38.200000000000003</v>
      </c>
      <c r="N542" s="57">
        <v>38.200000000000003</v>
      </c>
      <c r="O542" s="57">
        <v>38.200000000000003</v>
      </c>
      <c r="P542" s="57">
        <v>38.200000000000003</v>
      </c>
      <c r="Q542" s="57">
        <f t="shared" si="187"/>
        <v>190.8</v>
      </c>
      <c r="R542" s="58">
        <f t="shared" si="188"/>
        <v>666</v>
      </c>
      <c r="S542" s="58">
        <f t="shared" si="178"/>
        <v>704.2</v>
      </c>
      <c r="T542" s="58">
        <f t="shared" si="179"/>
        <v>742.40000000000009</v>
      </c>
      <c r="U542" s="58">
        <f t="shared" si="180"/>
        <v>780.60000000000014</v>
      </c>
      <c r="V542" s="62">
        <f t="shared" si="181"/>
        <v>818.80000000000018</v>
      </c>
      <c r="W542" s="57">
        <v>2239</v>
      </c>
      <c r="X542" s="57">
        <f t="shared" si="182"/>
        <v>2397.6</v>
      </c>
      <c r="Y542" s="57">
        <f t="shared" si="183"/>
        <v>2535.1200000000003</v>
      </c>
      <c r="Z542" s="57">
        <f t="shared" si="184"/>
        <v>2598.4000000000005</v>
      </c>
      <c r="AA542" s="57">
        <f t="shared" si="185"/>
        <v>2732.1000000000004</v>
      </c>
      <c r="AB542" s="57">
        <f t="shared" si="186"/>
        <v>2865.8000000000006</v>
      </c>
      <c r="AC542" s="59">
        <v>3.5652866242038215</v>
      </c>
      <c r="AD542" s="59">
        <v>3.5999999999999996</v>
      </c>
      <c r="AE542" s="59">
        <v>3.6</v>
      </c>
      <c r="AF542" s="59">
        <v>3.5000000000000004</v>
      </c>
      <c r="AG542" s="59">
        <v>3.5</v>
      </c>
      <c r="AH542" s="59">
        <v>3.5</v>
      </c>
      <c r="AI542" s="59"/>
      <c r="AJ542" s="59"/>
      <c r="AK542" s="59"/>
      <c r="AL542" s="59"/>
      <c r="AM542" s="59"/>
      <c r="AN542" s="59"/>
      <c r="AO542" s="59"/>
      <c r="AV542" s="59"/>
      <c r="AW542" s="59"/>
      <c r="AX542" s="59"/>
      <c r="AY542" s="59"/>
      <c r="AZ542" s="59"/>
      <c r="BA542" s="59"/>
      <c r="BB542" s="57">
        <v>209.2</v>
      </c>
      <c r="BC542" s="57">
        <v>262.15776</v>
      </c>
      <c r="BD542" s="57">
        <v>286.19211200000001</v>
      </c>
      <c r="BE542" s="57">
        <v>313.41259200000002</v>
      </c>
      <c r="BF542" s="57">
        <v>345.82538240000002</v>
      </c>
      <c r="BG542" s="57">
        <v>380.79948864000005</v>
      </c>
      <c r="BH542" s="1">
        <v>7511</v>
      </c>
      <c r="BI542" s="57">
        <v>96</v>
      </c>
      <c r="BJ542" s="57">
        <v>96</v>
      </c>
      <c r="BK542" s="57">
        <v>96</v>
      </c>
      <c r="BL542" s="57">
        <v>96</v>
      </c>
      <c r="BM542" s="57">
        <v>96</v>
      </c>
      <c r="BN542" s="57">
        <v>96</v>
      </c>
      <c r="BO542" s="57">
        <v>0</v>
      </c>
      <c r="BP542" s="57">
        <v>0</v>
      </c>
      <c r="BQ542" s="57">
        <v>0</v>
      </c>
      <c r="BR542" s="57">
        <v>0</v>
      </c>
      <c r="BS542" s="57">
        <v>0</v>
      </c>
      <c r="BT542" s="57">
        <v>0</v>
      </c>
      <c r="CA542" s="57">
        <v>31.341259200000003</v>
      </c>
      <c r="CB542" s="30">
        <v>78.35314799999999</v>
      </c>
      <c r="CC542" s="30">
        <v>109.69440719999999</v>
      </c>
      <c r="CD542" s="30">
        <v>15.670629600000002</v>
      </c>
      <c r="CE542" s="30">
        <v>15.670629600000002</v>
      </c>
      <c r="CF542" s="30">
        <v>62.682518400000006</v>
      </c>
      <c r="CG542" s="124">
        <v>38.079948864000009</v>
      </c>
      <c r="CH542" s="124">
        <v>95.199872160000012</v>
      </c>
      <c r="CI542" s="124">
        <v>133.279821024</v>
      </c>
      <c r="CJ542" s="124">
        <v>19.039974432000005</v>
      </c>
      <c r="CK542" s="124">
        <v>19.039974432000005</v>
      </c>
      <c r="CL542" s="124">
        <v>76.159897728000018</v>
      </c>
      <c r="CM542" s="4">
        <f>IF(ISNUMBER(VLOOKUP(A542,Sheet1!$D$5:$D$567,1,0)),1,0)</f>
        <v>1</v>
      </c>
    </row>
    <row r="543" spans="1:91" s="57" customFormat="1">
      <c r="A543" s="1">
        <v>7512</v>
      </c>
      <c r="B543" s="1">
        <v>751</v>
      </c>
      <c r="C543" s="1">
        <v>75</v>
      </c>
      <c r="D543" s="3" t="s">
        <v>646</v>
      </c>
      <c r="E543" s="3"/>
      <c r="F543" s="4" t="s">
        <v>90</v>
      </c>
      <c r="G543" s="4" t="s">
        <v>91</v>
      </c>
      <c r="H543" s="4" t="s">
        <v>92</v>
      </c>
      <c r="I543" s="4" t="s">
        <v>367</v>
      </c>
      <c r="J543" s="4" t="s">
        <v>245</v>
      </c>
      <c r="K543" s="130">
        <v>260</v>
      </c>
      <c r="L543" s="57">
        <v>15</v>
      </c>
      <c r="M543" s="57">
        <v>15</v>
      </c>
      <c r="N543" s="57">
        <v>15</v>
      </c>
      <c r="O543" s="57">
        <v>15</v>
      </c>
      <c r="P543" s="57">
        <v>15</v>
      </c>
      <c r="Q543" s="57">
        <f t="shared" si="187"/>
        <v>75</v>
      </c>
      <c r="R543" s="58">
        <f t="shared" si="188"/>
        <v>275</v>
      </c>
      <c r="S543" s="58">
        <f t="shared" si="178"/>
        <v>290</v>
      </c>
      <c r="T543" s="58">
        <f t="shared" si="179"/>
        <v>305</v>
      </c>
      <c r="U543" s="58">
        <f t="shared" si="180"/>
        <v>320</v>
      </c>
      <c r="V543" s="62">
        <f t="shared" si="181"/>
        <v>335</v>
      </c>
      <c r="W543" s="57">
        <v>910</v>
      </c>
      <c r="X543" s="57">
        <f t="shared" si="182"/>
        <v>962.5</v>
      </c>
      <c r="Y543" s="57">
        <f t="shared" si="183"/>
        <v>1015</v>
      </c>
      <c r="Z543" s="57">
        <f t="shared" si="184"/>
        <v>1067.5</v>
      </c>
      <c r="AA543" s="57">
        <f t="shared" si="185"/>
        <v>1120</v>
      </c>
      <c r="AB543" s="57">
        <f t="shared" si="186"/>
        <v>1172.5</v>
      </c>
      <c r="AC543" s="59">
        <v>3.5</v>
      </c>
      <c r="AD543" s="59">
        <v>3.5</v>
      </c>
      <c r="AE543" s="59">
        <v>3.5</v>
      </c>
      <c r="AF543" s="59">
        <v>3.5</v>
      </c>
      <c r="AG543" s="59">
        <v>3.5</v>
      </c>
      <c r="AH543" s="59">
        <v>3.5</v>
      </c>
      <c r="AI543" s="59"/>
      <c r="AJ543" s="59"/>
      <c r="AK543" s="59"/>
      <c r="AL543" s="59"/>
      <c r="AM543" s="59"/>
      <c r="AN543" s="59"/>
      <c r="AO543" s="59"/>
      <c r="AV543" s="59"/>
      <c r="AW543" s="59"/>
      <c r="AX543" s="59"/>
      <c r="AY543" s="59"/>
      <c r="AZ543" s="59"/>
      <c r="BA543" s="59"/>
      <c r="BB543" s="57">
        <v>40.79</v>
      </c>
      <c r="BC543" s="57">
        <v>51.690959999999997</v>
      </c>
      <c r="BD543" s="57">
        <v>57.312328000000001</v>
      </c>
      <c r="BE543" s="57">
        <v>63.8767608</v>
      </c>
      <c r="BF543" s="57">
        <v>70.940136879999997</v>
      </c>
      <c r="BG543" s="57">
        <v>78.552350568000008</v>
      </c>
      <c r="BH543" s="1">
        <v>7512</v>
      </c>
      <c r="BI543" s="57">
        <v>45</v>
      </c>
      <c r="BJ543" s="57">
        <v>0</v>
      </c>
      <c r="BK543" s="57">
        <v>0</v>
      </c>
      <c r="BL543" s="57">
        <v>0</v>
      </c>
      <c r="BM543" s="57">
        <v>0</v>
      </c>
      <c r="BN543" s="57">
        <v>0</v>
      </c>
      <c r="BO543" s="57">
        <v>0</v>
      </c>
      <c r="BP543" s="57">
        <v>0</v>
      </c>
      <c r="BQ543" s="57">
        <v>0</v>
      </c>
      <c r="BR543" s="57">
        <v>0</v>
      </c>
      <c r="BS543" s="57">
        <v>0</v>
      </c>
      <c r="BT543" s="57">
        <v>0</v>
      </c>
      <c r="CA543" s="57">
        <v>6.3876760799999994</v>
      </c>
      <c r="CB543" s="30">
        <v>15.9691902</v>
      </c>
      <c r="CC543" s="30">
        <v>22.356866279999998</v>
      </c>
      <c r="CD543" s="30">
        <v>3.1938380399999997</v>
      </c>
      <c r="CE543" s="30">
        <v>3.1938380399999997</v>
      </c>
      <c r="CF543" s="30">
        <v>12.775352159999999</v>
      </c>
      <c r="CG543" s="124">
        <v>7.8552350568000016</v>
      </c>
      <c r="CH543" s="124">
        <v>19.638087642000002</v>
      </c>
      <c r="CI543" s="124">
        <v>27.4933226988</v>
      </c>
      <c r="CJ543" s="124">
        <v>3.9276175284000008</v>
      </c>
      <c r="CK543" s="124">
        <v>3.9276175284000008</v>
      </c>
      <c r="CL543" s="124">
        <v>15.710470113600003</v>
      </c>
      <c r="CM543" s="4">
        <f>IF(ISNUMBER(VLOOKUP(A543,Sheet1!$D$5:$D$567,1,0)),1,0)</f>
        <v>1</v>
      </c>
    </row>
    <row r="544" spans="1:91" s="57" customFormat="1">
      <c r="A544" s="1">
        <v>7513</v>
      </c>
      <c r="B544" s="1">
        <v>751</v>
      </c>
      <c r="C544" s="1">
        <v>75</v>
      </c>
      <c r="D544" s="3" t="s">
        <v>647</v>
      </c>
      <c r="E544" s="3"/>
      <c r="F544" s="4" t="s">
        <v>90</v>
      </c>
      <c r="G544" s="4" t="s">
        <v>91</v>
      </c>
      <c r="H544" s="4" t="s">
        <v>92</v>
      </c>
      <c r="I544" s="4" t="s">
        <v>367</v>
      </c>
      <c r="J544" s="4" t="s">
        <v>245</v>
      </c>
      <c r="K544" s="130">
        <v>0</v>
      </c>
      <c r="L544" s="57">
        <v>0</v>
      </c>
      <c r="M544" s="57">
        <v>0</v>
      </c>
      <c r="N544" s="57">
        <v>0</v>
      </c>
      <c r="O544" s="57">
        <v>0</v>
      </c>
      <c r="P544" s="57">
        <v>0</v>
      </c>
      <c r="Q544" s="57">
        <f t="shared" si="187"/>
        <v>0</v>
      </c>
      <c r="R544" s="58">
        <f t="shared" si="188"/>
        <v>0</v>
      </c>
      <c r="S544" s="58">
        <f t="shared" si="178"/>
        <v>0</v>
      </c>
      <c r="T544" s="58">
        <f t="shared" si="179"/>
        <v>0</v>
      </c>
      <c r="U544" s="58">
        <f t="shared" si="180"/>
        <v>0</v>
      </c>
      <c r="V544" s="62">
        <f t="shared" si="181"/>
        <v>0</v>
      </c>
      <c r="X544" s="57">
        <f t="shared" si="182"/>
        <v>0</v>
      </c>
      <c r="Y544" s="57">
        <f t="shared" si="183"/>
        <v>0</v>
      </c>
      <c r="Z544" s="57">
        <f t="shared" si="184"/>
        <v>0</v>
      </c>
      <c r="AA544" s="57">
        <f t="shared" si="185"/>
        <v>0</v>
      </c>
      <c r="AB544" s="57">
        <f t="shared" si="186"/>
        <v>0</v>
      </c>
      <c r="AC544" s="59"/>
      <c r="AD544" s="59"/>
      <c r="AE544" s="59"/>
      <c r="AF544" s="59"/>
      <c r="AG544" s="59"/>
      <c r="AH544" s="59"/>
      <c r="AI544" s="59"/>
      <c r="AJ544" s="59"/>
      <c r="AK544" s="59"/>
      <c r="AL544" s="59"/>
      <c r="AM544" s="59"/>
      <c r="AN544" s="59"/>
      <c r="AO544" s="59"/>
      <c r="AV544" s="59"/>
      <c r="AW544" s="59"/>
      <c r="AX544" s="59"/>
      <c r="AY544" s="59"/>
      <c r="AZ544" s="59"/>
      <c r="BA544" s="59"/>
      <c r="BB544" s="57">
        <v>0</v>
      </c>
      <c r="BC544" s="57">
        <v>0</v>
      </c>
      <c r="BD544" s="57">
        <v>0</v>
      </c>
      <c r="BE544" s="57">
        <v>0</v>
      </c>
      <c r="BF544" s="57">
        <v>0</v>
      </c>
      <c r="BG544" s="57">
        <v>0</v>
      </c>
      <c r="BH544" s="1">
        <v>7513</v>
      </c>
      <c r="BJ544" s="57">
        <v>0</v>
      </c>
      <c r="BK544" s="57">
        <v>0</v>
      </c>
      <c r="BL544" s="57">
        <v>0</v>
      </c>
      <c r="BM544" s="57">
        <v>0</v>
      </c>
      <c r="BN544" s="57">
        <v>0</v>
      </c>
      <c r="BO544" s="57">
        <v>0</v>
      </c>
      <c r="BP544" s="57">
        <v>0</v>
      </c>
      <c r="BQ544" s="57">
        <v>0</v>
      </c>
      <c r="BR544" s="57">
        <v>0</v>
      </c>
      <c r="BS544" s="57">
        <v>0</v>
      </c>
      <c r="BT544" s="57">
        <v>0</v>
      </c>
      <c r="CA544" s="57">
        <v>0</v>
      </c>
      <c r="CB544" s="30">
        <v>0</v>
      </c>
      <c r="CC544" s="30">
        <v>0</v>
      </c>
      <c r="CD544" s="30">
        <v>0</v>
      </c>
      <c r="CE544" s="30">
        <v>0</v>
      </c>
      <c r="CF544" s="30">
        <v>0</v>
      </c>
      <c r="CG544" s="124">
        <v>0</v>
      </c>
      <c r="CH544" s="124">
        <v>0</v>
      </c>
      <c r="CI544" s="124">
        <v>0</v>
      </c>
      <c r="CJ544" s="124">
        <v>0</v>
      </c>
      <c r="CK544" s="124">
        <v>0</v>
      </c>
      <c r="CL544" s="124">
        <v>0</v>
      </c>
      <c r="CM544" s="4">
        <f>IF(ISNUMBER(VLOOKUP(A544,Sheet1!$D$5:$D$567,1,0)),1,0)</f>
        <v>1</v>
      </c>
    </row>
    <row r="545" spans="1:91" s="57" customFormat="1">
      <c r="A545" s="1">
        <v>7514</v>
      </c>
      <c r="B545" s="1">
        <v>751</v>
      </c>
      <c r="C545" s="1">
        <v>75</v>
      </c>
      <c r="D545" s="3" t="s">
        <v>648</v>
      </c>
      <c r="E545" s="3"/>
      <c r="F545" s="4" t="s">
        <v>90</v>
      </c>
      <c r="G545" s="4" t="s">
        <v>91</v>
      </c>
      <c r="H545" s="4" t="s">
        <v>92</v>
      </c>
      <c r="I545" s="4" t="s">
        <v>367</v>
      </c>
      <c r="J545" s="4" t="s">
        <v>245</v>
      </c>
      <c r="K545" s="130">
        <v>388</v>
      </c>
      <c r="L545" s="57">
        <v>10</v>
      </c>
      <c r="M545" s="57">
        <v>10</v>
      </c>
      <c r="N545" s="57">
        <v>10</v>
      </c>
      <c r="O545" s="57">
        <v>10</v>
      </c>
      <c r="P545" s="57">
        <v>10</v>
      </c>
      <c r="Q545" s="57">
        <f t="shared" si="187"/>
        <v>50</v>
      </c>
      <c r="R545" s="58">
        <f t="shared" si="188"/>
        <v>398</v>
      </c>
      <c r="S545" s="58">
        <f t="shared" si="178"/>
        <v>408</v>
      </c>
      <c r="T545" s="58">
        <f t="shared" si="179"/>
        <v>418</v>
      </c>
      <c r="U545" s="58">
        <f t="shared" si="180"/>
        <v>428</v>
      </c>
      <c r="V545" s="62">
        <f t="shared" si="181"/>
        <v>438</v>
      </c>
      <c r="W545" s="57">
        <v>1124</v>
      </c>
      <c r="X545" s="57">
        <f t="shared" si="182"/>
        <v>1154.2</v>
      </c>
      <c r="Y545" s="57">
        <f t="shared" si="183"/>
        <v>1224</v>
      </c>
      <c r="Z545" s="57">
        <f t="shared" si="184"/>
        <v>1254</v>
      </c>
      <c r="AA545" s="57">
        <f t="shared" si="185"/>
        <v>1284</v>
      </c>
      <c r="AB545" s="57">
        <f t="shared" si="186"/>
        <v>1270.2</v>
      </c>
      <c r="AC545" s="59">
        <v>2.8969072164948453</v>
      </c>
      <c r="AD545" s="59">
        <v>2.9</v>
      </c>
      <c r="AE545" s="59">
        <v>3</v>
      </c>
      <c r="AF545" s="59">
        <v>3</v>
      </c>
      <c r="AG545" s="59">
        <v>3</v>
      </c>
      <c r="AH545" s="59">
        <v>2.9</v>
      </c>
      <c r="AI545" s="59"/>
      <c r="AJ545" s="59"/>
      <c r="AK545" s="59"/>
      <c r="AL545" s="59"/>
      <c r="AM545" s="59"/>
      <c r="AN545" s="59"/>
      <c r="AO545" s="59"/>
      <c r="AV545" s="59"/>
      <c r="AW545" s="59"/>
      <c r="AX545" s="59"/>
      <c r="AY545" s="59"/>
      <c r="AZ545" s="59"/>
      <c r="BA545" s="59"/>
      <c r="BB545" s="57">
        <v>85.77</v>
      </c>
      <c r="BC545" s="57">
        <v>106.97849153976848</v>
      </c>
      <c r="BD545" s="57">
        <v>116.742144</v>
      </c>
      <c r="BE545" s="57">
        <v>127.99025040000001</v>
      </c>
      <c r="BF545" s="57">
        <v>140.43077543999999</v>
      </c>
      <c r="BG545" s="57">
        <v>153.01735298400001</v>
      </c>
      <c r="BH545" s="1">
        <v>7514</v>
      </c>
      <c r="BI545" s="57">
        <v>20</v>
      </c>
      <c r="BJ545" s="57">
        <v>122.66144247106054</v>
      </c>
      <c r="BK545" s="57">
        <v>122.66144247106054</v>
      </c>
      <c r="BL545" s="57">
        <v>122.66144247106054</v>
      </c>
      <c r="BM545" s="57">
        <v>122.66144247106054</v>
      </c>
      <c r="BN545" s="57">
        <v>122.66144247106054</v>
      </c>
      <c r="BO545" s="57">
        <v>0</v>
      </c>
      <c r="BP545" s="57">
        <v>0</v>
      </c>
      <c r="BQ545" s="57">
        <v>0</v>
      </c>
      <c r="BR545" s="57">
        <v>0</v>
      </c>
      <c r="BS545" s="57">
        <v>0</v>
      </c>
      <c r="BT545" s="57">
        <v>0</v>
      </c>
      <c r="CA545" s="57">
        <v>12.799025040000002</v>
      </c>
      <c r="CB545" s="30">
        <v>44.796587639999998</v>
      </c>
      <c r="CC545" s="30">
        <v>38.397075120000004</v>
      </c>
      <c r="CD545" s="30">
        <v>12.799025040000002</v>
      </c>
      <c r="CE545" s="30">
        <v>6.3995125200000009</v>
      </c>
      <c r="CF545" s="30">
        <v>12.799025040000002</v>
      </c>
      <c r="CG545" s="124">
        <v>15.301735298400002</v>
      </c>
      <c r="CH545" s="124">
        <v>53.5560735444</v>
      </c>
      <c r="CI545" s="124">
        <v>45.905205895200005</v>
      </c>
      <c r="CJ545" s="124">
        <v>15.301735298400002</v>
      </c>
      <c r="CK545" s="124">
        <v>7.6508676492000012</v>
      </c>
      <c r="CL545" s="124">
        <v>15.301735298400002</v>
      </c>
      <c r="CM545" s="4">
        <f>IF(ISNUMBER(VLOOKUP(A545,Sheet1!$D$5:$D$567,1,0)),1,0)</f>
        <v>1</v>
      </c>
    </row>
    <row r="546" spans="1:91" s="57" customFormat="1">
      <c r="A546" s="1">
        <v>7521</v>
      </c>
      <c r="B546" s="1">
        <v>752</v>
      </c>
      <c r="C546" s="1">
        <v>75</v>
      </c>
      <c r="D546" s="3" t="s">
        <v>649</v>
      </c>
      <c r="E546" s="3"/>
      <c r="F546" s="4" t="s">
        <v>90</v>
      </c>
      <c r="G546" s="4" t="s">
        <v>91</v>
      </c>
      <c r="H546" s="4" t="s">
        <v>92</v>
      </c>
      <c r="I546" s="4" t="s">
        <v>367</v>
      </c>
      <c r="J546" s="4" t="s">
        <v>245</v>
      </c>
      <c r="K546" s="130">
        <v>1029.5449406282366</v>
      </c>
      <c r="L546" s="57">
        <v>65</v>
      </c>
      <c r="M546" s="57">
        <v>65</v>
      </c>
      <c r="N546" s="57">
        <v>65</v>
      </c>
      <c r="O546" s="57">
        <v>65</v>
      </c>
      <c r="P546" s="57">
        <v>65</v>
      </c>
      <c r="Q546" s="57">
        <f t="shared" si="187"/>
        <v>325</v>
      </c>
      <c r="R546" s="58">
        <f t="shared" si="188"/>
        <v>1094.5449406282366</v>
      </c>
      <c r="S546" s="58">
        <f t="shared" si="178"/>
        <v>1159.5449406282366</v>
      </c>
      <c r="T546" s="58">
        <f t="shared" si="179"/>
        <v>1224.5449406282366</v>
      </c>
      <c r="U546" s="58">
        <f t="shared" si="180"/>
        <v>1289.5449406282366</v>
      </c>
      <c r="V546" s="62">
        <f t="shared" si="181"/>
        <v>1354.5449406282366</v>
      </c>
      <c r="W546" s="57">
        <v>3739</v>
      </c>
      <c r="X546" s="57">
        <f t="shared" si="182"/>
        <v>4049.8162803244759</v>
      </c>
      <c r="Y546" s="57">
        <f t="shared" si="183"/>
        <v>4174.361786261652</v>
      </c>
      <c r="Z546" s="57">
        <f t="shared" si="184"/>
        <v>4653.2707743872988</v>
      </c>
      <c r="AA546" s="57">
        <f t="shared" si="185"/>
        <v>4771.3162803244759</v>
      </c>
      <c r="AB546" s="57">
        <f t="shared" si="186"/>
        <v>4740.9072921988281</v>
      </c>
      <c r="AC546" s="59">
        <v>3.6317015920824516</v>
      </c>
      <c r="AD546" s="59">
        <v>3.7</v>
      </c>
      <c r="AE546" s="59">
        <v>3.6</v>
      </c>
      <c r="AF546" s="59">
        <v>3.8</v>
      </c>
      <c r="AG546" s="59">
        <v>3.7</v>
      </c>
      <c r="AH546" s="59">
        <v>3.5</v>
      </c>
      <c r="AI546" s="59"/>
      <c r="AJ546" s="59"/>
      <c r="AK546" s="59"/>
      <c r="AL546" s="59"/>
      <c r="AM546" s="59"/>
      <c r="AN546" s="59"/>
      <c r="AO546" s="59"/>
      <c r="AV546" s="59"/>
      <c r="AW546" s="59"/>
      <c r="AX546" s="59"/>
      <c r="AY546" s="59"/>
      <c r="AZ546" s="59"/>
      <c r="BA546" s="59"/>
      <c r="BB546" s="57">
        <v>991.61</v>
      </c>
      <c r="BC546" s="57">
        <v>1170.2039070189023</v>
      </c>
      <c r="BD546" s="57">
        <v>1270.4740534092234</v>
      </c>
      <c r="BE546" s="57">
        <v>1396.0667483888712</v>
      </c>
      <c r="BF546" s="57">
        <v>1513.7562076711081</v>
      </c>
      <c r="BG546" s="57">
        <v>1634.5508066217344</v>
      </c>
      <c r="BH546" s="1">
        <v>7521</v>
      </c>
      <c r="BI546" s="57">
        <v>195</v>
      </c>
      <c r="BJ546" s="57">
        <v>195</v>
      </c>
      <c r="BK546" s="57">
        <v>195</v>
      </c>
      <c r="BL546" s="57">
        <v>195</v>
      </c>
      <c r="BM546" s="57">
        <v>195</v>
      </c>
      <c r="BN546" s="57">
        <v>195</v>
      </c>
      <c r="BO546" s="57">
        <v>0</v>
      </c>
      <c r="BP546" s="57">
        <v>0</v>
      </c>
      <c r="BQ546" s="57">
        <v>0</v>
      </c>
      <c r="BR546" s="57">
        <v>0</v>
      </c>
      <c r="BS546" s="57">
        <v>0</v>
      </c>
      <c r="BT546" s="57">
        <v>0</v>
      </c>
      <c r="CA546" s="57">
        <v>279.21334967777426</v>
      </c>
      <c r="CB546" s="30">
        <v>488.62336193610491</v>
      </c>
      <c r="CC546" s="30">
        <v>279.21334967777426</v>
      </c>
      <c r="CD546" s="30">
        <v>69.803337419443565</v>
      </c>
      <c r="CE546" s="30">
        <v>69.803337419443565</v>
      </c>
      <c r="CF546" s="30">
        <v>209.41001225833068</v>
      </c>
      <c r="CG546" s="124">
        <v>326.91016132434692</v>
      </c>
      <c r="CH546" s="124">
        <v>572.09278231760698</v>
      </c>
      <c r="CI546" s="124">
        <v>326.91016132434692</v>
      </c>
      <c r="CJ546" s="124">
        <v>81.727540331086729</v>
      </c>
      <c r="CK546" s="124">
        <v>81.727540331086729</v>
      </c>
      <c r="CL546" s="124">
        <v>245.18262099326014</v>
      </c>
      <c r="CM546" s="4">
        <f>IF(ISNUMBER(VLOOKUP(A546,Sheet1!$D$5:$D$567,1,0)),1,0)</f>
        <v>1</v>
      </c>
    </row>
    <row r="547" spans="1:91" s="57" customFormat="1">
      <c r="A547" s="1">
        <v>7531</v>
      </c>
      <c r="B547" s="1">
        <v>753</v>
      </c>
      <c r="C547" s="1">
        <v>75</v>
      </c>
      <c r="D547" s="3" t="s">
        <v>650</v>
      </c>
      <c r="E547" s="3"/>
      <c r="F547" s="4" t="s">
        <v>90</v>
      </c>
      <c r="G547" s="4" t="s">
        <v>91</v>
      </c>
      <c r="H547" s="4" t="s">
        <v>92</v>
      </c>
      <c r="I547" s="4" t="s">
        <v>367</v>
      </c>
      <c r="J547" s="4" t="s">
        <v>245</v>
      </c>
      <c r="K547" s="130">
        <v>1035</v>
      </c>
      <c r="L547" s="57">
        <v>27</v>
      </c>
      <c r="M547" s="57">
        <v>27</v>
      </c>
      <c r="N547" s="57">
        <v>27</v>
      </c>
      <c r="O547" s="57">
        <v>27</v>
      </c>
      <c r="P547" s="57">
        <v>27</v>
      </c>
      <c r="Q547" s="57">
        <f t="shared" si="187"/>
        <v>135</v>
      </c>
      <c r="R547" s="58">
        <f t="shared" si="188"/>
        <v>1062</v>
      </c>
      <c r="S547" s="58">
        <f t="shared" si="178"/>
        <v>1089</v>
      </c>
      <c r="T547" s="58">
        <f t="shared" si="179"/>
        <v>1116</v>
      </c>
      <c r="U547" s="58">
        <f t="shared" si="180"/>
        <v>1143</v>
      </c>
      <c r="V547" s="62">
        <f t="shared" si="181"/>
        <v>1170</v>
      </c>
      <c r="W547" s="57">
        <v>3502</v>
      </c>
      <c r="X547" s="57">
        <f t="shared" si="182"/>
        <v>3504.6</v>
      </c>
      <c r="Y547" s="57">
        <f t="shared" si="183"/>
        <v>3484.8</v>
      </c>
      <c r="Z547" s="57">
        <f t="shared" si="184"/>
        <v>3571.2000000000003</v>
      </c>
      <c r="AA547" s="57">
        <f t="shared" si="185"/>
        <v>3657.6000000000004</v>
      </c>
      <c r="AB547" s="57">
        <f t="shared" si="186"/>
        <v>3744</v>
      </c>
      <c r="AC547" s="59">
        <v>3.3835748792270532</v>
      </c>
      <c r="AD547" s="59">
        <v>3.3</v>
      </c>
      <c r="AE547" s="59">
        <v>3.2</v>
      </c>
      <c r="AF547" s="59">
        <v>3.2</v>
      </c>
      <c r="AG547" s="59">
        <v>3.2</v>
      </c>
      <c r="AH547" s="59">
        <v>3.2</v>
      </c>
      <c r="AI547" s="59"/>
      <c r="AJ547" s="59"/>
      <c r="AK547" s="59"/>
      <c r="AL547" s="59"/>
      <c r="AM547" s="59"/>
      <c r="AN547" s="59"/>
      <c r="AO547" s="59"/>
      <c r="AV547" s="59"/>
      <c r="AW547" s="59"/>
      <c r="AX547" s="59"/>
      <c r="AY547" s="59"/>
      <c r="AZ547" s="59"/>
      <c r="BA547" s="59"/>
      <c r="BB547" s="57">
        <v>451.87</v>
      </c>
      <c r="BC547" s="57">
        <v>554.52823999999998</v>
      </c>
      <c r="BD547" s="57">
        <v>597.99238400000002</v>
      </c>
      <c r="BE547" s="57">
        <v>656.16816240000003</v>
      </c>
      <c r="BF547" s="57">
        <v>719.56017464000001</v>
      </c>
      <c r="BG547" s="57">
        <v>789.03218810400006</v>
      </c>
      <c r="BH547" s="1">
        <v>7531</v>
      </c>
      <c r="BI547" s="57">
        <v>169</v>
      </c>
      <c r="BJ547" s="57">
        <v>169</v>
      </c>
      <c r="BK547" s="57">
        <v>169</v>
      </c>
      <c r="BL547" s="57">
        <v>169</v>
      </c>
      <c r="BM547" s="57">
        <v>169</v>
      </c>
      <c r="BN547" s="57">
        <v>169</v>
      </c>
      <c r="BO547" s="57">
        <v>0</v>
      </c>
      <c r="BP547" s="57">
        <v>0</v>
      </c>
      <c r="BQ547" s="57">
        <v>0</v>
      </c>
      <c r="BR547" s="57">
        <v>0</v>
      </c>
      <c r="BS547" s="57">
        <v>0</v>
      </c>
      <c r="BT547" s="57">
        <v>0</v>
      </c>
      <c r="CA547" s="57">
        <v>0</v>
      </c>
      <c r="CB547" s="30">
        <v>196.85044872</v>
      </c>
      <c r="CC547" s="30">
        <v>164.04204060000001</v>
      </c>
      <c r="CD547" s="30">
        <v>32.808408120000003</v>
      </c>
      <c r="CE547" s="30">
        <v>196.85044872</v>
      </c>
      <c r="CF547" s="30">
        <v>65.616816240000006</v>
      </c>
      <c r="CG547" s="124">
        <v>236.70965643120002</v>
      </c>
      <c r="CH547" s="124">
        <v>157.80643762080001</v>
      </c>
      <c r="CI547" s="124">
        <v>197.25804702600001</v>
      </c>
      <c r="CJ547" s="124">
        <v>39.451609405200003</v>
      </c>
      <c r="CK547" s="124">
        <v>78.903218810400006</v>
      </c>
      <c r="CL547" s="124">
        <v>78.903218810400006</v>
      </c>
      <c r="CM547" s="4">
        <f>IF(ISNUMBER(VLOOKUP(A547,Sheet1!$D$5:$D$567,1,0)),1,0)</f>
        <v>1</v>
      </c>
    </row>
    <row r="548" spans="1:91" s="26" customFormat="1">
      <c r="A548" s="23">
        <v>7601</v>
      </c>
      <c r="B548" s="23">
        <v>760</v>
      </c>
      <c r="C548" s="23">
        <v>76</v>
      </c>
      <c r="D548" s="24" t="s">
        <v>651</v>
      </c>
      <c r="E548" s="24"/>
      <c r="F548" s="25" t="s">
        <v>90</v>
      </c>
      <c r="G548" s="25" t="s">
        <v>91</v>
      </c>
      <c r="H548" s="25" t="s">
        <v>92</v>
      </c>
      <c r="I548" s="25" t="s">
        <v>367</v>
      </c>
      <c r="J548" s="25" t="s">
        <v>652</v>
      </c>
      <c r="K548" s="26">
        <v>864.76050907258036</v>
      </c>
      <c r="L548" s="26">
        <v>96</v>
      </c>
      <c r="M548" s="169">
        <v>30</v>
      </c>
      <c r="N548" s="26">
        <v>30</v>
      </c>
      <c r="O548" s="26">
        <v>30</v>
      </c>
      <c r="P548" s="26">
        <v>30</v>
      </c>
      <c r="Q548" s="26">
        <f t="shared" si="187"/>
        <v>216</v>
      </c>
      <c r="R548" s="27">
        <f t="shared" si="188"/>
        <v>960.76050907258036</v>
      </c>
      <c r="S548" s="27">
        <f t="shared" si="178"/>
        <v>990.76050907258036</v>
      </c>
      <c r="T548" s="27">
        <f t="shared" si="179"/>
        <v>1020.7605090725804</v>
      </c>
      <c r="U548" s="27">
        <f t="shared" si="180"/>
        <v>1050.7605090725804</v>
      </c>
      <c r="V548" s="170">
        <f t="shared" si="181"/>
        <v>1080.7605090725804</v>
      </c>
      <c r="W548" s="26">
        <v>2767.2336290322573</v>
      </c>
      <c r="X548" s="26">
        <f t="shared" si="182"/>
        <v>3103.2336290322573</v>
      </c>
      <c r="Y548" s="26">
        <f t="shared" si="183"/>
        <v>3208.2336290322573</v>
      </c>
      <c r="Z548" s="26">
        <f t="shared" si="184"/>
        <v>3313.2336290322573</v>
      </c>
      <c r="AA548" s="26">
        <f t="shared" si="185"/>
        <v>3418.2336290322573</v>
      </c>
      <c r="AB548" s="26">
        <f t="shared" si="186"/>
        <v>3523.2336290322573</v>
      </c>
      <c r="AC548" s="28">
        <v>3.2</v>
      </c>
      <c r="AD548" s="28">
        <v>3.2299762529038594</v>
      </c>
      <c r="AE548" s="28">
        <v>3.2381525097678585</v>
      </c>
      <c r="AF548" s="28">
        <v>3.2458481686781955</v>
      </c>
      <c r="AG548" s="28">
        <v>3.2531043939301165</v>
      </c>
      <c r="AH548" s="28">
        <v>3.2599577792267835</v>
      </c>
      <c r="AI548" s="28"/>
      <c r="AJ548" s="28"/>
      <c r="AK548" s="28"/>
      <c r="AL548" s="28"/>
      <c r="AM548" s="28"/>
      <c r="AN548" s="28"/>
      <c r="AO548" s="28"/>
      <c r="AV548" s="28"/>
      <c r="AW548" s="28"/>
      <c r="AX548" s="28"/>
      <c r="AY548" s="28"/>
      <c r="AZ548" s="28"/>
      <c r="BA548" s="28"/>
      <c r="BB548" s="26">
        <v>118</v>
      </c>
      <c r="BC548" s="26">
        <v>127.56392190353088</v>
      </c>
      <c r="BD548" s="26">
        <v>130.80297948097569</v>
      </c>
      <c r="BE548" s="26">
        <v>134.0690984923464</v>
      </c>
      <c r="BF548" s="26">
        <v>137.14495433797299</v>
      </c>
      <c r="BG548" s="26">
        <v>140.22138106248232</v>
      </c>
      <c r="BH548" s="23">
        <v>7601</v>
      </c>
      <c r="BI548" s="26">
        <v>82</v>
      </c>
      <c r="BJ548" s="26">
        <v>82</v>
      </c>
      <c r="BK548" s="26">
        <v>82</v>
      </c>
      <c r="BL548" s="26">
        <v>82</v>
      </c>
      <c r="BM548" s="26">
        <v>82</v>
      </c>
      <c r="BN548" s="26">
        <v>82</v>
      </c>
      <c r="BO548" s="26">
        <v>0</v>
      </c>
      <c r="BP548" s="26">
        <v>0</v>
      </c>
      <c r="BQ548" s="26">
        <v>0</v>
      </c>
      <c r="BR548" s="26">
        <v>0</v>
      </c>
      <c r="BS548" s="26">
        <v>0</v>
      </c>
      <c r="BT548" s="26">
        <v>0</v>
      </c>
      <c r="CA548" s="26">
        <v>0</v>
      </c>
      <c r="CB548" s="121">
        <v>67.034549313207748</v>
      </c>
      <c r="CC548" s="121">
        <v>44.6896994974488</v>
      </c>
      <c r="CD548" s="121">
        <v>11.172424840844924</v>
      </c>
      <c r="CE548" s="121">
        <v>11.172424840844924</v>
      </c>
      <c r="CF548" s="121">
        <v>0</v>
      </c>
      <c r="CG548" s="126">
        <v>0</v>
      </c>
      <c r="CH548" s="126">
        <v>70.110690601351862</v>
      </c>
      <c r="CI548" s="126">
        <v>46.740460354160774</v>
      </c>
      <c r="CJ548" s="126">
        <v>11.685115053484846</v>
      </c>
      <c r="CK548" s="126">
        <v>11.685115053484846</v>
      </c>
      <c r="CL548" s="126">
        <v>0</v>
      </c>
      <c r="CM548" s="4">
        <f>IF(ISNUMBER(VLOOKUP(A548,Sheet1!$D$5:$D$567,1,0)),1,0)</f>
        <v>1</v>
      </c>
    </row>
    <row r="549" spans="1:91" s="26" customFormat="1">
      <c r="A549" s="23">
        <v>7602</v>
      </c>
      <c r="B549" s="23">
        <v>760</v>
      </c>
      <c r="C549" s="23">
        <v>76</v>
      </c>
      <c r="D549" s="24" t="s">
        <v>653</v>
      </c>
      <c r="E549" s="24"/>
      <c r="F549" s="25" t="s">
        <v>90</v>
      </c>
      <c r="G549" s="25" t="s">
        <v>91</v>
      </c>
      <c r="H549" s="25" t="s">
        <v>92</v>
      </c>
      <c r="I549" s="25" t="s">
        <v>367</v>
      </c>
      <c r="J549" s="25" t="s">
        <v>652</v>
      </c>
      <c r="K549" s="26">
        <v>611.24765624999975</v>
      </c>
      <c r="L549" s="26">
        <v>20</v>
      </c>
      <c r="M549" s="169">
        <v>30</v>
      </c>
      <c r="N549" s="26">
        <v>30</v>
      </c>
      <c r="O549" s="26">
        <v>30</v>
      </c>
      <c r="P549" s="26">
        <v>30</v>
      </c>
      <c r="Q549" s="26">
        <f t="shared" si="187"/>
        <v>140</v>
      </c>
      <c r="R549" s="27">
        <f t="shared" si="188"/>
        <v>631.24765624999975</v>
      </c>
      <c r="S549" s="27">
        <f t="shared" si="178"/>
        <v>661.24765624999975</v>
      </c>
      <c r="T549" s="27">
        <f t="shared" si="179"/>
        <v>691.24765624999975</v>
      </c>
      <c r="U549" s="27">
        <f t="shared" si="180"/>
        <v>721.24765624999975</v>
      </c>
      <c r="V549" s="170">
        <f t="shared" si="181"/>
        <v>751.24765624999975</v>
      </c>
      <c r="W549" s="26">
        <v>1955.9924999999994</v>
      </c>
      <c r="X549" s="26">
        <f t="shared" si="182"/>
        <v>2038.0650993325632</v>
      </c>
      <c r="Y549" s="26">
        <f t="shared" si="183"/>
        <v>2125.2732027803459</v>
      </c>
      <c r="Z549" s="26">
        <f t="shared" si="184"/>
        <v>2230.5288147217684</v>
      </c>
      <c r="AA549" s="26">
        <f t="shared" si="185"/>
        <v>2335.7625560496517</v>
      </c>
      <c r="AB549" s="26">
        <f t="shared" si="186"/>
        <v>2440.9771185404434</v>
      </c>
      <c r="AC549" s="28">
        <v>3.2</v>
      </c>
      <c r="AD549" s="28">
        <v>3.2286299666281955</v>
      </c>
      <c r="AE549" s="28">
        <v>3.2140351390173212</v>
      </c>
      <c r="AF549" s="28">
        <v>3.2268157360884642</v>
      </c>
      <c r="AG549" s="28">
        <v>3.2385028024826288</v>
      </c>
      <c r="AH549" s="28">
        <v>3.2492309270222024</v>
      </c>
      <c r="AI549" s="28"/>
      <c r="AJ549" s="28"/>
      <c r="AK549" s="28"/>
      <c r="AL549" s="28"/>
      <c r="AM549" s="28"/>
      <c r="AN549" s="28"/>
      <c r="AO549" s="28"/>
      <c r="AV549" s="28"/>
      <c r="AW549" s="28"/>
      <c r="AX549" s="28"/>
      <c r="AY549" s="28"/>
      <c r="AZ549" s="28"/>
      <c r="BA549" s="28"/>
      <c r="BB549" s="26">
        <v>88.49</v>
      </c>
      <c r="BC549" s="26">
        <v>96.236967860472532</v>
      </c>
      <c r="BD549" s="26">
        <v>112.73365435436503</v>
      </c>
      <c r="BE549" s="26">
        <v>116.11967122500573</v>
      </c>
      <c r="BF549" s="26">
        <v>128.03707793519837</v>
      </c>
      <c r="BG549" s="26">
        <v>134.59985118340614</v>
      </c>
      <c r="BH549" s="23">
        <v>7602</v>
      </c>
      <c r="BI549" s="26">
        <v>689</v>
      </c>
      <c r="BJ549" s="26">
        <v>795.82337874246639</v>
      </c>
      <c r="BK549" s="26">
        <v>902.64675748493289</v>
      </c>
      <c r="BL549" s="26">
        <v>1009.4701362273992</v>
      </c>
      <c r="BM549" s="26">
        <v>1116.2935149698656</v>
      </c>
      <c r="BN549" s="26">
        <v>1223.1168937123318</v>
      </c>
      <c r="BO549" s="26">
        <v>0</v>
      </c>
      <c r="BP549" s="26">
        <v>0</v>
      </c>
      <c r="BQ549" s="26">
        <v>0</v>
      </c>
      <c r="BR549" s="26">
        <v>0</v>
      </c>
      <c r="BS549" s="26">
        <v>0</v>
      </c>
      <c r="BT549" s="26">
        <v>0</v>
      </c>
      <c r="CA549" s="26">
        <v>0</v>
      </c>
      <c r="CB549" s="121">
        <v>27.600355769046363</v>
      </c>
      <c r="CC549" s="121">
        <v>18.40023717936424</v>
      </c>
      <c r="CD549" s="121">
        <v>18.40023717936424</v>
      </c>
      <c r="CE549" s="121">
        <v>51.718841097230886</v>
      </c>
      <c r="CF549" s="121">
        <v>0</v>
      </c>
      <c r="CG549" s="126">
        <v>0</v>
      </c>
      <c r="CH549" s="126">
        <v>31.992889231697205</v>
      </c>
      <c r="CI549" s="126">
        <v>21.328592821131469</v>
      </c>
      <c r="CJ549" s="126">
        <v>21.328592821131469</v>
      </c>
      <c r="CK549" s="126">
        <v>59.949776309446001</v>
      </c>
      <c r="CL549" s="126">
        <v>0</v>
      </c>
      <c r="CM549" s="4">
        <f>IF(ISNUMBER(VLOOKUP(A549,Sheet1!$D$5:$D$567,1,0)),1,0)</f>
        <v>1</v>
      </c>
    </row>
    <row r="550" spans="1:91" s="26" customFormat="1">
      <c r="A550" s="23">
        <v>7603</v>
      </c>
      <c r="B550" s="23">
        <v>760</v>
      </c>
      <c r="C550" s="23">
        <v>76</v>
      </c>
      <c r="D550" s="24" t="s">
        <v>654</v>
      </c>
      <c r="E550" s="24"/>
      <c r="F550" s="25" t="s">
        <v>90</v>
      </c>
      <c r="G550" s="25" t="s">
        <v>91</v>
      </c>
      <c r="H550" s="25" t="s">
        <v>92</v>
      </c>
      <c r="I550" s="25" t="s">
        <v>367</v>
      </c>
      <c r="J550" s="25" t="s">
        <v>652</v>
      </c>
      <c r="K550" s="26">
        <v>619.69808467741927</v>
      </c>
      <c r="L550" s="26">
        <v>30</v>
      </c>
      <c r="M550" s="169">
        <v>30</v>
      </c>
      <c r="N550" s="26">
        <v>30</v>
      </c>
      <c r="O550" s="26">
        <v>30</v>
      </c>
      <c r="P550" s="26">
        <v>30</v>
      </c>
      <c r="Q550" s="26">
        <f t="shared" si="187"/>
        <v>150</v>
      </c>
      <c r="R550" s="27">
        <f t="shared" si="188"/>
        <v>649.69808467741927</v>
      </c>
      <c r="S550" s="27">
        <f t="shared" si="178"/>
        <v>679.69808467741927</v>
      </c>
      <c r="T550" s="27">
        <f t="shared" si="179"/>
        <v>709.69808467741927</v>
      </c>
      <c r="U550" s="27">
        <f t="shared" si="180"/>
        <v>739.69808467741927</v>
      </c>
      <c r="V550" s="170">
        <f t="shared" si="181"/>
        <v>769.69808467741927</v>
      </c>
      <c r="W550" s="26">
        <v>1983.0338709677419</v>
      </c>
      <c r="X550" s="26">
        <f t="shared" si="182"/>
        <v>2000.5338709677419</v>
      </c>
      <c r="Y550" s="26">
        <f t="shared" si="183"/>
        <v>2184.4494486127551</v>
      </c>
      <c r="Z550" s="26">
        <f t="shared" si="184"/>
        <v>2289.8283413541872</v>
      </c>
      <c r="AA550" s="26">
        <f t="shared" si="185"/>
        <v>2395.1752013693422</v>
      </c>
      <c r="AB550" s="26">
        <f t="shared" si="186"/>
        <v>2500.4939261204745</v>
      </c>
      <c r="AC550" s="28">
        <v>3.2</v>
      </c>
      <c r="AD550" s="28">
        <v>3.0791746476534931</v>
      </c>
      <c r="AE550" s="28">
        <v>3.2138525881671156</v>
      </c>
      <c r="AF550" s="28">
        <v>3.2264823462148531</v>
      </c>
      <c r="AG550" s="28">
        <v>3.2380443467200175</v>
      </c>
      <c r="AH550" s="28">
        <v>3.2486685050910999</v>
      </c>
      <c r="AI550" s="28"/>
      <c r="AJ550" s="28"/>
      <c r="AK550" s="28"/>
      <c r="AL550" s="28"/>
      <c r="AM550" s="28"/>
      <c r="AN550" s="28"/>
      <c r="AO550" s="28"/>
      <c r="AV550" s="28"/>
      <c r="AW550" s="28"/>
      <c r="AX550" s="28"/>
      <c r="AY550" s="28"/>
      <c r="AZ550" s="28"/>
      <c r="BA550" s="28"/>
      <c r="BB550" s="26">
        <v>167.15</v>
      </c>
      <c r="BC550" s="26">
        <v>173.14855428103738</v>
      </c>
      <c r="BD550" s="26">
        <v>178.17266534732181</v>
      </c>
      <c r="BE550" s="26">
        <v>179.79913964772322</v>
      </c>
      <c r="BF550" s="26">
        <v>228.94013124922856</v>
      </c>
      <c r="BG550" s="26">
        <v>249.31881356521188</v>
      </c>
      <c r="BH550" s="23">
        <v>7603</v>
      </c>
      <c r="BI550" s="26">
        <v>404</v>
      </c>
      <c r="BJ550" s="26">
        <v>486.10331421556066</v>
      </c>
      <c r="BK550" s="26">
        <v>522.0899802098271</v>
      </c>
      <c r="BL550" s="26">
        <v>499.23709471584829</v>
      </c>
      <c r="BM550" s="26">
        <v>513.55977521342811</v>
      </c>
      <c r="BN550" s="26">
        <v>520.84011241657845</v>
      </c>
      <c r="BO550" s="26">
        <v>35</v>
      </c>
      <c r="BP550" s="26">
        <v>35</v>
      </c>
      <c r="BQ550" s="26">
        <v>35</v>
      </c>
      <c r="BR550" s="26">
        <v>35</v>
      </c>
      <c r="BS550" s="26">
        <v>35</v>
      </c>
      <c r="BT550" s="26">
        <v>35</v>
      </c>
      <c r="CA550" s="26">
        <v>0</v>
      </c>
      <c r="CB550" s="121">
        <v>30.316484396875758</v>
      </c>
      <c r="CC550" s="121">
        <v>20.210989655181642</v>
      </c>
      <c r="CD550" s="121">
        <v>60.632968793751516</v>
      </c>
      <c r="CE550" s="121">
        <v>68.638696801914307</v>
      </c>
      <c r="CF550" s="121">
        <v>0</v>
      </c>
      <c r="CG550" s="126">
        <v>0</v>
      </c>
      <c r="CH550" s="126">
        <v>45</v>
      </c>
      <c r="CI550" s="126">
        <v>60</v>
      </c>
      <c r="CJ550" s="126">
        <v>75</v>
      </c>
      <c r="CK550" s="126">
        <v>70</v>
      </c>
      <c r="CL550" s="126">
        <v>0</v>
      </c>
      <c r="CM550" s="4">
        <f>IF(ISNUMBER(VLOOKUP(A550,Sheet1!$D$5:$D$567,1,0)),1,0)</f>
        <v>1</v>
      </c>
    </row>
    <row r="551" spans="1:91" s="26" customFormat="1">
      <c r="A551" s="23">
        <v>7604</v>
      </c>
      <c r="B551" s="23">
        <v>760</v>
      </c>
      <c r="C551" s="23">
        <v>76</v>
      </c>
      <c r="D551" s="24" t="s">
        <v>655</v>
      </c>
      <c r="E551" s="24"/>
      <c r="F551" s="25" t="s">
        <v>90</v>
      </c>
      <c r="G551" s="25" t="s">
        <v>91</v>
      </c>
      <c r="H551" s="25" t="s">
        <v>92</v>
      </c>
      <c r="I551" s="25" t="s">
        <v>367</v>
      </c>
      <c r="J551" s="25" t="s">
        <v>652</v>
      </c>
      <c r="K551" s="26">
        <v>140.27147272750801</v>
      </c>
      <c r="L551" s="26">
        <v>0</v>
      </c>
      <c r="M551" s="169">
        <v>0</v>
      </c>
      <c r="N551" s="26">
        <v>200.70000000000002</v>
      </c>
      <c r="O551" s="26">
        <v>0</v>
      </c>
      <c r="P551" s="26">
        <v>0</v>
      </c>
      <c r="Q551" s="26">
        <f t="shared" si="187"/>
        <v>200.70000000000002</v>
      </c>
      <c r="R551" s="27">
        <f t="shared" si="188"/>
        <v>140.27147272750801</v>
      </c>
      <c r="S551" s="27">
        <f t="shared" si="178"/>
        <v>140.27147272750801</v>
      </c>
      <c r="T551" s="27">
        <f t="shared" si="179"/>
        <v>340.97147272750806</v>
      </c>
      <c r="U551" s="27">
        <f t="shared" si="180"/>
        <v>340.97147272750806</v>
      </c>
      <c r="V551" s="170">
        <f t="shared" si="181"/>
        <v>340.97147272750806</v>
      </c>
      <c r="W551" s="26">
        <v>422.3082524271843</v>
      </c>
      <c r="X551" s="26">
        <f t="shared" si="182"/>
        <v>422.3082524271843</v>
      </c>
      <c r="Y551" s="26">
        <f t="shared" si="183"/>
        <v>422.3082524271843</v>
      </c>
      <c r="Z551" s="26">
        <f t="shared" si="184"/>
        <v>2734.0589667688487</v>
      </c>
      <c r="AA551" s="26">
        <f t="shared" si="185"/>
        <v>2734.0589667688487</v>
      </c>
      <c r="AB551" s="26">
        <f t="shared" si="186"/>
        <v>2734.0589667688487</v>
      </c>
      <c r="AC551" s="28">
        <v>3.0106495940736444</v>
      </c>
      <c r="AD551" s="28">
        <v>3.0106495940736444</v>
      </c>
      <c r="AE551" s="28">
        <v>3.0106495940736444</v>
      </c>
      <c r="AF551" s="28">
        <v>8.018439035085521</v>
      </c>
      <c r="AG551" s="28">
        <v>8.018439035085521</v>
      </c>
      <c r="AH551" s="28">
        <v>8.018439035085521</v>
      </c>
      <c r="AI551" s="28"/>
      <c r="AJ551" s="28"/>
      <c r="AK551" s="28"/>
      <c r="AL551" s="28"/>
      <c r="AM551" s="28"/>
      <c r="AN551" s="28"/>
      <c r="AO551" s="28"/>
      <c r="AV551" s="28"/>
      <c r="AW551" s="28"/>
      <c r="AX551" s="28"/>
      <c r="AY551" s="28"/>
      <c r="AZ551" s="28"/>
      <c r="BA551" s="28"/>
      <c r="BB551" s="26">
        <v>457.20749999999998</v>
      </c>
      <c r="BC551" s="26">
        <v>458.18109595766396</v>
      </c>
      <c r="BD551" s="26">
        <v>457.65252834034965</v>
      </c>
      <c r="BE551" s="26">
        <v>1118.6424088005597</v>
      </c>
      <c r="BF551" s="26">
        <v>1118.3609987515724</v>
      </c>
      <c r="BG551" s="26">
        <v>1117.7882460163723</v>
      </c>
      <c r="BH551" s="23">
        <v>7604</v>
      </c>
      <c r="BJ551" s="26">
        <v>0</v>
      </c>
      <c r="BK551" s="26">
        <v>0</v>
      </c>
      <c r="BL551" s="26">
        <v>0</v>
      </c>
      <c r="BM551" s="26">
        <v>0</v>
      </c>
      <c r="BN551" s="26">
        <v>0</v>
      </c>
      <c r="BO551" s="26">
        <v>0</v>
      </c>
      <c r="BP551" s="26">
        <v>0</v>
      </c>
      <c r="BQ551" s="26">
        <v>0</v>
      </c>
      <c r="BR551" s="26">
        <v>0</v>
      </c>
      <c r="BS551" s="26">
        <v>0</v>
      </c>
      <c r="BT551" s="26">
        <v>0</v>
      </c>
      <c r="CA551" s="26">
        <v>0</v>
      </c>
      <c r="CB551" s="121">
        <v>524.81275493061821</v>
      </c>
      <c r="CC551" s="121">
        <v>426.73002283906067</v>
      </c>
      <c r="CD551" s="121">
        <v>167.09963103088086</v>
      </c>
      <c r="CE551" s="121">
        <v>0</v>
      </c>
      <c r="CF551" s="121">
        <v>0</v>
      </c>
      <c r="CG551" s="126">
        <v>0</v>
      </c>
      <c r="CH551" s="126">
        <v>524.41202318613762</v>
      </c>
      <c r="CI551" s="126">
        <v>426.4041842140121</v>
      </c>
      <c r="CJ551" s="126">
        <v>166.97203861622259</v>
      </c>
      <c r="CK551" s="126">
        <v>0</v>
      </c>
      <c r="CL551" s="126">
        <v>0</v>
      </c>
      <c r="CM551" s="4">
        <f>IF(ISNUMBER(VLOOKUP(A551,Sheet1!$D$5:$D$567,1,0)),1,0)</f>
        <v>1</v>
      </c>
    </row>
    <row r="552" spans="1:91" s="26" customFormat="1">
      <c r="A552" s="23">
        <v>7605</v>
      </c>
      <c r="B552" s="23">
        <v>760</v>
      </c>
      <c r="C552" s="23">
        <v>76</v>
      </c>
      <c r="D552" s="24" t="s">
        <v>656</v>
      </c>
      <c r="E552" s="24"/>
      <c r="F552" s="25" t="s">
        <v>90</v>
      </c>
      <c r="G552" s="25" t="s">
        <v>91</v>
      </c>
      <c r="H552" s="25" t="s">
        <v>92</v>
      </c>
      <c r="I552" s="25" t="s">
        <v>367</v>
      </c>
      <c r="J552" s="25" t="s">
        <v>652</v>
      </c>
      <c r="K552" s="26">
        <v>472.80460874195666</v>
      </c>
      <c r="L552" s="26">
        <v>0</v>
      </c>
      <c r="M552" s="169">
        <v>0</v>
      </c>
      <c r="N552" s="26">
        <v>0</v>
      </c>
      <c r="O552" s="26">
        <v>0</v>
      </c>
      <c r="P552" s="26">
        <v>500</v>
      </c>
      <c r="Q552" s="26">
        <f t="shared" si="187"/>
        <v>500</v>
      </c>
      <c r="R552" s="27">
        <f t="shared" si="188"/>
        <v>472.80460874195666</v>
      </c>
      <c r="S552" s="27">
        <f t="shared" si="178"/>
        <v>472.80460874195666</v>
      </c>
      <c r="T552" s="27">
        <f t="shared" si="179"/>
        <v>472.80460874195666</v>
      </c>
      <c r="U552" s="27">
        <f t="shared" si="180"/>
        <v>472.80460874195666</v>
      </c>
      <c r="V552" s="170">
        <f t="shared" si="181"/>
        <v>972.8046087419566</v>
      </c>
      <c r="W552" s="26">
        <v>1417.2378640776699</v>
      </c>
      <c r="X552" s="26">
        <f t="shared" si="182"/>
        <v>1417.2378640776699</v>
      </c>
      <c r="Y552" s="26">
        <f t="shared" si="183"/>
        <v>1417.2378640776699</v>
      </c>
      <c r="Z552" s="26">
        <f t="shared" si="184"/>
        <v>1417.2378640776699</v>
      </c>
      <c r="AA552" s="26">
        <f t="shared" si="185"/>
        <v>1417.2378640776699</v>
      </c>
      <c r="AB552" s="26">
        <f t="shared" si="186"/>
        <v>3167.2378640776697</v>
      </c>
      <c r="AC552" s="28">
        <v>2.9975127946588147</v>
      </c>
      <c r="AD552" s="28">
        <v>2.9975127946588147</v>
      </c>
      <c r="AE552" s="28">
        <v>2.9975127946588147</v>
      </c>
      <c r="AF552" s="28">
        <v>2.9975127946588147</v>
      </c>
      <c r="AG552" s="28">
        <v>2.9975127946588147</v>
      </c>
      <c r="AH552" s="28">
        <v>3.255780077125233</v>
      </c>
      <c r="AI552" s="28"/>
      <c r="AJ552" s="28"/>
      <c r="AK552" s="28"/>
      <c r="AL552" s="28"/>
      <c r="AM552" s="28"/>
      <c r="AN552" s="28"/>
      <c r="AO552" s="28"/>
      <c r="AV552" s="28"/>
      <c r="AW552" s="28"/>
      <c r="AX552" s="28"/>
      <c r="AY552" s="28"/>
      <c r="AZ552" s="28"/>
      <c r="BA552" s="28"/>
      <c r="BB552" s="26">
        <v>62.76</v>
      </c>
      <c r="BC552" s="26">
        <v>68.333333333333329</v>
      </c>
      <c r="BD552" s="26">
        <v>73.906666666666666</v>
      </c>
      <c r="BE552" s="26">
        <v>79.48</v>
      </c>
      <c r="BF552" s="26">
        <v>85.053333333333342</v>
      </c>
      <c r="BG552" s="26">
        <v>143.12666666666667</v>
      </c>
      <c r="BH552" s="23">
        <v>7605</v>
      </c>
      <c r="BJ552" s="26">
        <v>83.600000000000023</v>
      </c>
      <c r="BK552" s="26">
        <v>167.20000000000005</v>
      </c>
      <c r="BL552" s="26">
        <v>250.8</v>
      </c>
      <c r="BM552" s="26">
        <v>334.40000000000003</v>
      </c>
      <c r="BN552" s="26">
        <v>418</v>
      </c>
      <c r="BO552" s="26">
        <v>0</v>
      </c>
      <c r="BP552" s="26">
        <v>0</v>
      </c>
      <c r="BQ552" s="26">
        <v>0</v>
      </c>
      <c r="BR552" s="26">
        <v>0</v>
      </c>
      <c r="BS552" s="26">
        <v>0</v>
      </c>
      <c r="BT552" s="26">
        <v>0</v>
      </c>
      <c r="CA552" s="26">
        <v>0</v>
      </c>
      <c r="CB552" s="121">
        <v>28.397781965608438</v>
      </c>
      <c r="CC552" s="121">
        <v>17.024813063685624</v>
      </c>
      <c r="CD552" s="121">
        <v>13.730699504079514</v>
      </c>
      <c r="CE552" s="121">
        <v>20.326705466626425</v>
      </c>
      <c r="CF552" s="121">
        <v>0</v>
      </c>
      <c r="CG552" s="126">
        <v>0</v>
      </c>
      <c r="CH552" s="126">
        <v>51.138398005338665</v>
      </c>
      <c r="CI552" s="126">
        <v>30.658086870010624</v>
      </c>
      <c r="CJ552" s="126">
        <v>24.726085191501685</v>
      </c>
      <c r="CK552" s="126">
        <v>36.604096599815698</v>
      </c>
      <c r="CL552" s="126">
        <v>0</v>
      </c>
      <c r="CM552" s="4">
        <f>IF(ISNUMBER(VLOOKUP(A552,Sheet1!$D$5:$D$567,1,0)),1,0)</f>
        <v>1</v>
      </c>
    </row>
    <row r="553" spans="1:91" s="26" customFormat="1">
      <c r="A553" s="23">
        <v>7606</v>
      </c>
      <c r="B553" s="23">
        <v>760</v>
      </c>
      <c r="C553" s="23">
        <v>76</v>
      </c>
      <c r="D553" s="24" t="s">
        <v>657</v>
      </c>
      <c r="E553" s="24"/>
      <c r="F553" s="25" t="s">
        <v>90</v>
      </c>
      <c r="G553" s="25" t="s">
        <v>91</v>
      </c>
      <c r="H553" s="25" t="s">
        <v>92</v>
      </c>
      <c r="I553" s="25" t="s">
        <v>367</v>
      </c>
      <c r="J553" s="25" t="s">
        <v>652</v>
      </c>
      <c r="K553" s="26">
        <v>443.2299497501931</v>
      </c>
      <c r="L553" s="26">
        <v>0</v>
      </c>
      <c r="M553" s="169">
        <v>0</v>
      </c>
      <c r="N553" s="26">
        <v>0</v>
      </c>
      <c r="O553" s="26">
        <v>0</v>
      </c>
      <c r="P553" s="26">
        <v>0</v>
      </c>
      <c r="Q553" s="26">
        <f t="shared" si="187"/>
        <v>0</v>
      </c>
      <c r="R553" s="27">
        <f t="shared" si="188"/>
        <v>443.2299497501931</v>
      </c>
      <c r="S553" s="27">
        <f t="shared" si="178"/>
        <v>443.2299497501931</v>
      </c>
      <c r="T553" s="27">
        <f t="shared" si="179"/>
        <v>443.2299497501931</v>
      </c>
      <c r="U553" s="27">
        <f t="shared" si="180"/>
        <v>443.2299497501931</v>
      </c>
      <c r="V553" s="170">
        <f t="shared" si="181"/>
        <v>443.2299497501931</v>
      </c>
      <c r="W553" s="26">
        <v>1329.8486850468526</v>
      </c>
      <c r="X553" s="26">
        <f t="shared" si="182"/>
        <v>1319.0998878823</v>
      </c>
      <c r="Y553" s="26">
        <f t="shared" si="183"/>
        <v>1303.0457908466817</v>
      </c>
      <c r="Z553" s="26">
        <f t="shared" si="184"/>
        <v>1279.5518246070753</v>
      </c>
      <c r="AA553" s="26">
        <f t="shared" si="185"/>
        <v>1256.3197839434167</v>
      </c>
      <c r="AB553" s="26">
        <f t="shared" si="186"/>
        <v>1233.7452913757481</v>
      </c>
      <c r="AC553" s="28">
        <v>3.0003583598002859</v>
      </c>
      <c r="AD553" s="28">
        <v>2.9761072974101865</v>
      </c>
      <c r="AE553" s="28">
        <v>2.9398866019344716</v>
      </c>
      <c r="AF553" s="28">
        <v>2.8868803322705019</v>
      </c>
      <c r="AG553" s="28">
        <v>2.8344650099829347</v>
      </c>
      <c r="AH553" s="28">
        <v>2.7835332248443363</v>
      </c>
      <c r="AI553" s="28"/>
      <c r="AJ553" s="28"/>
      <c r="AK553" s="28"/>
      <c r="AL553" s="28"/>
      <c r="AM553" s="28"/>
      <c r="AN553" s="28"/>
      <c r="AO553" s="28"/>
      <c r="AV553" s="28"/>
      <c r="AW553" s="28"/>
      <c r="AX553" s="28"/>
      <c r="AY553" s="28"/>
      <c r="AZ553" s="28"/>
      <c r="BA553" s="28"/>
      <c r="BB553" s="26">
        <v>146.44</v>
      </c>
      <c r="BC553" s="26">
        <v>157.85541557828347</v>
      </c>
      <c r="BD553" s="26">
        <v>169.06588360545456</v>
      </c>
      <c r="BE553" s="26">
        <v>180.04909095329145</v>
      </c>
      <c r="BF553" s="26">
        <v>191.03146807585222</v>
      </c>
      <c r="BG553" s="26">
        <v>202.04941890727682</v>
      </c>
      <c r="BH553" s="23">
        <v>7606</v>
      </c>
      <c r="BI553" s="26">
        <v>1513</v>
      </c>
      <c r="BJ553" s="26">
        <v>1688.5109616246104</v>
      </c>
      <c r="BK553" s="26">
        <v>1864.0219232492211</v>
      </c>
      <c r="BL553" s="26">
        <v>2039.5328848738313</v>
      </c>
      <c r="BM553" s="26">
        <v>2215.0438464984422</v>
      </c>
      <c r="BN553" s="26">
        <v>2390.5548081230531</v>
      </c>
      <c r="BO553" s="26">
        <v>0</v>
      </c>
      <c r="BP553" s="26">
        <v>0</v>
      </c>
      <c r="BQ553" s="26">
        <v>0</v>
      </c>
      <c r="BR553" s="26">
        <v>0</v>
      </c>
      <c r="BS553" s="26">
        <v>0</v>
      </c>
      <c r="BT553" s="26">
        <v>0</v>
      </c>
      <c r="CA553" s="26">
        <v>0</v>
      </c>
      <c r="CB553" s="121">
        <v>18.645201761376477</v>
      </c>
      <c r="CC553" s="121">
        <v>9.3226008806882383</v>
      </c>
      <c r="CD553" s="121">
        <v>33.561363196208035</v>
      </c>
      <c r="CE553" s="121">
        <v>118.51992511501871</v>
      </c>
      <c r="CF553" s="121">
        <v>0</v>
      </c>
      <c r="CG553" s="126">
        <v>0</v>
      </c>
      <c r="CH553" s="126">
        <v>20.923472378276855</v>
      </c>
      <c r="CI553" s="126">
        <v>10.461736189138428</v>
      </c>
      <c r="CJ553" s="126">
        <v>37.662250309772737</v>
      </c>
      <c r="CK553" s="126">
        <v>133.00196003008881</v>
      </c>
      <c r="CL553" s="126">
        <v>0</v>
      </c>
      <c r="CM553" s="4">
        <f>IF(ISNUMBER(VLOOKUP(A553,Sheet1!$D$5:$D$567,1,0)),1,0)</f>
        <v>1</v>
      </c>
    </row>
    <row r="554" spans="1:91" s="26" customFormat="1">
      <c r="A554" s="23">
        <v>7611</v>
      </c>
      <c r="B554" s="23">
        <v>761</v>
      </c>
      <c r="C554" s="23">
        <v>76</v>
      </c>
      <c r="D554" s="24" t="s">
        <v>658</v>
      </c>
      <c r="E554" s="24"/>
      <c r="F554" s="25" t="s">
        <v>90</v>
      </c>
      <c r="G554" s="25" t="s">
        <v>91</v>
      </c>
      <c r="H554" s="25" t="s">
        <v>92</v>
      </c>
      <c r="I554" s="25" t="s">
        <v>367</v>
      </c>
      <c r="J554" s="25" t="s">
        <v>652</v>
      </c>
      <c r="K554" s="26">
        <v>567.225068257619</v>
      </c>
      <c r="L554" s="26">
        <v>0</v>
      </c>
      <c r="M554" s="169">
        <v>0</v>
      </c>
      <c r="N554" s="26">
        <v>0</v>
      </c>
      <c r="O554" s="26">
        <v>0</v>
      </c>
      <c r="P554" s="26">
        <v>0</v>
      </c>
      <c r="Q554" s="26">
        <f t="shared" si="187"/>
        <v>0</v>
      </c>
      <c r="R554" s="27">
        <f t="shared" si="188"/>
        <v>567.225068257619</v>
      </c>
      <c r="S554" s="27">
        <f t="shared" si="178"/>
        <v>567.225068257619</v>
      </c>
      <c r="T554" s="27">
        <f t="shared" si="179"/>
        <v>567.225068257619</v>
      </c>
      <c r="U554" s="27">
        <f t="shared" si="180"/>
        <v>567.225068257619</v>
      </c>
      <c r="V554" s="170">
        <f t="shared" si="181"/>
        <v>567.225068257619</v>
      </c>
      <c r="W554" s="26">
        <v>2268.900273030476</v>
      </c>
      <c r="X554" s="26">
        <f t="shared" si="182"/>
        <v>2289.3018997063941</v>
      </c>
      <c r="Y554" s="26">
        <f t="shared" si="183"/>
        <v>2291.3677930736121</v>
      </c>
      <c r="Z554" s="26">
        <f t="shared" si="184"/>
        <v>2268.9258758979058</v>
      </c>
      <c r="AA554" s="26">
        <f t="shared" si="185"/>
        <v>2234.3947402409112</v>
      </c>
      <c r="AB554" s="26">
        <f t="shared" si="186"/>
        <v>2203.4744740667848</v>
      </c>
      <c r="AC554" s="28">
        <v>4</v>
      </c>
      <c r="AD554" s="28">
        <v>4.0359674277771029</v>
      </c>
      <c r="AE554" s="28">
        <v>4.0396095329710144</v>
      </c>
      <c r="AF554" s="28">
        <v>4.0000451370520498</v>
      </c>
      <c r="AG554" s="28">
        <v>3.9391678282210667</v>
      </c>
      <c r="AH554" s="28">
        <v>3.884656369005933</v>
      </c>
      <c r="AI554" s="28"/>
      <c r="AJ554" s="28"/>
      <c r="AK554" s="28"/>
      <c r="AL554" s="28"/>
      <c r="AM554" s="28"/>
      <c r="AN554" s="28"/>
      <c r="AO554" s="28"/>
      <c r="AV554" s="28"/>
      <c r="AW554" s="28"/>
      <c r="AX554" s="28"/>
      <c r="AY554" s="28"/>
      <c r="AZ554" s="28"/>
      <c r="BA554" s="28"/>
      <c r="BB554" s="26">
        <v>36.61</v>
      </c>
      <c r="BC554" s="26">
        <v>39.281630264306607</v>
      </c>
      <c r="BD554" s="26">
        <v>36.950879021803239</v>
      </c>
      <c r="BE554" s="26">
        <v>46.458768058029911</v>
      </c>
      <c r="BF554" s="26">
        <v>50.074215471888174</v>
      </c>
      <c r="BG554" s="26">
        <v>36.460590554401271</v>
      </c>
      <c r="BH554" s="23">
        <v>7611</v>
      </c>
      <c r="BI554" s="26">
        <v>52</v>
      </c>
      <c r="BJ554" s="26">
        <v>52</v>
      </c>
      <c r="BK554" s="26">
        <v>52</v>
      </c>
      <c r="BL554" s="26">
        <v>52</v>
      </c>
      <c r="BM554" s="26">
        <v>52</v>
      </c>
      <c r="BN554" s="26">
        <v>52</v>
      </c>
      <c r="BO554" s="26">
        <v>0</v>
      </c>
      <c r="BP554" s="26">
        <v>0</v>
      </c>
      <c r="BQ554" s="26">
        <v>0</v>
      </c>
      <c r="BR554" s="26">
        <v>0</v>
      </c>
      <c r="BS554" s="26">
        <v>0</v>
      </c>
      <c r="BT554" s="26">
        <v>0</v>
      </c>
      <c r="CA554" s="26">
        <v>0</v>
      </c>
      <c r="CB554" s="121">
        <v>24.030397256976542</v>
      </c>
      <c r="CC554" s="121">
        <v>2.6700441241778043</v>
      </c>
      <c r="CD554" s="121">
        <v>5.3400882948143771</v>
      </c>
      <c r="CE554" s="121">
        <v>14.418238382061187</v>
      </c>
      <c r="CF554" s="121">
        <v>0</v>
      </c>
      <c r="CG554" s="126">
        <v>0</v>
      </c>
      <c r="CH554" s="126">
        <v>18.858926137512888</v>
      </c>
      <c r="CI554" s="126">
        <v>2.095436225347902</v>
      </c>
      <c r="CJ554" s="126">
        <v>4.190872487156394</v>
      </c>
      <c r="CK554" s="126">
        <v>11.315355704384087</v>
      </c>
      <c r="CL554" s="126">
        <v>0</v>
      </c>
      <c r="CM554" s="4">
        <f>IF(ISNUMBER(VLOOKUP(A554,Sheet1!$D$5:$D$567,1,0)),1,0)</f>
        <v>1</v>
      </c>
    </row>
    <row r="555" spans="1:91" s="26" customFormat="1">
      <c r="A555" s="23">
        <v>7612</v>
      </c>
      <c r="B555" s="23">
        <v>761</v>
      </c>
      <c r="C555" s="23">
        <v>76</v>
      </c>
      <c r="D555" s="24" t="s">
        <v>659</v>
      </c>
      <c r="E555" s="24"/>
      <c r="F555" s="25" t="s">
        <v>90</v>
      </c>
      <c r="G555" s="25" t="s">
        <v>91</v>
      </c>
      <c r="H555" s="25" t="s">
        <v>92</v>
      </c>
      <c r="I555" s="25" t="s">
        <v>367</v>
      </c>
      <c r="J555" s="25" t="s">
        <v>652</v>
      </c>
      <c r="K555" s="26">
        <v>324.94369877598672</v>
      </c>
      <c r="L555" s="26">
        <v>0</v>
      </c>
      <c r="M555" s="169">
        <v>0</v>
      </c>
      <c r="N555" s="26">
        <v>0</v>
      </c>
      <c r="O555" s="26">
        <v>0</v>
      </c>
      <c r="P555" s="26">
        <v>0</v>
      </c>
      <c r="Q555" s="26">
        <f t="shared" si="187"/>
        <v>0</v>
      </c>
      <c r="R555" s="27">
        <f t="shared" si="188"/>
        <v>324.94369877598672</v>
      </c>
      <c r="S555" s="27">
        <f t="shared" si="178"/>
        <v>324.94369877598672</v>
      </c>
      <c r="T555" s="27">
        <f t="shared" si="179"/>
        <v>324.94369877598672</v>
      </c>
      <c r="U555" s="27">
        <f t="shared" si="180"/>
        <v>324.94369877598672</v>
      </c>
      <c r="V555" s="170">
        <f t="shared" si="181"/>
        <v>324.94369877598672</v>
      </c>
      <c r="W555" s="26">
        <v>1299.7747951039469</v>
      </c>
      <c r="X555" s="26">
        <f t="shared" si="182"/>
        <v>1311.4435719858666</v>
      </c>
      <c r="Y555" s="26">
        <f t="shared" si="183"/>
        <v>1312.6109400914675</v>
      </c>
      <c r="Z555" s="26">
        <f t="shared" si="184"/>
        <v>1299.7415533285584</v>
      </c>
      <c r="AA555" s="26">
        <f t="shared" si="185"/>
        <v>1279.9507386055986</v>
      </c>
      <c r="AB555" s="26">
        <f t="shared" si="186"/>
        <v>1262.2356748725015</v>
      </c>
      <c r="AC555" s="28">
        <v>4</v>
      </c>
      <c r="AD555" s="28">
        <v>4.0359101497455532</v>
      </c>
      <c r="AE555" s="28">
        <v>4.0395026739582036</v>
      </c>
      <c r="AF555" s="28">
        <v>3.9998976998922777</v>
      </c>
      <c r="AG555" s="28">
        <v>3.938992334447406</v>
      </c>
      <c r="AH555" s="28">
        <v>3.8844750017530743</v>
      </c>
      <c r="AI555" s="28"/>
      <c r="AJ555" s="28"/>
      <c r="AK555" s="28"/>
      <c r="AL555" s="28"/>
      <c r="AM555" s="28"/>
      <c r="AN555" s="28"/>
      <c r="AO555" s="28"/>
      <c r="AV555" s="28"/>
      <c r="AW555" s="28"/>
      <c r="AX555" s="28"/>
      <c r="AY555" s="28"/>
      <c r="AZ555" s="28"/>
      <c r="BA555" s="28"/>
      <c r="BB555" s="26">
        <v>57.53</v>
      </c>
      <c r="BC555" s="26">
        <v>65.865365600307172</v>
      </c>
      <c r="BD555" s="26">
        <v>73.885688937324772</v>
      </c>
      <c r="BE555" s="26">
        <v>81.484909628287085</v>
      </c>
      <c r="BF555" s="26">
        <v>88.876487480447878</v>
      </c>
      <c r="BG555" s="26">
        <v>159.30842918810455</v>
      </c>
      <c r="BH555" s="23">
        <v>7612</v>
      </c>
      <c r="BI555" s="26">
        <v>84</v>
      </c>
      <c r="BJ555" s="26">
        <v>203.77953440774371</v>
      </c>
      <c r="BK555" s="26">
        <v>323.55906881548742</v>
      </c>
      <c r="BL555" s="26">
        <v>443.33860322323108</v>
      </c>
      <c r="BM555" s="26">
        <v>563.11813763097484</v>
      </c>
      <c r="BN555" s="26">
        <v>682.89767203871861</v>
      </c>
      <c r="BO555" s="26">
        <v>0</v>
      </c>
      <c r="BP555" s="26">
        <v>0</v>
      </c>
      <c r="BQ555" s="26">
        <v>0</v>
      </c>
      <c r="BR555" s="26">
        <v>0</v>
      </c>
      <c r="BS555" s="26">
        <v>0</v>
      </c>
      <c r="BT555" s="26">
        <v>0</v>
      </c>
      <c r="CA555" s="26">
        <v>0</v>
      </c>
      <c r="CB555" s="121">
        <v>18.500665587468088</v>
      </c>
      <c r="CC555" s="121">
        <v>18.500665587468088</v>
      </c>
      <c r="CD555" s="121">
        <v>0</v>
      </c>
      <c r="CE555" s="121">
        <v>44.483578453350908</v>
      </c>
      <c r="CF555" s="121">
        <v>0</v>
      </c>
      <c r="CG555" s="126">
        <v>0</v>
      </c>
      <c r="CH555" s="126">
        <v>45</v>
      </c>
      <c r="CI555" s="126">
        <v>50</v>
      </c>
      <c r="CJ555" s="126">
        <v>0</v>
      </c>
      <c r="CK555" s="126">
        <v>64</v>
      </c>
      <c r="CL555" s="126">
        <v>0</v>
      </c>
      <c r="CM555" s="4">
        <f>IF(ISNUMBER(VLOOKUP(A555,Sheet1!$D$5:$D$567,1,0)),1,0)</f>
        <v>1</v>
      </c>
    </row>
    <row r="556" spans="1:91" s="26" customFormat="1">
      <c r="A556" s="23">
        <v>7613</v>
      </c>
      <c r="B556" s="23">
        <v>761</v>
      </c>
      <c r="C556" s="23">
        <v>76</v>
      </c>
      <c r="D556" s="24" t="s">
        <v>660</v>
      </c>
      <c r="E556" s="24"/>
      <c r="F556" s="25" t="s">
        <v>90</v>
      </c>
      <c r="G556" s="25" t="s">
        <v>91</v>
      </c>
      <c r="H556" s="25" t="s">
        <v>92</v>
      </c>
      <c r="I556" s="25" t="s">
        <v>367</v>
      </c>
      <c r="J556" s="25" t="s">
        <v>652</v>
      </c>
      <c r="K556" s="26">
        <v>1481.9508095274957</v>
      </c>
      <c r="L556" s="26">
        <v>0</v>
      </c>
      <c r="M556" s="169">
        <v>0</v>
      </c>
      <c r="N556" s="26">
        <v>0</v>
      </c>
      <c r="O556" s="26">
        <v>0</v>
      </c>
      <c r="P556" s="26">
        <v>0</v>
      </c>
      <c r="Q556" s="26">
        <f t="shared" si="187"/>
        <v>0</v>
      </c>
      <c r="R556" s="27">
        <f t="shared" si="188"/>
        <v>1481.9508095274957</v>
      </c>
      <c r="S556" s="27">
        <f t="shared" si="178"/>
        <v>1481.9508095274957</v>
      </c>
      <c r="T556" s="27">
        <f t="shared" si="179"/>
        <v>1481.9508095274957</v>
      </c>
      <c r="U556" s="27">
        <f t="shared" si="180"/>
        <v>1481.9508095274957</v>
      </c>
      <c r="V556" s="170">
        <f t="shared" si="181"/>
        <v>1481.9508095274957</v>
      </c>
      <c r="W556" s="26">
        <v>4494.8129433511467</v>
      </c>
      <c r="X556" s="26">
        <f t="shared" si="182"/>
        <v>4491.2317255695643</v>
      </c>
      <c r="Y556" s="26">
        <f t="shared" si="183"/>
        <v>4453.1211757658484</v>
      </c>
      <c r="Z556" s="26">
        <f t="shared" si="184"/>
        <v>4395.9694734957902</v>
      </c>
      <c r="AA556" s="26">
        <f t="shared" si="185"/>
        <v>4319.5430263296566</v>
      </c>
      <c r="AB556" s="26">
        <f t="shared" si="186"/>
        <v>4241.1501701351117</v>
      </c>
      <c r="AC556" s="28">
        <v>3.0330378811859955</v>
      </c>
      <c r="AD556" s="28">
        <v>3.0306213247398852</v>
      </c>
      <c r="AE556" s="28">
        <v>3.0049048505096323</v>
      </c>
      <c r="AF556" s="28">
        <v>2.9663396687892756</v>
      </c>
      <c r="AG556" s="28">
        <v>2.9147681546237671</v>
      </c>
      <c r="AH556" s="28">
        <v>2.8618697347230828</v>
      </c>
      <c r="AI556" s="28"/>
      <c r="AJ556" s="28"/>
      <c r="AK556" s="28"/>
      <c r="AL556" s="28"/>
      <c r="AM556" s="28"/>
      <c r="AN556" s="28"/>
      <c r="AO556" s="28"/>
      <c r="AV556" s="28"/>
      <c r="AW556" s="28"/>
      <c r="AX556" s="28"/>
      <c r="AY556" s="28"/>
      <c r="AZ556" s="28"/>
      <c r="BA556" s="28"/>
      <c r="BB556" s="26">
        <v>73.22</v>
      </c>
      <c r="BC556" s="26">
        <v>73.11256346655253</v>
      </c>
      <c r="BD556" s="26">
        <v>71.969246972441056</v>
      </c>
      <c r="BE556" s="26">
        <v>92.798843898039308</v>
      </c>
      <c r="BF556" s="26">
        <v>109.08372835749529</v>
      </c>
      <c r="BG556" s="26">
        <v>90.374790481836953</v>
      </c>
      <c r="BH556" s="23">
        <v>7613</v>
      </c>
      <c r="BI556" s="26">
        <v>128</v>
      </c>
      <c r="BJ556" s="26">
        <v>128</v>
      </c>
      <c r="BK556" s="26">
        <v>128</v>
      </c>
      <c r="BL556" s="26">
        <v>128</v>
      </c>
      <c r="BM556" s="26">
        <v>128</v>
      </c>
      <c r="BN556" s="26">
        <v>128</v>
      </c>
      <c r="BO556" s="26">
        <v>0</v>
      </c>
      <c r="BP556" s="26">
        <v>0</v>
      </c>
      <c r="BQ556" s="26">
        <v>0</v>
      </c>
      <c r="BR556" s="26">
        <v>0</v>
      </c>
      <c r="BS556" s="26">
        <v>0</v>
      </c>
      <c r="BT556" s="26">
        <v>0</v>
      </c>
      <c r="CA556" s="26">
        <v>0</v>
      </c>
      <c r="CB556" s="121">
        <v>35.69186307339929</v>
      </c>
      <c r="CC556" s="121">
        <v>17.845931490300224</v>
      </c>
      <c r="CD556" s="121">
        <v>17.845931490300224</v>
      </c>
      <c r="CE556" s="121">
        <v>21.415117844039571</v>
      </c>
      <c r="CF556" s="121">
        <v>0</v>
      </c>
      <c r="CG556" s="126">
        <v>0</v>
      </c>
      <c r="CH556" s="126">
        <v>34.759534835466056</v>
      </c>
      <c r="CI556" s="126">
        <v>17.379767372545633</v>
      </c>
      <c r="CJ556" s="126">
        <v>17.379767372545633</v>
      </c>
      <c r="CK556" s="126">
        <v>20.855720901279632</v>
      </c>
      <c r="CL556" s="126">
        <v>0</v>
      </c>
      <c r="CM556" s="4">
        <f>IF(ISNUMBER(VLOOKUP(A556,Sheet1!$D$5:$D$567,1,0)),1,0)</f>
        <v>1</v>
      </c>
    </row>
    <row r="557" spans="1:91" s="26" customFormat="1">
      <c r="A557" s="23">
        <v>7614</v>
      </c>
      <c r="B557" s="23">
        <v>761</v>
      </c>
      <c r="C557" s="23">
        <v>76</v>
      </c>
      <c r="D557" s="24" t="s">
        <v>661</v>
      </c>
      <c r="E557" s="24"/>
      <c r="F557" s="25" t="s">
        <v>90</v>
      </c>
      <c r="G557" s="25" t="s">
        <v>91</v>
      </c>
      <c r="H557" s="25" t="s">
        <v>92</v>
      </c>
      <c r="I557" s="25" t="s">
        <v>367</v>
      </c>
      <c r="J557" s="25" t="s">
        <v>652</v>
      </c>
      <c r="K557" s="26">
        <v>360.89990590162563</v>
      </c>
      <c r="L557" s="26">
        <v>0</v>
      </c>
      <c r="M557" s="169">
        <v>0</v>
      </c>
      <c r="N557" s="26">
        <v>0</v>
      </c>
      <c r="O557" s="26">
        <v>0</v>
      </c>
      <c r="P557" s="26">
        <v>0</v>
      </c>
      <c r="Q557" s="26">
        <f t="shared" si="187"/>
        <v>0</v>
      </c>
      <c r="R557" s="27">
        <f t="shared" si="188"/>
        <v>360.89990590162563</v>
      </c>
      <c r="S557" s="27">
        <f t="shared" si="178"/>
        <v>360.89990590162563</v>
      </c>
      <c r="T557" s="27">
        <f t="shared" si="179"/>
        <v>360.89990590162563</v>
      </c>
      <c r="U557" s="27">
        <f t="shared" si="180"/>
        <v>360.89990590162563</v>
      </c>
      <c r="V557" s="170">
        <f t="shared" si="181"/>
        <v>360.89990590162563</v>
      </c>
      <c r="W557" s="26">
        <v>1092.7560432078674</v>
      </c>
      <c r="X557" s="26">
        <f t="shared" si="182"/>
        <v>1091.8853957699894</v>
      </c>
      <c r="Y557" s="26">
        <f t="shared" si="183"/>
        <v>1082.6201528927322</v>
      </c>
      <c r="Z557" s="26">
        <f t="shared" si="184"/>
        <v>1068.7257219514845</v>
      </c>
      <c r="AA557" s="26">
        <f t="shared" si="185"/>
        <v>1050.1453131437631</v>
      </c>
      <c r="AB557" s="26">
        <f t="shared" si="186"/>
        <v>1031.0868409825057</v>
      </c>
      <c r="AC557" s="28">
        <v>3.0278645833333404</v>
      </c>
      <c r="AD557" s="28">
        <v>3.0254521486841739</v>
      </c>
      <c r="AE557" s="28">
        <v>2.9997795377309786</v>
      </c>
      <c r="AF557" s="28">
        <v>2.9612801346720179</v>
      </c>
      <c r="AG557" s="28">
        <v>2.9097965834050745</v>
      </c>
      <c r="AH557" s="28">
        <v>2.8569883896383175</v>
      </c>
      <c r="AI557" s="28"/>
      <c r="AJ557" s="28"/>
      <c r="AK557" s="28"/>
      <c r="AL557" s="28"/>
      <c r="AM557" s="28"/>
      <c r="AN557" s="28"/>
      <c r="AO557" s="28"/>
      <c r="AV557" s="28"/>
      <c r="AW557" s="28"/>
      <c r="AX557" s="28"/>
      <c r="AY557" s="28"/>
      <c r="AZ557" s="28"/>
      <c r="BA557" s="28"/>
      <c r="BB557" s="26">
        <v>156.9</v>
      </c>
      <c r="BC557" s="26">
        <v>156.87388057686366</v>
      </c>
      <c r="BD557" s="26">
        <v>156.59592329054595</v>
      </c>
      <c r="BE557" s="26">
        <v>156.17909036230853</v>
      </c>
      <c r="BF557" s="26">
        <v>155.62167809807687</v>
      </c>
      <c r="BG557" s="26">
        <v>155.04992393323914</v>
      </c>
      <c r="BH557" s="23">
        <v>7614</v>
      </c>
      <c r="BI557" s="26">
        <v>600</v>
      </c>
      <c r="BJ557" s="26">
        <v>600</v>
      </c>
      <c r="BK557" s="26">
        <v>600</v>
      </c>
      <c r="BL557" s="26">
        <v>600</v>
      </c>
      <c r="BM557" s="26">
        <v>600</v>
      </c>
      <c r="BN557" s="26">
        <v>600</v>
      </c>
      <c r="BO557" s="26">
        <v>0</v>
      </c>
      <c r="BP557" s="26">
        <v>0</v>
      </c>
      <c r="BQ557" s="26">
        <v>0</v>
      </c>
      <c r="BR557" s="26">
        <v>0</v>
      </c>
      <c r="BS557" s="26">
        <v>0</v>
      </c>
      <c r="BT557" s="26">
        <v>0</v>
      </c>
      <c r="CA557" s="26">
        <v>0</v>
      </c>
      <c r="CB557" s="121">
        <v>21.105282439182485</v>
      </c>
      <c r="CC557" s="121">
        <v>10.552641297680786</v>
      </c>
      <c r="CD557" s="121">
        <v>10.552641297680786</v>
      </c>
      <c r="CE557" s="121">
        <v>113.9685253277645</v>
      </c>
      <c r="CF557" s="121">
        <v>0</v>
      </c>
      <c r="CG557" s="126">
        <v>0</v>
      </c>
      <c r="CH557" s="126">
        <v>20.952692381505315</v>
      </c>
      <c r="CI557" s="126">
        <v>10.476346268277618</v>
      </c>
      <c r="CJ557" s="126">
        <v>10.476346268277618</v>
      </c>
      <c r="CK557" s="126">
        <v>113.14453901517861</v>
      </c>
      <c r="CL557" s="126">
        <v>0</v>
      </c>
      <c r="CM557" s="4">
        <f>IF(ISNUMBER(VLOOKUP(A557,Sheet1!$D$5:$D$567,1,0)),1,0)</f>
        <v>1</v>
      </c>
    </row>
    <row r="558" spans="1:91" s="26" customFormat="1">
      <c r="A558" s="23">
        <v>7615</v>
      </c>
      <c r="B558" s="23">
        <v>761</v>
      </c>
      <c r="C558" s="23">
        <v>76</v>
      </c>
      <c r="D558" s="24" t="s">
        <v>662</v>
      </c>
      <c r="E558" s="24"/>
      <c r="F558" s="25" t="s">
        <v>90</v>
      </c>
      <c r="G558" s="25" t="s">
        <v>91</v>
      </c>
      <c r="H558" s="25" t="s">
        <v>92</v>
      </c>
      <c r="I558" s="25" t="s">
        <v>367</v>
      </c>
      <c r="J558" s="25" t="s">
        <v>652</v>
      </c>
      <c r="K558" s="26">
        <v>0</v>
      </c>
      <c r="L558" s="26">
        <v>0</v>
      </c>
      <c r="M558" s="169">
        <v>0</v>
      </c>
      <c r="N558" s="26">
        <v>0</v>
      </c>
      <c r="O558" s="26">
        <v>0</v>
      </c>
      <c r="P558" s="26">
        <v>0</v>
      </c>
      <c r="Q558" s="26">
        <f t="shared" si="187"/>
        <v>0</v>
      </c>
      <c r="R558" s="27">
        <f t="shared" si="188"/>
        <v>0</v>
      </c>
      <c r="S558" s="27">
        <f t="shared" si="178"/>
        <v>0</v>
      </c>
      <c r="T558" s="27">
        <f t="shared" si="179"/>
        <v>0</v>
      </c>
      <c r="U558" s="27">
        <f t="shared" si="180"/>
        <v>0</v>
      </c>
      <c r="V558" s="170">
        <f t="shared" si="181"/>
        <v>0</v>
      </c>
      <c r="W558" s="26">
        <v>0</v>
      </c>
      <c r="X558" s="26">
        <f t="shared" si="182"/>
        <v>0</v>
      </c>
      <c r="Y558" s="26">
        <f t="shared" si="183"/>
        <v>0</v>
      </c>
      <c r="Z558" s="26">
        <f t="shared" si="184"/>
        <v>0</v>
      </c>
      <c r="AA558" s="26">
        <f t="shared" si="185"/>
        <v>0</v>
      </c>
      <c r="AB558" s="26">
        <f t="shared" si="186"/>
        <v>0</v>
      </c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V558" s="28"/>
      <c r="AW558" s="28"/>
      <c r="AX558" s="28"/>
      <c r="AY558" s="28"/>
      <c r="AZ558" s="28"/>
      <c r="BA558" s="28"/>
      <c r="BB558" s="26">
        <v>0</v>
      </c>
      <c r="BC558" s="26">
        <v>0</v>
      </c>
      <c r="BD558" s="26">
        <v>0</v>
      </c>
      <c r="BE558" s="26">
        <v>0</v>
      </c>
      <c r="BF558" s="26">
        <v>0</v>
      </c>
      <c r="BG558" s="26">
        <v>0</v>
      </c>
      <c r="BH558" s="23">
        <v>7615</v>
      </c>
      <c r="BI558" s="26">
        <v>108</v>
      </c>
      <c r="BJ558" s="26">
        <v>108</v>
      </c>
      <c r="BK558" s="26">
        <v>108</v>
      </c>
      <c r="BL558" s="26">
        <v>108</v>
      </c>
      <c r="BM558" s="26">
        <v>108</v>
      </c>
      <c r="BN558" s="26">
        <v>108</v>
      </c>
      <c r="BO558" s="26">
        <v>0</v>
      </c>
      <c r="BP558" s="26">
        <v>0</v>
      </c>
      <c r="BQ558" s="26">
        <v>0</v>
      </c>
      <c r="BR558" s="26">
        <v>0</v>
      </c>
      <c r="BS558" s="26">
        <v>0</v>
      </c>
      <c r="BT558" s="26">
        <v>0</v>
      </c>
      <c r="CA558" s="26">
        <v>0</v>
      </c>
      <c r="CB558" s="121">
        <v>0</v>
      </c>
      <c r="CC558" s="121">
        <v>0</v>
      </c>
      <c r="CD558" s="121">
        <v>0</v>
      </c>
      <c r="CE558" s="121">
        <v>0</v>
      </c>
      <c r="CF558" s="121">
        <v>0</v>
      </c>
      <c r="CG558" s="126">
        <v>0</v>
      </c>
      <c r="CH558" s="126">
        <v>0</v>
      </c>
      <c r="CI558" s="126">
        <v>0</v>
      </c>
      <c r="CJ558" s="126">
        <v>0</v>
      </c>
      <c r="CK558" s="126">
        <v>0</v>
      </c>
      <c r="CL558" s="126">
        <v>0</v>
      </c>
      <c r="CM558" s="4">
        <f>IF(ISNUMBER(VLOOKUP(A558,Sheet1!$D$5:$D$567,1,0)),1,0)</f>
        <v>1</v>
      </c>
    </row>
    <row r="559" spans="1:91" s="26" customFormat="1" ht="17.25" customHeight="1">
      <c r="A559" s="23">
        <v>7621</v>
      </c>
      <c r="B559" s="23">
        <v>762</v>
      </c>
      <c r="C559" s="23">
        <v>76</v>
      </c>
      <c r="D559" s="24" t="s">
        <v>663</v>
      </c>
      <c r="E559" s="24"/>
      <c r="F559" s="25" t="s">
        <v>90</v>
      </c>
      <c r="G559" s="25" t="s">
        <v>91</v>
      </c>
      <c r="H559" s="25" t="s">
        <v>92</v>
      </c>
      <c r="I559" s="25" t="s">
        <v>367</v>
      </c>
      <c r="J559" s="25" t="s">
        <v>652</v>
      </c>
      <c r="K559" s="26">
        <v>89.245071366372414</v>
      </c>
      <c r="L559" s="26">
        <v>0</v>
      </c>
      <c r="M559" s="169">
        <v>0</v>
      </c>
      <c r="N559" s="26">
        <v>0</v>
      </c>
      <c r="O559" s="26">
        <v>0</v>
      </c>
      <c r="P559" s="26">
        <v>0</v>
      </c>
      <c r="Q559" s="26">
        <f t="shared" si="187"/>
        <v>0</v>
      </c>
      <c r="R559" s="27">
        <f t="shared" si="188"/>
        <v>89.245071366372414</v>
      </c>
      <c r="S559" s="27">
        <f t="shared" si="178"/>
        <v>89.245071366372414</v>
      </c>
      <c r="T559" s="27">
        <f t="shared" si="179"/>
        <v>89.245071366372414</v>
      </c>
      <c r="U559" s="27">
        <f t="shared" si="180"/>
        <v>89.245071366372414</v>
      </c>
      <c r="V559" s="170">
        <f t="shared" si="181"/>
        <v>89.245071366372414</v>
      </c>
      <c r="W559" s="26">
        <v>278.81913841756921</v>
      </c>
      <c r="X559" s="26">
        <f t="shared" si="182"/>
        <v>275.91178058874459</v>
      </c>
      <c r="Y559" s="26">
        <f t="shared" si="183"/>
        <v>271.40942591021235</v>
      </c>
      <c r="Z559" s="26">
        <f t="shared" si="184"/>
        <v>266.32120367384351</v>
      </c>
      <c r="AA559" s="26">
        <f t="shared" si="185"/>
        <v>259.5870085831387</v>
      </c>
      <c r="AB559" s="26">
        <f t="shared" si="186"/>
        <v>251.04046127285937</v>
      </c>
      <c r="AC559" s="28">
        <v>3.1241964866939238</v>
      </c>
      <c r="AD559" s="28">
        <v>3.0916192498301736</v>
      </c>
      <c r="AE559" s="28">
        <v>3.0411699128572778</v>
      </c>
      <c r="AF559" s="28">
        <v>2.9841558709783662</v>
      </c>
      <c r="AG559" s="28">
        <v>2.9086985377318126</v>
      </c>
      <c r="AH559" s="28">
        <v>2.8129336155974158</v>
      </c>
      <c r="AI559" s="28"/>
      <c r="AJ559" s="28"/>
      <c r="AK559" s="28"/>
      <c r="AL559" s="28"/>
      <c r="AM559" s="28"/>
      <c r="AN559" s="28"/>
      <c r="AO559" s="28"/>
      <c r="AV559" s="28"/>
      <c r="AW559" s="28"/>
      <c r="AX559" s="28"/>
      <c r="AY559" s="28"/>
      <c r="AZ559" s="28"/>
      <c r="BA559" s="28"/>
      <c r="BB559" s="26">
        <v>303.33999999999997</v>
      </c>
      <c r="BC559" s="26">
        <v>327.22751598569528</v>
      </c>
      <c r="BD559" s="26">
        <v>333.7264868471558</v>
      </c>
      <c r="BE559" s="26">
        <v>479.61900561305731</v>
      </c>
      <c r="BF559" s="26">
        <v>563.86234573451384</v>
      </c>
      <c r="BG559" s="26">
        <v>579.14502736650866</v>
      </c>
      <c r="BH559" s="23">
        <v>7621</v>
      </c>
      <c r="BI559" s="26">
        <v>1010</v>
      </c>
      <c r="BJ559" s="26">
        <v>1234.7201500410738</v>
      </c>
      <c r="BK559" s="26">
        <v>1459.4403000821476</v>
      </c>
      <c r="BL559" s="26">
        <v>1684.1604501232214</v>
      </c>
      <c r="BM559" s="26">
        <v>1908.8806001642952</v>
      </c>
      <c r="BN559" s="26">
        <v>2133.600750205369</v>
      </c>
      <c r="BO559" s="26">
        <v>0</v>
      </c>
      <c r="BP559" s="26">
        <v>0</v>
      </c>
      <c r="BQ559" s="26">
        <v>0</v>
      </c>
      <c r="BR559" s="26">
        <v>0</v>
      </c>
      <c r="BS559" s="26">
        <v>0</v>
      </c>
      <c r="BT559" s="26">
        <v>0</v>
      </c>
      <c r="CA559" s="26">
        <v>0</v>
      </c>
      <c r="CB559" s="121">
        <v>13.292527655313419</v>
      </c>
      <c r="CC559" s="121">
        <v>6.6462637020732371</v>
      </c>
      <c r="CD559" s="121">
        <v>247.72975394614187</v>
      </c>
      <c r="CE559" s="121">
        <v>211.95046030952884</v>
      </c>
      <c r="CF559" s="121">
        <v>0</v>
      </c>
      <c r="CG559" s="126">
        <v>0</v>
      </c>
      <c r="CH559" s="126">
        <v>16.05086788182312</v>
      </c>
      <c r="CI559" s="126">
        <v>8.0254337892681864</v>
      </c>
      <c r="CJ559" s="126">
        <v>299.13630079201948</v>
      </c>
      <c r="CK559" s="126">
        <v>255.93242490339796</v>
      </c>
      <c r="CL559" s="126">
        <v>0</v>
      </c>
      <c r="CM559" s="4">
        <f>IF(ISNUMBER(VLOOKUP(A559,Sheet1!$D$5:$D$567,1,0)),1,0)</f>
        <v>1</v>
      </c>
    </row>
    <row r="560" spans="1:91" s="26" customFormat="1">
      <c r="A560" s="23">
        <v>7622</v>
      </c>
      <c r="B560" s="23">
        <v>762</v>
      </c>
      <c r="C560" s="23">
        <v>76</v>
      </c>
      <c r="D560" s="24" t="s">
        <v>664</v>
      </c>
      <c r="E560" s="24"/>
      <c r="F560" s="25" t="s">
        <v>90</v>
      </c>
      <c r="G560" s="25" t="s">
        <v>91</v>
      </c>
      <c r="H560" s="25" t="s">
        <v>92</v>
      </c>
      <c r="I560" s="25" t="s">
        <v>367</v>
      </c>
      <c r="J560" s="25" t="s">
        <v>652</v>
      </c>
      <c r="K560" s="26">
        <v>139.13896890289166</v>
      </c>
      <c r="L560" s="26">
        <v>7</v>
      </c>
      <c r="M560" s="169">
        <v>15</v>
      </c>
      <c r="N560" s="26">
        <v>20</v>
      </c>
      <c r="O560" s="26">
        <v>20</v>
      </c>
      <c r="P560" s="26">
        <v>20</v>
      </c>
      <c r="Q560" s="26">
        <f t="shared" si="187"/>
        <v>82</v>
      </c>
      <c r="R560" s="27">
        <f t="shared" si="188"/>
        <v>146.13896890289166</v>
      </c>
      <c r="S560" s="27">
        <f t="shared" si="178"/>
        <v>161.13896890289166</v>
      </c>
      <c r="T560" s="27">
        <f t="shared" si="179"/>
        <v>181.13896890289166</v>
      </c>
      <c r="U560" s="27">
        <f t="shared" si="180"/>
        <v>201.13896890289166</v>
      </c>
      <c r="V560" s="170">
        <f t="shared" si="181"/>
        <v>221.13896890289166</v>
      </c>
      <c r="W560" s="26">
        <v>446.18088030056549</v>
      </c>
      <c r="X560" s="26">
        <f t="shared" si="182"/>
        <v>457.97543685170012</v>
      </c>
      <c r="Y560" s="26">
        <f t="shared" si="183"/>
        <v>505.04142193409797</v>
      </c>
      <c r="Z560" s="26">
        <f t="shared" si="184"/>
        <v>541.39644349327943</v>
      </c>
      <c r="AA560" s="26">
        <f t="shared" si="185"/>
        <v>571.57933236786675</v>
      </c>
      <c r="AB560" s="26">
        <f t="shared" si="186"/>
        <v>594.43135718932103</v>
      </c>
      <c r="AC560" s="28">
        <v>3.2067283796817954</v>
      </c>
      <c r="AD560" s="28">
        <v>3.1338351453404716</v>
      </c>
      <c r="AE560" s="28">
        <v>3.1341979247642744</v>
      </c>
      <c r="AF560" s="28">
        <v>2.988845783833082</v>
      </c>
      <c r="AG560" s="28">
        <v>2.8417135450456685</v>
      </c>
      <c r="AH560" s="28">
        <v>2.6880443557207347</v>
      </c>
      <c r="AI560" s="28"/>
      <c r="AJ560" s="28"/>
      <c r="AK560" s="28"/>
      <c r="AL560" s="28"/>
      <c r="AM560" s="28"/>
      <c r="AN560" s="28"/>
      <c r="AO560" s="28"/>
      <c r="AV560" s="28"/>
      <c r="AW560" s="28"/>
      <c r="AX560" s="28"/>
      <c r="AY560" s="28"/>
      <c r="AZ560" s="28"/>
      <c r="BA560" s="28"/>
      <c r="BB560" s="26">
        <v>26.15</v>
      </c>
      <c r="BC560" s="26">
        <v>467.50999741602061</v>
      </c>
      <c r="BD560" s="26">
        <v>467.8404711447601</v>
      </c>
      <c r="BE560" s="26">
        <v>467.90996293678853</v>
      </c>
      <c r="BF560" s="26">
        <v>467.91698708586</v>
      </c>
      <c r="BG560" s="26">
        <v>467.82134856191448</v>
      </c>
      <c r="BH560" s="23">
        <v>7622</v>
      </c>
      <c r="BJ560" s="26">
        <v>0</v>
      </c>
      <c r="BK560" s="26">
        <v>0</v>
      </c>
      <c r="BL560" s="26">
        <v>0</v>
      </c>
      <c r="BM560" s="26">
        <v>0</v>
      </c>
      <c r="BN560" s="26">
        <v>0</v>
      </c>
      <c r="BO560" s="26">
        <v>0</v>
      </c>
      <c r="BP560" s="26">
        <v>0</v>
      </c>
      <c r="BQ560" s="26">
        <v>0</v>
      </c>
      <c r="BR560" s="26">
        <v>0</v>
      </c>
      <c r="BS560" s="26">
        <v>0</v>
      </c>
      <c r="BT560" s="26">
        <v>0</v>
      </c>
      <c r="CA560" s="26">
        <v>0</v>
      </c>
      <c r="CB560" s="121">
        <v>7.4996371752479805</v>
      </c>
      <c r="CC560" s="121">
        <v>3.7498185876239902</v>
      </c>
      <c r="CD560" s="121">
        <v>445.41105141104464</v>
      </c>
      <c r="CE560" s="121">
        <v>11.249455762871969</v>
      </c>
      <c r="CF560" s="121">
        <v>0</v>
      </c>
      <c r="CG560" s="126">
        <v>0</v>
      </c>
      <c r="CH560" s="126">
        <v>7.4982168685379129</v>
      </c>
      <c r="CI560" s="126">
        <v>3.7491084342689565</v>
      </c>
      <c r="CJ560" s="126">
        <v>445.32669795630079</v>
      </c>
      <c r="CK560" s="126">
        <v>11.247325302806868</v>
      </c>
      <c r="CL560" s="126">
        <v>0</v>
      </c>
      <c r="CM560" s="4">
        <f>IF(ISNUMBER(VLOOKUP(A560,Sheet1!$D$5:$D$567,1,0)),1,0)</f>
        <v>1</v>
      </c>
    </row>
    <row r="561" spans="1:91" s="26" customFormat="1">
      <c r="A561" s="23">
        <v>7623</v>
      </c>
      <c r="B561" s="23">
        <v>762</v>
      </c>
      <c r="C561" s="23">
        <v>76</v>
      </c>
      <c r="D561" s="24" t="s">
        <v>665</v>
      </c>
      <c r="E561" s="24"/>
      <c r="F561" s="25" t="s">
        <v>90</v>
      </c>
      <c r="G561" s="25" t="s">
        <v>91</v>
      </c>
      <c r="H561" s="25" t="s">
        <v>92</v>
      </c>
      <c r="I561" s="25" t="s">
        <v>367</v>
      </c>
      <c r="J561" s="25" t="s">
        <v>245</v>
      </c>
      <c r="K561" s="171">
        <v>505</v>
      </c>
      <c r="L561" s="26">
        <v>5</v>
      </c>
      <c r="M561" s="26">
        <v>5</v>
      </c>
      <c r="N561" s="26">
        <v>5</v>
      </c>
      <c r="O561" s="26">
        <v>5</v>
      </c>
      <c r="P561" s="26">
        <v>5</v>
      </c>
      <c r="Q561" s="26">
        <f t="shared" si="187"/>
        <v>25</v>
      </c>
      <c r="R561" s="27">
        <f t="shared" si="188"/>
        <v>510</v>
      </c>
      <c r="S561" s="27">
        <f t="shared" si="178"/>
        <v>515</v>
      </c>
      <c r="T561" s="27">
        <f t="shared" si="179"/>
        <v>520</v>
      </c>
      <c r="U561" s="27">
        <f t="shared" si="180"/>
        <v>525</v>
      </c>
      <c r="V561" s="170">
        <f t="shared" si="181"/>
        <v>530</v>
      </c>
      <c r="W561" s="26">
        <v>1213</v>
      </c>
      <c r="X561" s="26">
        <f t="shared" si="182"/>
        <v>1573</v>
      </c>
      <c r="Y561" s="26">
        <f t="shared" si="183"/>
        <v>1688.4</v>
      </c>
      <c r="Z561" s="26">
        <f t="shared" si="184"/>
        <v>1716</v>
      </c>
      <c r="AA561" s="26">
        <f t="shared" si="185"/>
        <v>1680</v>
      </c>
      <c r="AB561" s="26">
        <f t="shared" si="186"/>
        <v>1696</v>
      </c>
      <c r="AC561" s="28">
        <v>2.4019801980198019</v>
      </c>
      <c r="AD561" s="28">
        <v>3.0843137254901962</v>
      </c>
      <c r="AE561" s="28">
        <v>3.2784466019417478</v>
      </c>
      <c r="AF561" s="28">
        <v>3.3</v>
      </c>
      <c r="AG561" s="28">
        <v>3.2</v>
      </c>
      <c r="AH561" s="28">
        <v>3.2</v>
      </c>
      <c r="AI561" s="28"/>
      <c r="AJ561" s="28"/>
      <c r="AK561" s="28"/>
      <c r="AL561" s="28"/>
      <c r="AM561" s="28"/>
      <c r="AN561" s="28"/>
      <c r="AO561" s="28"/>
      <c r="AV561" s="28"/>
      <c r="AW561" s="28"/>
      <c r="AX561" s="28"/>
      <c r="AY561" s="28"/>
      <c r="AZ561" s="28"/>
      <c r="BA561" s="28"/>
      <c r="BB561" s="26">
        <v>104.6</v>
      </c>
      <c r="BC561" s="26">
        <v>140.35839999999999</v>
      </c>
      <c r="BD561" s="26">
        <v>153.08416</v>
      </c>
      <c r="BE561" s="26">
        <v>166.39075199999999</v>
      </c>
      <c r="BF561" s="26">
        <v>180.36553119999999</v>
      </c>
      <c r="BG561" s="26">
        <v>196.38468432000002</v>
      </c>
      <c r="BH561" s="23">
        <v>7623</v>
      </c>
      <c r="BI561" s="26">
        <v>29</v>
      </c>
      <c r="BJ561" s="26">
        <v>29</v>
      </c>
      <c r="BK561" s="26">
        <v>29</v>
      </c>
      <c r="BL561" s="26">
        <v>29</v>
      </c>
      <c r="BM561" s="26">
        <v>29</v>
      </c>
      <c r="BN561" s="26">
        <v>29</v>
      </c>
      <c r="BO561" s="26">
        <v>0</v>
      </c>
      <c r="BP561" s="26">
        <v>0</v>
      </c>
      <c r="BQ561" s="26">
        <v>0</v>
      </c>
      <c r="BR561" s="26">
        <v>0</v>
      </c>
      <c r="BS561" s="26">
        <v>0</v>
      </c>
      <c r="BT561" s="26">
        <v>0</v>
      </c>
      <c r="CA561" s="26">
        <v>0</v>
      </c>
      <c r="CB561" s="121">
        <v>91.514913599999986</v>
      </c>
      <c r="CC561" s="121">
        <v>49.917225599999988</v>
      </c>
      <c r="CD561" s="121">
        <v>8.3195375999999985</v>
      </c>
      <c r="CE561" s="121">
        <v>16.639075199999997</v>
      </c>
      <c r="CF561" s="121">
        <v>0</v>
      </c>
      <c r="CG561" s="126">
        <v>0</v>
      </c>
      <c r="CH561" s="126">
        <v>108.01157637599999</v>
      </c>
      <c r="CI561" s="126">
        <v>58.915405295999996</v>
      </c>
      <c r="CJ561" s="126">
        <v>9.8192342160000017</v>
      </c>
      <c r="CK561" s="126">
        <v>19.638468432000003</v>
      </c>
      <c r="CL561" s="126">
        <v>0</v>
      </c>
      <c r="CM561" s="4">
        <f>IF(ISNUMBER(VLOOKUP(A561,Sheet1!$D$5:$D$567,1,0)),1,0)</f>
        <v>1</v>
      </c>
    </row>
    <row r="562" spans="1:91" s="26" customFormat="1">
      <c r="A562" s="23">
        <v>7624</v>
      </c>
      <c r="B562" s="23">
        <v>762</v>
      </c>
      <c r="C562" s="23">
        <v>76</v>
      </c>
      <c r="D562" s="24" t="s">
        <v>666</v>
      </c>
      <c r="E562" s="24"/>
      <c r="F562" s="25" t="s">
        <v>90</v>
      </c>
      <c r="G562" s="25" t="s">
        <v>91</v>
      </c>
      <c r="H562" s="25" t="s">
        <v>92</v>
      </c>
      <c r="I562" s="25" t="s">
        <v>367</v>
      </c>
      <c r="J562" s="25" t="s">
        <v>652</v>
      </c>
      <c r="K562" s="26">
        <v>1132.4780175159483</v>
      </c>
      <c r="L562" s="26">
        <v>50</v>
      </c>
      <c r="M562" s="169">
        <v>50</v>
      </c>
      <c r="N562" s="26">
        <v>50</v>
      </c>
      <c r="O562" s="26">
        <v>50</v>
      </c>
      <c r="P562" s="26">
        <v>50</v>
      </c>
      <c r="Q562" s="26">
        <f t="shared" si="187"/>
        <v>250</v>
      </c>
      <c r="R562" s="27">
        <f t="shared" si="188"/>
        <v>1182.4780175159483</v>
      </c>
      <c r="S562" s="27">
        <f t="shared" si="178"/>
        <v>1232.4780175159483</v>
      </c>
      <c r="T562" s="27">
        <f t="shared" si="179"/>
        <v>1282.4780175159483</v>
      </c>
      <c r="U562" s="27">
        <f t="shared" si="180"/>
        <v>1332.4780175159483</v>
      </c>
      <c r="V562" s="170">
        <f t="shared" si="181"/>
        <v>1382.4780175159483</v>
      </c>
      <c r="W562" s="26">
        <v>3601.7874659400536</v>
      </c>
      <c r="X562" s="26">
        <f t="shared" si="182"/>
        <v>3636.7874659400536</v>
      </c>
      <c r="Y562" s="26">
        <f t="shared" si="183"/>
        <v>3933.2684528774907</v>
      </c>
      <c r="Z562" s="26">
        <f t="shared" si="184"/>
        <v>4105.8947228885118</v>
      </c>
      <c r="AA562" s="26">
        <f t="shared" si="185"/>
        <v>4278.6726110488835</v>
      </c>
      <c r="AB562" s="26">
        <f t="shared" si="186"/>
        <v>4451.5880403857873</v>
      </c>
      <c r="AC562" s="28">
        <v>3.1804480177376431</v>
      </c>
      <c r="AD562" s="28">
        <v>3.0755645450220843</v>
      </c>
      <c r="AE562" s="28">
        <v>3.1913497822906152</v>
      </c>
      <c r="AF562" s="28">
        <v>3.2015322421208308</v>
      </c>
      <c r="AG562" s="28">
        <v>3.2110643138603767</v>
      </c>
      <c r="AH562" s="28">
        <v>3.2200063827303738</v>
      </c>
      <c r="AI562" s="28"/>
      <c r="AJ562" s="28"/>
      <c r="AK562" s="28"/>
      <c r="AL562" s="28"/>
      <c r="AM562" s="28"/>
      <c r="AN562" s="28"/>
      <c r="AO562" s="28"/>
      <c r="AV562" s="28"/>
      <c r="AW562" s="28"/>
      <c r="AX562" s="28"/>
      <c r="AY562" s="28"/>
      <c r="AZ562" s="28"/>
      <c r="BA562" s="28"/>
      <c r="BB562" s="26">
        <v>26.15</v>
      </c>
      <c r="BC562" s="26">
        <v>30.148187690843095</v>
      </c>
      <c r="BD562" s="26">
        <v>30.496980082967223</v>
      </c>
      <c r="BE562" s="26">
        <v>34.515713150458367</v>
      </c>
      <c r="BF562" s="26">
        <v>38.641057794064224</v>
      </c>
      <c r="BG562" s="26">
        <v>42.675366618999334</v>
      </c>
      <c r="BH562" s="23">
        <v>7624</v>
      </c>
      <c r="BI562" s="26">
        <v>148</v>
      </c>
      <c r="BJ562" s="26">
        <v>148</v>
      </c>
      <c r="BK562" s="26">
        <v>148</v>
      </c>
      <c r="BL562" s="26">
        <v>148</v>
      </c>
      <c r="BM562" s="26">
        <v>148</v>
      </c>
      <c r="BN562" s="26">
        <v>148</v>
      </c>
      <c r="BO562" s="26">
        <v>0</v>
      </c>
      <c r="BP562" s="26">
        <v>0</v>
      </c>
      <c r="BQ562" s="26">
        <v>0</v>
      </c>
      <c r="BR562" s="26">
        <v>0</v>
      </c>
      <c r="BS562" s="26">
        <v>0</v>
      </c>
      <c r="BT562" s="26">
        <v>0</v>
      </c>
      <c r="CA562" s="26">
        <v>0</v>
      </c>
      <c r="CB562" s="121">
        <v>9.8616323287023917</v>
      </c>
      <c r="CC562" s="121">
        <v>4.9308161643511959</v>
      </c>
      <c r="CD562" s="121">
        <v>4.9308161643511959</v>
      </c>
      <c r="CE562" s="121">
        <v>14.792448493053588</v>
      </c>
      <c r="CF562" s="121">
        <v>0</v>
      </c>
      <c r="CG562" s="126">
        <v>0</v>
      </c>
      <c r="CH562" s="126">
        <v>12.192961891142669</v>
      </c>
      <c r="CI562" s="126">
        <v>6.0964809455713347</v>
      </c>
      <c r="CJ562" s="126">
        <v>6.0964809455713347</v>
      </c>
      <c r="CK562" s="126">
        <v>18.289442836714002</v>
      </c>
      <c r="CL562" s="126">
        <v>0</v>
      </c>
      <c r="CM562" s="4">
        <f>IF(ISNUMBER(VLOOKUP(A562,Sheet1!$D$5:$D$567,1,0)),1,0)</f>
        <v>1</v>
      </c>
    </row>
    <row r="563" spans="1:91" s="26" customFormat="1">
      <c r="A563" s="23">
        <v>7625</v>
      </c>
      <c r="B563" s="23">
        <v>762</v>
      </c>
      <c r="C563" s="23">
        <v>76</v>
      </c>
      <c r="D563" s="24" t="s">
        <v>667</v>
      </c>
      <c r="E563" s="24">
        <v>7628</v>
      </c>
      <c r="F563" s="25" t="s">
        <v>90</v>
      </c>
      <c r="G563" s="25" t="s">
        <v>91</v>
      </c>
      <c r="H563" s="25" t="s">
        <v>92</v>
      </c>
      <c r="I563" s="25" t="s">
        <v>367</v>
      </c>
      <c r="J563" s="25" t="s">
        <v>652</v>
      </c>
      <c r="M563" s="169">
        <v>500</v>
      </c>
      <c r="P563" s="26">
        <v>0</v>
      </c>
      <c r="Q563" s="26">
        <f t="shared" si="187"/>
        <v>500</v>
      </c>
      <c r="R563" s="27">
        <f t="shared" si="188"/>
        <v>0</v>
      </c>
      <c r="S563" s="27">
        <f t="shared" si="178"/>
        <v>500</v>
      </c>
      <c r="T563" s="27">
        <f t="shared" si="179"/>
        <v>500</v>
      </c>
      <c r="U563" s="27">
        <f t="shared" si="180"/>
        <v>500</v>
      </c>
      <c r="V563" s="170">
        <f t="shared" si="181"/>
        <v>500</v>
      </c>
      <c r="W563" s="26">
        <v>0</v>
      </c>
      <c r="X563" s="26">
        <f t="shared" si="182"/>
        <v>0</v>
      </c>
      <c r="Y563" s="26">
        <f t="shared" si="183"/>
        <v>1575</v>
      </c>
      <c r="Z563" s="26">
        <f t="shared" si="184"/>
        <v>1653.75</v>
      </c>
      <c r="AA563" s="26">
        <f t="shared" si="185"/>
        <v>1736.4375</v>
      </c>
      <c r="AB563" s="26">
        <f t="shared" si="186"/>
        <v>1823.2593750000001</v>
      </c>
      <c r="AC563" s="28"/>
      <c r="AD563" s="28"/>
      <c r="AE563" s="28">
        <v>3.15</v>
      </c>
      <c r="AF563" s="28">
        <v>3.3075000000000001</v>
      </c>
      <c r="AG563" s="28">
        <v>3.4728750000000002</v>
      </c>
      <c r="AH563" s="28">
        <v>3.6465187500000003</v>
      </c>
      <c r="AI563" s="28"/>
      <c r="AJ563" s="28"/>
      <c r="AK563" s="28"/>
      <c r="AL563" s="28"/>
      <c r="AM563" s="28"/>
      <c r="AN563" s="28"/>
      <c r="AO563" s="28"/>
      <c r="AV563" s="28"/>
      <c r="AW563" s="28"/>
      <c r="AX563" s="28"/>
      <c r="AY563" s="28"/>
      <c r="AZ563" s="28"/>
      <c r="BA563" s="28"/>
      <c r="BB563" s="26">
        <v>100</v>
      </c>
      <c r="BC563" s="26">
        <v>151.06462416229999</v>
      </c>
      <c r="BD563" s="26">
        <v>153.84666970668999</v>
      </c>
      <c r="BE563" s="26">
        <v>155.82023318731825</v>
      </c>
      <c r="BF563" s="26">
        <v>157.63175584743431</v>
      </c>
      <c r="BG563" s="26">
        <v>159.87452635080621</v>
      </c>
      <c r="BH563" s="23">
        <v>7625</v>
      </c>
      <c r="BJ563" s="26">
        <v>90.969362434500013</v>
      </c>
      <c r="BK563" s="26">
        <v>98.950045600350009</v>
      </c>
      <c r="BL563" s="26">
        <v>93.115997809773759</v>
      </c>
      <c r="BM563" s="26">
        <v>83.079462711514495</v>
      </c>
      <c r="BN563" s="26">
        <v>77.651176512092803</v>
      </c>
      <c r="BO563" s="26">
        <v>0</v>
      </c>
      <c r="BP563" s="26">
        <v>0</v>
      </c>
      <c r="BQ563" s="26">
        <v>0</v>
      </c>
      <c r="BR563" s="26">
        <v>0</v>
      </c>
      <c r="BS563" s="26">
        <v>0</v>
      </c>
      <c r="BT563" s="26">
        <v>0</v>
      </c>
      <c r="CA563" s="26">
        <v>0</v>
      </c>
      <c r="CB563" s="121">
        <v>118.52067339636574</v>
      </c>
      <c r="CC563" s="121">
        <v>29.630168349091434</v>
      </c>
      <c r="CD563" s="121">
        <v>0</v>
      </c>
      <c r="CE563" s="121">
        <v>7.6693914418610811</v>
      </c>
      <c r="CF563" s="121">
        <v>0</v>
      </c>
      <c r="CG563" s="126">
        <v>0</v>
      </c>
      <c r="CH563" s="126">
        <v>121.60446775383677</v>
      </c>
      <c r="CI563" s="126">
        <v>30.401116938459193</v>
      </c>
      <c r="CJ563" s="126">
        <v>0</v>
      </c>
      <c r="CK563" s="126">
        <v>7.8689416585102308</v>
      </c>
      <c r="CL563" s="126">
        <v>0</v>
      </c>
      <c r="CM563" s="4">
        <f>IF(ISNUMBER(VLOOKUP(A563,Sheet1!$D$5:$D$567,1,0)),1,0)</f>
        <v>1</v>
      </c>
    </row>
    <row r="564" spans="1:91" s="26" customFormat="1">
      <c r="A564" s="23">
        <v>7626</v>
      </c>
      <c r="B564" s="23">
        <v>762</v>
      </c>
      <c r="C564" s="23">
        <v>76</v>
      </c>
      <c r="D564" s="24" t="s">
        <v>668</v>
      </c>
      <c r="E564" s="24"/>
      <c r="F564" s="25" t="s">
        <v>90</v>
      </c>
      <c r="G564" s="25" t="s">
        <v>91</v>
      </c>
      <c r="H564" s="25" t="s">
        <v>92</v>
      </c>
      <c r="I564" s="25" t="s">
        <v>367</v>
      </c>
      <c r="J564" s="25" t="s">
        <v>652</v>
      </c>
      <c r="K564" s="26">
        <v>31.384461108339742</v>
      </c>
      <c r="M564" s="169">
        <v>700</v>
      </c>
      <c r="N564" s="26">
        <v>800</v>
      </c>
      <c r="Q564" s="26">
        <f t="shared" si="187"/>
        <v>1500</v>
      </c>
      <c r="R564" s="27">
        <f t="shared" si="188"/>
        <v>31.384461108339742</v>
      </c>
      <c r="S564" s="27">
        <f t="shared" si="178"/>
        <v>731.38446110833979</v>
      </c>
      <c r="T564" s="27">
        <f t="shared" si="179"/>
        <v>1531.3844611083398</v>
      </c>
      <c r="U564" s="27">
        <f t="shared" si="180"/>
        <v>1531.3844611083398</v>
      </c>
      <c r="V564" s="170">
        <f t="shared" si="181"/>
        <v>1531.3844611083398</v>
      </c>
      <c r="W564" s="26">
        <v>96.660649819494608</v>
      </c>
      <c r="X564" s="26">
        <f t="shared" si="182"/>
        <v>96.660649819494608</v>
      </c>
      <c r="Y564" s="26">
        <f t="shared" si="183"/>
        <v>2672.5284303800513</v>
      </c>
      <c r="Z564" s="26">
        <f t="shared" si="184"/>
        <v>5754.7151952359</v>
      </c>
      <c r="AA564" s="26">
        <f t="shared" si="185"/>
        <v>6042.4509549976947</v>
      </c>
      <c r="AB564" s="26">
        <f t="shared" si="186"/>
        <v>6344.5735027475785</v>
      </c>
      <c r="AC564" s="28">
        <v>3.0798887859128836</v>
      </c>
      <c r="AD564" s="28">
        <v>3.0798887859128836</v>
      </c>
      <c r="AE564" s="28">
        <v>3.6540678295654554</v>
      </c>
      <c r="AF564" s="28">
        <v>3.7578513700412786</v>
      </c>
      <c r="AG564" s="28">
        <v>3.9457439385433424</v>
      </c>
      <c r="AH564" s="28">
        <v>4.1430311354705092</v>
      </c>
      <c r="AI564" s="28"/>
      <c r="AJ564" s="28"/>
      <c r="AK564" s="28"/>
      <c r="AL564" s="28"/>
      <c r="AM564" s="28"/>
      <c r="AN564" s="28"/>
      <c r="AO564" s="28"/>
      <c r="AV564" s="28"/>
      <c r="AW564" s="28"/>
      <c r="AX564" s="28"/>
      <c r="AY564" s="28"/>
      <c r="AZ564" s="28"/>
      <c r="BA564" s="28"/>
      <c r="BB564" s="26">
        <v>175.73</v>
      </c>
      <c r="BC564" s="26">
        <v>207.12436168879103</v>
      </c>
      <c r="BD564" s="26">
        <v>308.12121435231131</v>
      </c>
      <c r="BE564" s="26">
        <v>2479.598191564568</v>
      </c>
      <c r="BF564" s="26">
        <v>3404.128942410141</v>
      </c>
      <c r="BG564" s="26">
        <v>3443.1665127135534</v>
      </c>
      <c r="BH564" s="23">
        <v>7626</v>
      </c>
      <c r="BI564" s="26">
        <v>200</v>
      </c>
      <c r="BJ564" s="26">
        <v>670.91542533186544</v>
      </c>
      <c r="BK564" s="26">
        <v>1141.8308506637306</v>
      </c>
      <c r="BL564" s="26">
        <v>1612.7462759955961</v>
      </c>
      <c r="BM564" s="26">
        <v>2083.6617013274613</v>
      </c>
      <c r="BN564" s="26">
        <v>2554.577126659327</v>
      </c>
      <c r="BO564" s="26">
        <v>0</v>
      </c>
      <c r="BP564" s="26">
        <v>0</v>
      </c>
      <c r="BQ564" s="26">
        <v>0</v>
      </c>
      <c r="BR564" s="26">
        <v>0</v>
      </c>
      <c r="BS564" s="26">
        <v>0</v>
      </c>
      <c r="BT564" s="26">
        <v>0</v>
      </c>
      <c r="CA564" s="26">
        <v>34.370314283566223</v>
      </c>
      <c r="CB564" s="121">
        <v>604.64913162244568</v>
      </c>
      <c r="CC564" s="121">
        <v>1295.8995189099937</v>
      </c>
      <c r="CD564" s="121">
        <v>391.17184639579153</v>
      </c>
      <c r="CE564" s="121">
        <v>153.50738035277107</v>
      </c>
      <c r="CF564" s="121">
        <v>0</v>
      </c>
      <c r="CG564" s="126">
        <v>47.726569399513913</v>
      </c>
      <c r="CH564" s="126">
        <v>839.61492189591411</v>
      </c>
      <c r="CI564" s="126">
        <v>1799.4842239085031</v>
      </c>
      <c r="CJ564" s="126">
        <v>543.18066806480294</v>
      </c>
      <c r="CK564" s="126">
        <v>213.16012944481955</v>
      </c>
      <c r="CL564" s="126">
        <v>0</v>
      </c>
      <c r="CM564" s="4">
        <f>IF(ISNUMBER(VLOOKUP(A564,Sheet1!$D$5:$D$567,1,0)),1,0)</f>
        <v>1</v>
      </c>
    </row>
    <row r="565" spans="1:91" s="26" customFormat="1">
      <c r="A565" s="23">
        <v>7627</v>
      </c>
      <c r="B565" s="23">
        <v>762</v>
      </c>
      <c r="C565" s="23">
        <v>76</v>
      </c>
      <c r="D565" s="24" t="s">
        <v>669</v>
      </c>
      <c r="E565" s="24"/>
      <c r="F565" s="25" t="s">
        <v>90</v>
      </c>
      <c r="G565" s="25" t="s">
        <v>91</v>
      </c>
      <c r="H565" s="25" t="s">
        <v>92</v>
      </c>
      <c r="I565" s="25" t="s">
        <v>367</v>
      </c>
      <c r="J565" s="25" t="s">
        <v>652</v>
      </c>
      <c r="K565" s="26">
        <v>950.67476451420009</v>
      </c>
      <c r="L565" s="26">
        <v>50</v>
      </c>
      <c r="M565" s="169">
        <v>50</v>
      </c>
      <c r="N565" s="26">
        <v>50</v>
      </c>
      <c r="O565" s="26">
        <v>50</v>
      </c>
      <c r="P565" s="26">
        <v>50</v>
      </c>
      <c r="Q565" s="26">
        <f t="shared" si="187"/>
        <v>250</v>
      </c>
      <c r="R565" s="27">
        <f t="shared" si="188"/>
        <v>1000.6747645142001</v>
      </c>
      <c r="S565" s="27">
        <f t="shared" si="178"/>
        <v>1050.6747645142</v>
      </c>
      <c r="T565" s="27">
        <f t="shared" si="179"/>
        <v>1100.6747645142</v>
      </c>
      <c r="U565" s="27">
        <f t="shared" si="180"/>
        <v>1150.6747645142</v>
      </c>
      <c r="V565" s="170">
        <f t="shared" si="181"/>
        <v>1200.6747645142</v>
      </c>
      <c r="W565" s="26">
        <v>3009.6259927797832</v>
      </c>
      <c r="X565" s="26">
        <f t="shared" si="182"/>
        <v>3044.6259927797832</v>
      </c>
      <c r="Y565" s="26">
        <f t="shared" si="183"/>
        <v>3478.8119485709617</v>
      </c>
      <c r="Z565" s="26">
        <f t="shared" si="184"/>
        <v>3807.2040228783608</v>
      </c>
      <c r="AA565" s="26">
        <f t="shared" si="185"/>
        <v>4155.781703456827</v>
      </c>
      <c r="AB565" s="26">
        <f t="shared" si="186"/>
        <v>4525.5407242149467</v>
      </c>
      <c r="AC565" s="28">
        <v>3.1657787764227847</v>
      </c>
      <c r="AD565" s="28">
        <v>3.0425729725060719</v>
      </c>
      <c r="AE565" s="28">
        <v>3.311026462293932</v>
      </c>
      <c r="AF565" s="28">
        <v>3.4589727552795577</v>
      </c>
      <c r="AG565" s="28">
        <v>3.611604105362773</v>
      </c>
      <c r="AH565" s="28">
        <v>3.7691645214564051</v>
      </c>
      <c r="AI565" s="28"/>
      <c r="AJ565" s="28"/>
      <c r="AK565" s="28"/>
      <c r="AL565" s="28"/>
      <c r="AM565" s="28"/>
      <c r="AN565" s="28"/>
      <c r="AO565" s="28"/>
      <c r="AV565" s="28"/>
      <c r="AW565" s="28"/>
      <c r="AX565" s="28"/>
      <c r="AY565" s="28"/>
      <c r="AZ565" s="28"/>
      <c r="BA565" s="28"/>
      <c r="BB565" s="26">
        <v>56.48</v>
      </c>
      <c r="BC565" s="26">
        <v>57.529999999999994</v>
      </c>
      <c r="BD565" s="26">
        <v>72.820054847859723</v>
      </c>
      <c r="BE565" s="26">
        <v>69.511576723826735</v>
      </c>
      <c r="BF565" s="26">
        <v>76.237674693592083</v>
      </c>
      <c r="BG565" s="26">
        <v>83.300077561845683</v>
      </c>
      <c r="BH565" s="23">
        <v>7627</v>
      </c>
      <c r="BJ565" s="26">
        <v>0</v>
      </c>
      <c r="BK565" s="26">
        <v>0</v>
      </c>
      <c r="BL565" s="26">
        <v>0</v>
      </c>
      <c r="BM565" s="26">
        <v>0</v>
      </c>
      <c r="BN565" s="26">
        <v>0</v>
      </c>
      <c r="BO565" s="26">
        <v>71</v>
      </c>
      <c r="BP565" s="26">
        <v>71</v>
      </c>
      <c r="BQ565" s="26">
        <v>71</v>
      </c>
      <c r="BR565" s="26">
        <v>71</v>
      </c>
      <c r="BS565" s="26">
        <v>71</v>
      </c>
      <c r="BT565" s="26">
        <v>71</v>
      </c>
      <c r="CA565" s="26">
        <v>0</v>
      </c>
      <c r="CB565" s="121">
        <v>7.7235085248696365</v>
      </c>
      <c r="CC565" s="121">
        <v>7.7235085248696365</v>
      </c>
      <c r="CD565" s="121">
        <v>23.170525574608909</v>
      </c>
      <c r="CE565" s="121">
        <v>30.894034099478546</v>
      </c>
      <c r="CF565" s="121">
        <v>0</v>
      </c>
      <c r="CG565" s="126">
        <v>0</v>
      </c>
      <c r="CH565" s="126">
        <v>9.2555641735384082</v>
      </c>
      <c r="CI565" s="126">
        <v>9.2555641735384082</v>
      </c>
      <c r="CJ565" s="126">
        <v>27.766692520615226</v>
      </c>
      <c r="CK565" s="126">
        <v>37.022256694153633</v>
      </c>
      <c r="CL565" s="126">
        <v>0</v>
      </c>
      <c r="CM565" s="4">
        <f>IF(ISNUMBER(VLOOKUP(A565,Sheet1!$D$5:$D$567,1,0)),1,0)</f>
        <v>1</v>
      </c>
    </row>
    <row r="566" spans="1:91" s="26" customFormat="1">
      <c r="A566" s="23">
        <v>7628</v>
      </c>
      <c r="B566" s="23">
        <v>762</v>
      </c>
      <c r="C566" s="23">
        <v>76</v>
      </c>
      <c r="D566" s="24" t="s">
        <v>670</v>
      </c>
      <c r="E566" s="24"/>
      <c r="F566" s="25" t="s">
        <v>90</v>
      </c>
      <c r="G566" s="25" t="s">
        <v>91</v>
      </c>
      <c r="H566" s="25" t="s">
        <v>92</v>
      </c>
      <c r="I566" s="25" t="s">
        <v>367</v>
      </c>
      <c r="J566" s="25" t="s">
        <v>652</v>
      </c>
      <c r="K566" s="26">
        <v>782.93675455041898</v>
      </c>
      <c r="L566" s="26">
        <v>0</v>
      </c>
      <c r="M566" s="169">
        <v>0</v>
      </c>
      <c r="N566" s="26">
        <v>0</v>
      </c>
      <c r="O566" s="26">
        <v>0</v>
      </c>
      <c r="P566" s="26">
        <v>0</v>
      </c>
      <c r="Q566" s="26">
        <f t="shared" si="187"/>
        <v>0</v>
      </c>
      <c r="R566" s="27">
        <f t="shared" si="188"/>
        <v>782.93675455041898</v>
      </c>
      <c r="S566" s="27">
        <f t="shared" si="178"/>
        <v>782.93675455041898</v>
      </c>
      <c r="T566" s="27">
        <f t="shared" si="179"/>
        <v>782.93675455041898</v>
      </c>
      <c r="U566" s="27">
        <f t="shared" si="180"/>
        <v>782.93675455041898</v>
      </c>
      <c r="V566" s="170">
        <f t="shared" si="181"/>
        <v>782.93675455041898</v>
      </c>
      <c r="W566" s="26">
        <v>2468.2015602922547</v>
      </c>
      <c r="X566" s="26">
        <f t="shared" si="182"/>
        <v>2456.7652407949054</v>
      </c>
      <c r="Y566" s="26">
        <f t="shared" si="183"/>
        <v>2428.1875253782782</v>
      </c>
      <c r="Z566" s="26">
        <f t="shared" si="184"/>
        <v>2384.0870129616651</v>
      </c>
      <c r="AA566" s="26">
        <f t="shared" si="185"/>
        <v>2330.4388397538087</v>
      </c>
      <c r="AB566" s="26">
        <f t="shared" si="186"/>
        <v>2261.8487957022726</v>
      </c>
      <c r="AC566" s="28">
        <v>3.152491623297919</v>
      </c>
      <c r="AD566" s="28">
        <v>3.1378846714197737</v>
      </c>
      <c r="AE566" s="28">
        <v>3.1013840023037385</v>
      </c>
      <c r="AF566" s="28">
        <v>3.045056959077959</v>
      </c>
      <c r="AG566" s="28">
        <v>2.9765352389057305</v>
      </c>
      <c r="AH566" s="28">
        <v>2.8889291281274438</v>
      </c>
      <c r="AI566" s="28"/>
      <c r="AJ566" s="28"/>
      <c r="AK566" s="28"/>
      <c r="AL566" s="28"/>
      <c r="AM566" s="28"/>
      <c r="AN566" s="28"/>
      <c r="AO566" s="28"/>
      <c r="AV566" s="28"/>
      <c r="AW566" s="28"/>
      <c r="AX566" s="28"/>
      <c r="AY566" s="28"/>
      <c r="AZ566" s="28"/>
      <c r="BA566" s="28"/>
      <c r="BB566" s="26">
        <v>21.97</v>
      </c>
      <c r="BC566" s="26">
        <v>21.626910415079518</v>
      </c>
      <c r="BD566" s="26">
        <v>20.769578952580705</v>
      </c>
      <c r="BE566" s="26">
        <v>19.446563580082309</v>
      </c>
      <c r="BF566" s="26">
        <v>17.837118383846619</v>
      </c>
      <c r="BG566" s="26">
        <v>15.779417062300535</v>
      </c>
      <c r="BH566" s="23">
        <v>7628</v>
      </c>
      <c r="BI566" s="26">
        <v>50</v>
      </c>
      <c r="BJ566" s="26">
        <v>50</v>
      </c>
      <c r="BK566" s="26">
        <v>50</v>
      </c>
      <c r="BL566" s="26">
        <v>50</v>
      </c>
      <c r="BM566" s="26">
        <v>50</v>
      </c>
      <c r="BN566" s="26">
        <v>50</v>
      </c>
      <c r="BO566" s="26">
        <v>0</v>
      </c>
      <c r="BP566" s="26">
        <v>0</v>
      </c>
      <c r="BQ566" s="26">
        <v>0</v>
      </c>
      <c r="BR566" s="26">
        <v>0</v>
      </c>
      <c r="BS566" s="26">
        <v>0</v>
      </c>
      <c r="BT566" s="26">
        <v>0</v>
      </c>
      <c r="CA566" s="26">
        <v>0</v>
      </c>
      <c r="CB566" s="121">
        <v>2.9917790123203551</v>
      </c>
      <c r="CC566" s="121">
        <v>1.4958895061601776</v>
      </c>
      <c r="CD566" s="121">
        <v>8.975337036961065</v>
      </c>
      <c r="CE566" s="121">
        <v>5.9835580246407103</v>
      </c>
      <c r="CF566" s="121">
        <v>0</v>
      </c>
      <c r="CG566" s="126">
        <v>0</v>
      </c>
      <c r="CH566" s="126">
        <v>2.427602624969313</v>
      </c>
      <c r="CI566" s="126">
        <v>1.2138013124846565</v>
      </c>
      <c r="CJ566" s="126">
        <v>7.282807874907939</v>
      </c>
      <c r="CK566" s="126">
        <v>4.855205249938626</v>
      </c>
      <c r="CL566" s="126">
        <v>0</v>
      </c>
      <c r="CM566" s="4">
        <f>IF(ISNUMBER(VLOOKUP(A566,Sheet1!$D$5:$D$567,1,0)),1,0)</f>
        <v>1</v>
      </c>
    </row>
    <row r="567" spans="1:91" s="26" customFormat="1">
      <c r="A567" s="23">
        <v>7629</v>
      </c>
      <c r="B567" s="23">
        <v>762</v>
      </c>
      <c r="C567" s="23">
        <v>76</v>
      </c>
      <c r="D567" s="24" t="s">
        <v>671</v>
      </c>
      <c r="E567" s="24"/>
      <c r="F567" s="25" t="s">
        <v>90</v>
      </c>
      <c r="G567" s="25" t="s">
        <v>91</v>
      </c>
      <c r="H567" s="25" t="s">
        <v>92</v>
      </c>
      <c r="I567" s="25" t="s">
        <v>367</v>
      </c>
      <c r="J567" s="25" t="s">
        <v>652</v>
      </c>
      <c r="K567" s="26">
        <v>0</v>
      </c>
      <c r="L567" s="26">
        <v>0</v>
      </c>
      <c r="M567" s="169">
        <v>0</v>
      </c>
      <c r="N567" s="26">
        <v>0</v>
      </c>
      <c r="O567" s="26">
        <v>0</v>
      </c>
      <c r="P567" s="26">
        <v>0</v>
      </c>
      <c r="Q567" s="26">
        <f t="shared" si="187"/>
        <v>0</v>
      </c>
      <c r="R567" s="27">
        <f t="shared" si="188"/>
        <v>0</v>
      </c>
      <c r="S567" s="26">
        <v>200.70000000000002</v>
      </c>
      <c r="T567" s="27">
        <f>S567+N567</f>
        <v>200.70000000000002</v>
      </c>
      <c r="U567" s="27">
        <f>T567+O567</f>
        <v>200.70000000000002</v>
      </c>
      <c r="V567" s="26">
        <v>200.70000000000002</v>
      </c>
      <c r="W567" s="26">
        <v>0</v>
      </c>
      <c r="X567" s="26">
        <f t="shared" si="182"/>
        <v>0</v>
      </c>
      <c r="Y567" s="26">
        <f t="shared" si="183"/>
        <v>737.5725000000001</v>
      </c>
      <c r="Z567" s="26">
        <f t="shared" si="184"/>
        <v>774.45112500000016</v>
      </c>
      <c r="AA567" s="26">
        <f t="shared" si="185"/>
        <v>813.17368125000019</v>
      </c>
      <c r="AB567" s="26">
        <f t="shared" si="186"/>
        <v>813.17368125000019</v>
      </c>
      <c r="AC567" s="28"/>
      <c r="AD567" s="28"/>
      <c r="AE567" s="28">
        <v>3.6750000000000003</v>
      </c>
      <c r="AF567" s="28">
        <v>3.8587500000000006</v>
      </c>
      <c r="AG567" s="28">
        <v>4.0516875000000008</v>
      </c>
      <c r="AH567" s="28">
        <v>4.0516875000000008</v>
      </c>
      <c r="AI567" s="28"/>
      <c r="AJ567" s="28"/>
      <c r="AK567" s="28"/>
      <c r="AL567" s="28"/>
      <c r="AM567" s="28"/>
      <c r="AN567" s="28"/>
      <c r="AO567" s="28"/>
      <c r="AV567" s="28"/>
      <c r="AW567" s="28"/>
      <c r="AX567" s="28"/>
      <c r="AY567" s="28"/>
      <c r="AZ567" s="28"/>
      <c r="BA567" s="28"/>
      <c r="BB567" s="26">
        <v>0</v>
      </c>
      <c r="BC567" s="26">
        <v>0</v>
      </c>
      <c r="BD567" s="26">
        <v>22.127175000000001</v>
      </c>
      <c r="BE567" s="26">
        <v>23.233533750000003</v>
      </c>
      <c r="BF567" s="26">
        <v>24.395210437500005</v>
      </c>
      <c r="BG567" s="26">
        <v>24.395210437500005</v>
      </c>
      <c r="BH567" s="23">
        <v>7629</v>
      </c>
      <c r="BJ567" s="26">
        <v>0</v>
      </c>
      <c r="BK567" s="26">
        <v>0</v>
      </c>
      <c r="BL567" s="26">
        <v>0</v>
      </c>
      <c r="BM567" s="26">
        <v>0</v>
      </c>
      <c r="BN567" s="26">
        <v>0</v>
      </c>
      <c r="BO567" s="26">
        <v>0</v>
      </c>
      <c r="BP567" s="26">
        <v>0</v>
      </c>
      <c r="BQ567" s="26">
        <v>0</v>
      </c>
      <c r="BR567" s="26">
        <v>0</v>
      </c>
      <c r="BS567" s="26">
        <v>0</v>
      </c>
      <c r="BT567" s="26">
        <v>0</v>
      </c>
      <c r="CA567" s="26">
        <v>0</v>
      </c>
      <c r="CB567" s="121">
        <v>0</v>
      </c>
      <c r="CC567" s="121">
        <v>0</v>
      </c>
      <c r="CD567" s="121">
        <v>0</v>
      </c>
      <c r="CE567" s="121">
        <v>0</v>
      </c>
      <c r="CF567" s="121">
        <v>0</v>
      </c>
      <c r="CG567" s="126">
        <v>0</v>
      </c>
      <c r="CH567" s="126">
        <v>0</v>
      </c>
      <c r="CI567" s="126">
        <v>0</v>
      </c>
      <c r="CJ567" s="126">
        <v>0</v>
      </c>
      <c r="CK567" s="126">
        <v>0</v>
      </c>
      <c r="CL567" s="126">
        <v>0</v>
      </c>
      <c r="CM567" s="4">
        <f>IF(ISNUMBER(VLOOKUP(A567,Sheet1!$D$5:$D$567,1,0)),1,0)</f>
        <v>1</v>
      </c>
    </row>
    <row r="568" spans="1:91">
      <c r="A568" s="111">
        <v>7631</v>
      </c>
      <c r="B568" s="1">
        <v>763</v>
      </c>
      <c r="C568" s="1">
        <v>76</v>
      </c>
      <c r="D568" s="3" t="s">
        <v>672</v>
      </c>
      <c r="E568" s="3"/>
      <c r="F568" s="4" t="s">
        <v>90</v>
      </c>
      <c r="G568" s="4" t="s">
        <v>91</v>
      </c>
      <c r="H568" s="4" t="s">
        <v>550</v>
      </c>
      <c r="I568" s="4" t="s">
        <v>367</v>
      </c>
      <c r="J568" s="4" t="s">
        <v>574</v>
      </c>
      <c r="K568" s="57">
        <f>W568/AC568</f>
        <v>988.7179487179485</v>
      </c>
      <c r="L568" s="57">
        <f>R568-K568</f>
        <v>86.524474896304355</v>
      </c>
      <c r="M568" s="57">
        <f>S568-R568</f>
        <v>58.911855343946627</v>
      </c>
      <c r="N568" s="57">
        <f>T568-S568</f>
        <v>54.557349009924792</v>
      </c>
      <c r="O568" s="57">
        <f>U568-T568</f>
        <v>56.98192752178079</v>
      </c>
      <c r="P568" s="57">
        <f>V568-U568</f>
        <v>58.768441528331095</v>
      </c>
      <c r="Q568" s="57">
        <f t="shared" si="187"/>
        <v>315.74404830028766</v>
      </c>
      <c r="R568" s="58">
        <f>X568/AD568</f>
        <v>1075.2424236142529</v>
      </c>
      <c r="S568" s="58">
        <f>Y568/AE568</f>
        <v>1134.1542789581995</v>
      </c>
      <c r="T568" s="58">
        <f>Z568/AF568</f>
        <v>1188.7116279681243</v>
      </c>
      <c r="U568" s="58">
        <f>AA568/AG568</f>
        <v>1245.6935554899051</v>
      </c>
      <c r="V568" s="58">
        <f>AB568/AH568</f>
        <v>1304.4619970182362</v>
      </c>
      <c r="W568" s="57">
        <v>3855.9999999999991</v>
      </c>
      <c r="X568" s="57">
        <v>4193.445452095586</v>
      </c>
      <c r="Y568" s="57">
        <v>4423.2016879369776</v>
      </c>
      <c r="Z568" s="57">
        <v>4635.9753490756848</v>
      </c>
      <c r="AA568" s="57">
        <v>4858.2048664106296</v>
      </c>
      <c r="AB568" s="57">
        <v>5087.4017883711213</v>
      </c>
      <c r="AC568" s="59">
        <v>3.9</v>
      </c>
      <c r="AD568" s="59">
        <v>3.9</v>
      </c>
      <c r="AE568" s="59">
        <v>3.9</v>
      </c>
      <c r="AF568" s="59">
        <v>3.9</v>
      </c>
      <c r="AG568" s="59">
        <v>3.9</v>
      </c>
      <c r="AH568" s="59">
        <v>3.9</v>
      </c>
      <c r="AI568" s="95">
        <v>5</v>
      </c>
      <c r="AJ568" s="95">
        <f>K568/AI568</f>
        <v>197.74358974358969</v>
      </c>
      <c r="AK568" s="95">
        <f>R568/$AI568</f>
        <v>215.04848472285056</v>
      </c>
      <c r="AL568" s="95">
        <f>S568/$AI568</f>
        <v>226.83085579163989</v>
      </c>
      <c r="AM568" s="95">
        <f>T568/$AI568</f>
        <v>237.74232559362486</v>
      </c>
      <c r="AN568" s="95">
        <f>U568/$AI568</f>
        <v>249.138711097981</v>
      </c>
      <c r="AO568" s="95">
        <f>V568/$AI568</f>
        <v>260.89239940364723</v>
      </c>
      <c r="AV568" s="117">
        <v>83.239999960949291</v>
      </c>
      <c r="AW568" s="117">
        <v>73.565357458420962</v>
      </c>
      <c r="AX568" s="117">
        <v>74.943417258325013</v>
      </c>
      <c r="AY568" s="117">
        <v>84.947910737431897</v>
      </c>
      <c r="AZ568" s="117">
        <v>95.196942792882027</v>
      </c>
      <c r="BA568" s="117">
        <v>98.761133178462856</v>
      </c>
      <c r="BB568" s="74">
        <f t="shared" ref="BB568:BG568" si="189">AV568+AP568+AJ568</f>
        <v>280.98358970453899</v>
      </c>
      <c r="BC568" s="74">
        <f t="shared" si="189"/>
        <v>288.61384218127154</v>
      </c>
      <c r="BD568" s="74">
        <f t="shared" si="189"/>
        <v>301.7742730499649</v>
      </c>
      <c r="BE568" s="74">
        <f t="shared" si="189"/>
        <v>322.69023633105678</v>
      </c>
      <c r="BF568" s="74">
        <f t="shared" si="189"/>
        <v>344.335653890863</v>
      </c>
      <c r="BG568" s="74">
        <f t="shared" si="189"/>
        <v>359.65353258211007</v>
      </c>
      <c r="BH568" s="111">
        <v>7631</v>
      </c>
      <c r="BI568" s="57">
        <v>1248.5999994142394</v>
      </c>
      <c r="BJ568" s="57">
        <v>1103.4803618763144</v>
      </c>
      <c r="BK568" s="57">
        <v>1124.1512588748751</v>
      </c>
      <c r="BL568" s="57">
        <v>1274.2186610614785</v>
      </c>
      <c r="BM568" s="57">
        <v>1427.9541418932304</v>
      </c>
      <c r="BN568" s="57">
        <v>1481.4169976769429</v>
      </c>
      <c r="CA568" s="57">
        <v>0</v>
      </c>
      <c r="CB568" s="30">
        <v>93.580168536006454</v>
      </c>
      <c r="CC568" s="30">
        <v>96.807070899317026</v>
      </c>
      <c r="CD568" s="30">
        <v>48.403535449658513</v>
      </c>
      <c r="CE568" s="30">
        <v>84.947910737431897</v>
      </c>
      <c r="CF568" s="30">
        <v>0</v>
      </c>
      <c r="CG568" s="124">
        <v>0</v>
      </c>
      <c r="CH568" s="124">
        <v>100.70298912299083</v>
      </c>
      <c r="CI568" s="124">
        <v>107.89605977463302</v>
      </c>
      <c r="CJ568" s="124">
        <v>53.948029887316508</v>
      </c>
      <c r="CK568" s="124">
        <v>98.761133178462842</v>
      </c>
      <c r="CL568" s="124">
        <v>0</v>
      </c>
      <c r="CM568" s="4">
        <f>IF(ISNUMBER(VLOOKUP(A568,Sheet1!$D$5:$D$567,1,0)),1,0)</f>
        <v>0</v>
      </c>
    </row>
    <row r="569" spans="1:91">
      <c r="A569" s="1">
        <v>7641</v>
      </c>
      <c r="B569" s="1">
        <v>764</v>
      </c>
      <c r="C569" s="1">
        <v>76</v>
      </c>
      <c r="D569" s="3" t="s">
        <v>673</v>
      </c>
      <c r="E569" s="3"/>
      <c r="F569" s="4" t="s">
        <v>90</v>
      </c>
      <c r="G569" s="4" t="s">
        <v>91</v>
      </c>
      <c r="H569" s="4" t="s">
        <v>92</v>
      </c>
      <c r="I569" s="4" t="s">
        <v>367</v>
      </c>
      <c r="J569" s="4" t="s">
        <v>245</v>
      </c>
      <c r="K569" s="130">
        <v>946</v>
      </c>
      <c r="L569" s="57">
        <v>65</v>
      </c>
      <c r="M569" s="57">
        <v>65</v>
      </c>
      <c r="N569" s="57">
        <v>65</v>
      </c>
      <c r="O569" s="57">
        <v>65</v>
      </c>
      <c r="P569" s="57">
        <v>65</v>
      </c>
      <c r="Q569" s="57">
        <f t="shared" si="187"/>
        <v>325</v>
      </c>
      <c r="R569" s="58">
        <f t="shared" ref="R569:R577" si="190">K569+L569</f>
        <v>1011</v>
      </c>
      <c r="S569" s="58">
        <f t="shared" ref="S569:S577" si="191">R569+M569</f>
        <v>1076</v>
      </c>
      <c r="T569" s="58">
        <f t="shared" ref="T569:T577" si="192">S569+N569</f>
        <v>1141</v>
      </c>
      <c r="U569" s="58">
        <f t="shared" ref="U569:U577" si="193">T569+O569</f>
        <v>1206</v>
      </c>
      <c r="V569" s="62">
        <f t="shared" ref="V569:V577" si="194">U569+P569</f>
        <v>1271</v>
      </c>
      <c r="W569" s="57">
        <v>2936.9206730769229</v>
      </c>
      <c r="X569" s="57">
        <f t="shared" ref="X569:X577" si="195">R569*AD569</f>
        <v>3235.2000000000003</v>
      </c>
      <c r="Y569" s="57">
        <f t="shared" ref="Y569:Y577" si="196">S569*AE569</f>
        <v>3443.2000000000003</v>
      </c>
      <c r="Z569" s="57">
        <f t="shared" ref="Z569:Z577" si="197">T569*AF569</f>
        <v>3765.2999999999997</v>
      </c>
      <c r="AA569" s="57">
        <f t="shared" ref="AA569:AA577" si="198">U569*AG569</f>
        <v>3859.2000000000003</v>
      </c>
      <c r="AB569" s="57">
        <f t="shared" ref="AB569:AB577" si="199">V569*AH569</f>
        <v>4067.2000000000003</v>
      </c>
      <c r="AC569" s="59">
        <v>3.1045673076923075</v>
      </c>
      <c r="AD569" s="59">
        <v>3.2</v>
      </c>
      <c r="AE569" s="59">
        <v>3.2</v>
      </c>
      <c r="AF569" s="59">
        <v>3.3</v>
      </c>
      <c r="AG569" s="59">
        <v>3.2</v>
      </c>
      <c r="AH569" s="59">
        <v>3.2</v>
      </c>
      <c r="BB569" s="57">
        <v>831.57</v>
      </c>
      <c r="BC569" s="57">
        <v>1044.7076000000002</v>
      </c>
      <c r="BD569" s="57">
        <v>1174.0028906666666</v>
      </c>
      <c r="BE569" s="57">
        <v>1280.7462930666668</v>
      </c>
      <c r="BF569" s="57">
        <v>1394.6311797066669</v>
      </c>
      <c r="BG569" s="57">
        <v>1524.360287010667</v>
      </c>
      <c r="BH569" s="1">
        <v>7641</v>
      </c>
      <c r="BI569" s="57">
        <v>619</v>
      </c>
      <c r="BJ569" s="57">
        <v>619</v>
      </c>
      <c r="BK569" s="57">
        <v>1250</v>
      </c>
      <c r="BL569" s="57">
        <v>1250</v>
      </c>
      <c r="BM569" s="57">
        <v>1250</v>
      </c>
      <c r="BN569" s="57">
        <v>1250</v>
      </c>
      <c r="BO569" s="57">
        <v>0</v>
      </c>
      <c r="BP569" s="57">
        <v>0</v>
      </c>
      <c r="BQ569" s="57">
        <v>0</v>
      </c>
      <c r="BR569" s="57">
        <v>0</v>
      </c>
      <c r="BS569" s="57">
        <v>0</v>
      </c>
      <c r="BT569" s="57">
        <v>0</v>
      </c>
      <c r="CA569" s="57">
        <v>128.07462930666668</v>
      </c>
      <c r="CB569" s="30">
        <v>512.29851722666672</v>
      </c>
      <c r="CC569" s="30">
        <v>128.07462930666668</v>
      </c>
      <c r="CD569" s="30">
        <v>128.07462930666668</v>
      </c>
      <c r="CE569" s="30">
        <v>256.14925861333336</v>
      </c>
      <c r="CF569" s="30">
        <v>128.07462930666668</v>
      </c>
      <c r="CG569" s="124">
        <v>152.43602870106668</v>
      </c>
      <c r="CH569" s="124">
        <v>609.74411480426681</v>
      </c>
      <c r="CI569" s="124">
        <v>152.43602870106668</v>
      </c>
      <c r="CJ569" s="124">
        <v>152.43602870106668</v>
      </c>
      <c r="CK569" s="124">
        <v>304.87205740213341</v>
      </c>
      <c r="CL569" s="124">
        <v>152.43602870106668</v>
      </c>
      <c r="CM569" s="4">
        <f>IF(ISNUMBER(VLOOKUP(A569,Sheet1!$D$5:$D$567,1,0)),1,0)</f>
        <v>1</v>
      </c>
    </row>
    <row r="570" spans="1:91">
      <c r="A570" s="1">
        <v>7642</v>
      </c>
      <c r="B570" s="1">
        <v>764</v>
      </c>
      <c r="C570" s="1">
        <v>76</v>
      </c>
      <c r="D570" s="3" t="s">
        <v>674</v>
      </c>
      <c r="E570" s="3"/>
      <c r="F570" s="4" t="s">
        <v>90</v>
      </c>
      <c r="G570" s="4" t="s">
        <v>91</v>
      </c>
      <c r="H570" s="4" t="s">
        <v>92</v>
      </c>
      <c r="I570" s="4" t="s">
        <v>367</v>
      </c>
      <c r="J570" s="4" t="s">
        <v>245</v>
      </c>
      <c r="K570" s="130">
        <v>573</v>
      </c>
      <c r="L570" s="57">
        <v>6</v>
      </c>
      <c r="M570" s="57">
        <v>6</v>
      </c>
      <c r="N570" s="57">
        <v>6</v>
      </c>
      <c r="O570" s="57">
        <v>6</v>
      </c>
      <c r="P570" s="57">
        <v>6</v>
      </c>
      <c r="Q570" s="57">
        <f t="shared" ref="Q570:Q588" si="200">SUM(L570:P570)</f>
        <v>30</v>
      </c>
      <c r="R570" s="58">
        <f t="shared" si="190"/>
        <v>579</v>
      </c>
      <c r="S570" s="58">
        <f t="shared" si="191"/>
        <v>585</v>
      </c>
      <c r="T570" s="58">
        <f t="shared" si="192"/>
        <v>591</v>
      </c>
      <c r="U570" s="58">
        <f t="shared" si="193"/>
        <v>597</v>
      </c>
      <c r="V570" s="62">
        <f t="shared" si="194"/>
        <v>603</v>
      </c>
      <c r="W570" s="57">
        <v>2024.6690777576853</v>
      </c>
      <c r="X570" s="57">
        <f t="shared" si="195"/>
        <v>2026.5</v>
      </c>
      <c r="Y570" s="57">
        <f t="shared" si="196"/>
        <v>1989</v>
      </c>
      <c r="Z570" s="57">
        <f t="shared" si="197"/>
        <v>2009.3999999999999</v>
      </c>
      <c r="AA570" s="57">
        <f t="shared" si="198"/>
        <v>2089.5</v>
      </c>
      <c r="AB570" s="57">
        <f t="shared" si="199"/>
        <v>2110.5</v>
      </c>
      <c r="AC570" s="59">
        <v>3.5334538878842676</v>
      </c>
      <c r="AD570" s="59">
        <v>3.5</v>
      </c>
      <c r="AE570" s="59">
        <v>3.4</v>
      </c>
      <c r="AF570" s="59">
        <v>3.4</v>
      </c>
      <c r="AG570" s="59">
        <v>3.5</v>
      </c>
      <c r="AH570" s="59">
        <v>3.5</v>
      </c>
      <c r="BB570" s="57">
        <v>856.97220000000004</v>
      </c>
      <c r="BC570" s="57">
        <v>1052.7334370877843</v>
      </c>
      <c r="BD570" s="57">
        <v>1154.9273079207028</v>
      </c>
      <c r="BE570" s="57">
        <v>1258.3464809880725</v>
      </c>
      <c r="BF570" s="57">
        <v>1376.2216453444005</v>
      </c>
      <c r="BG570" s="57">
        <v>1503.3524621978095</v>
      </c>
      <c r="BH570" s="1">
        <v>7642</v>
      </c>
      <c r="BI570" s="57">
        <v>147</v>
      </c>
      <c r="BJ570" s="57">
        <v>170.4330359730225</v>
      </c>
      <c r="BK570" s="57">
        <v>422.30838705386248</v>
      </c>
      <c r="BL570" s="57">
        <v>412.79543355591545</v>
      </c>
      <c r="BM570" s="57">
        <v>397.02259279894861</v>
      </c>
      <c r="BN570" s="57">
        <v>365.68988373808088</v>
      </c>
      <c r="BO570" s="57">
        <v>0</v>
      </c>
      <c r="BP570" s="57">
        <v>0</v>
      </c>
      <c r="BQ570" s="57">
        <v>0</v>
      </c>
      <c r="BR570" s="57">
        <v>0</v>
      </c>
      <c r="BS570" s="57">
        <v>0</v>
      </c>
      <c r="BT570" s="57">
        <v>0</v>
      </c>
      <c r="CA570" s="57">
        <v>123.72968442156457</v>
      </c>
      <c r="CB570" s="30">
        <v>247.45936884312914</v>
      </c>
      <c r="CC570" s="30">
        <v>618.64842210782274</v>
      </c>
      <c r="CD570" s="30">
        <v>61.864842210782285</v>
      </c>
      <c r="CE570" s="30">
        <v>144.77932119399148</v>
      </c>
      <c r="CF570" s="30">
        <v>61.864842210782285</v>
      </c>
      <c r="CG570" s="124">
        <v>147.82043620931788</v>
      </c>
      <c r="CH570" s="124">
        <v>295.64087241863575</v>
      </c>
      <c r="CI570" s="124">
        <v>739.10218104658918</v>
      </c>
      <c r="CJ570" s="124">
        <v>73.910218104658938</v>
      </c>
      <c r="CK570" s="124">
        <v>172.96853631394839</v>
      </c>
      <c r="CL570" s="124">
        <v>73.910218104658938</v>
      </c>
      <c r="CM570" s="4">
        <f>IF(ISNUMBER(VLOOKUP(A570,Sheet1!$D$5:$D$567,1,0)),1,0)</f>
        <v>1</v>
      </c>
    </row>
    <row r="571" spans="1:91" s="14" customFormat="1">
      <c r="A571" s="13">
        <v>7651</v>
      </c>
      <c r="B571" s="13">
        <v>765</v>
      </c>
      <c r="C571" s="1">
        <v>76</v>
      </c>
      <c r="D571" s="14" t="s">
        <v>675</v>
      </c>
      <c r="F571" s="15" t="s">
        <v>123</v>
      </c>
      <c r="G571" s="15" t="s">
        <v>91</v>
      </c>
      <c r="H571" s="15" t="s">
        <v>92</v>
      </c>
      <c r="I571" s="15" t="s">
        <v>367</v>
      </c>
      <c r="J571" s="15" t="s">
        <v>675</v>
      </c>
      <c r="K571" s="16">
        <v>1504.9999999999998</v>
      </c>
      <c r="L571" s="16">
        <v>120</v>
      </c>
      <c r="M571" s="16">
        <v>343</v>
      </c>
      <c r="N571" s="16">
        <v>240</v>
      </c>
      <c r="O571" s="16">
        <v>240</v>
      </c>
      <c r="P571" s="16">
        <v>260</v>
      </c>
      <c r="Q571" s="16">
        <f t="shared" si="200"/>
        <v>1203</v>
      </c>
      <c r="R571" s="17">
        <f t="shared" si="190"/>
        <v>1624.9999999999998</v>
      </c>
      <c r="S571" s="17">
        <f t="shared" si="191"/>
        <v>1967.9999999999998</v>
      </c>
      <c r="T571" s="17">
        <f t="shared" si="192"/>
        <v>2208</v>
      </c>
      <c r="U571" s="17">
        <f t="shared" si="193"/>
        <v>2448</v>
      </c>
      <c r="V571" s="62">
        <f t="shared" si="194"/>
        <v>2708</v>
      </c>
      <c r="W571" s="16">
        <v>6698.4905015593176</v>
      </c>
      <c r="X571" s="16">
        <f t="shared" si="195"/>
        <v>7651.9980755660072</v>
      </c>
      <c r="Y571" s="16">
        <f t="shared" si="196"/>
        <v>9501.7242480943241</v>
      </c>
      <c r="Z571" s="16">
        <f t="shared" si="197"/>
        <v>10660.471107618023</v>
      </c>
      <c r="AA571" s="16">
        <f t="shared" si="198"/>
        <v>11819.217967141722</v>
      </c>
      <c r="AB571" s="16">
        <f t="shared" si="199"/>
        <v>13084.393159745985</v>
      </c>
      <c r="AC571" s="18">
        <v>4.4508242535277862</v>
      </c>
      <c r="AD571" s="18">
        <v>4.7089218926560052</v>
      </c>
      <c r="AE571" s="18">
        <v>4.8281119146820757</v>
      </c>
      <c r="AF571" s="18">
        <v>4.8281119146820757</v>
      </c>
      <c r="AG571" s="18">
        <v>4.8281119146820757</v>
      </c>
      <c r="AH571" s="18">
        <v>4.8317552288574541</v>
      </c>
      <c r="AI571" s="18"/>
      <c r="AJ571" s="18"/>
      <c r="AK571" s="18"/>
      <c r="AL571" s="18"/>
      <c r="AM571" s="18"/>
      <c r="AN571" s="18"/>
      <c r="AO571" s="18"/>
      <c r="AP571" s="16"/>
      <c r="AQ571" s="16"/>
      <c r="AR571" s="16"/>
      <c r="AS571" s="16"/>
      <c r="AT571" s="16"/>
      <c r="AU571" s="16"/>
      <c r="AV571" s="18"/>
      <c r="AW571" s="18"/>
      <c r="AX571" s="18"/>
      <c r="AY571" s="18"/>
      <c r="AZ571" s="18"/>
      <c r="BA571" s="18"/>
      <c r="BB571" s="19">
        <v>732.2</v>
      </c>
      <c r="BC571" s="19">
        <v>802.80603972018241</v>
      </c>
      <c r="BD571" s="19">
        <v>840.1969249318588</v>
      </c>
      <c r="BE571" s="19">
        <v>870.70489146424165</v>
      </c>
      <c r="BF571" s="19">
        <v>905.26387707772653</v>
      </c>
      <c r="BG571" s="19">
        <v>936.87868333113761</v>
      </c>
      <c r="BH571" s="13">
        <v>7651</v>
      </c>
      <c r="BI571" s="16">
        <v>1636.5</v>
      </c>
      <c r="BJ571" s="16">
        <v>1926.5520401356771</v>
      </c>
      <c r="BK571" s="16">
        <v>2216.6040802713542</v>
      </c>
      <c r="BL571" s="16">
        <v>2506.6561204070308</v>
      </c>
      <c r="BM571" s="16">
        <v>2796.7081605427079</v>
      </c>
      <c r="BN571" s="16">
        <v>3086.760200678385</v>
      </c>
      <c r="BO571" s="16">
        <v>0</v>
      </c>
      <c r="BP571" s="16">
        <v>0</v>
      </c>
      <c r="BQ571" s="16">
        <v>0</v>
      </c>
      <c r="BR571" s="16">
        <v>0</v>
      </c>
      <c r="BS571" s="16">
        <v>0</v>
      </c>
      <c r="BT571" s="16">
        <v>0</v>
      </c>
      <c r="BU571" s="16"/>
      <c r="BV571" s="16"/>
      <c r="BW571" s="16"/>
      <c r="BX571" s="16"/>
      <c r="BY571" s="16"/>
      <c r="BZ571" s="16"/>
      <c r="CA571" s="16">
        <v>38.457137020385012</v>
      </c>
      <c r="CB571" s="16">
        <v>307.6570961630801</v>
      </c>
      <c r="CC571" s="16">
        <v>115.37141106115502</v>
      </c>
      <c r="CD571" s="16">
        <v>76.914274040770024</v>
      </c>
      <c r="CE571" s="16">
        <v>293.84783615846641</v>
      </c>
      <c r="CF571" s="16">
        <v>38.457137020385012</v>
      </c>
      <c r="CG571" s="16">
        <v>41.379889155961102</v>
      </c>
      <c r="CH571" s="16">
        <v>331.03911324768882</v>
      </c>
      <c r="CI571" s="16">
        <v>124.13966746788327</v>
      </c>
      <c r="CJ571" s="16">
        <v>82.759778311922204</v>
      </c>
      <c r="CK571" s="16">
        <v>316.18034599172108</v>
      </c>
      <c r="CL571" s="16">
        <v>41.379889155961102</v>
      </c>
      <c r="CM571" s="4">
        <f>IF(ISNUMBER(VLOOKUP(A571,Sheet1!$D$5:$D$567,1,0)),1,0)</f>
        <v>1</v>
      </c>
    </row>
    <row r="572" spans="1:91">
      <c r="A572" s="1">
        <v>7652</v>
      </c>
      <c r="B572" s="1">
        <v>765</v>
      </c>
      <c r="C572" s="1">
        <v>76</v>
      </c>
      <c r="D572" s="3" t="s">
        <v>676</v>
      </c>
      <c r="E572" s="3"/>
      <c r="F572" s="4" t="s">
        <v>123</v>
      </c>
      <c r="G572" s="4" t="s">
        <v>91</v>
      </c>
      <c r="H572" s="4" t="s">
        <v>92</v>
      </c>
      <c r="I572" s="4" t="s">
        <v>367</v>
      </c>
      <c r="J572" s="4" t="s">
        <v>245</v>
      </c>
      <c r="K572" s="130">
        <v>1221</v>
      </c>
      <c r="L572" s="57">
        <v>155</v>
      </c>
      <c r="M572" s="57">
        <v>155</v>
      </c>
      <c r="N572" s="57">
        <v>155</v>
      </c>
      <c r="O572" s="57">
        <v>155</v>
      </c>
      <c r="P572" s="57">
        <v>155</v>
      </c>
      <c r="Q572" s="57">
        <f t="shared" si="200"/>
        <v>775</v>
      </c>
      <c r="R572" s="58">
        <f t="shared" si="190"/>
        <v>1376</v>
      </c>
      <c r="S572" s="58">
        <f t="shared" si="191"/>
        <v>1531</v>
      </c>
      <c r="T572" s="58">
        <f t="shared" si="192"/>
        <v>1686</v>
      </c>
      <c r="U572" s="58">
        <f t="shared" si="193"/>
        <v>1841</v>
      </c>
      <c r="V572" s="62">
        <f t="shared" si="194"/>
        <v>1996</v>
      </c>
      <c r="W572" s="57">
        <v>5426</v>
      </c>
      <c r="X572" s="57">
        <f t="shared" si="195"/>
        <v>6192</v>
      </c>
      <c r="Y572" s="57">
        <f t="shared" si="196"/>
        <v>6889.5</v>
      </c>
      <c r="Z572" s="57">
        <f t="shared" si="197"/>
        <v>7418.4000000000005</v>
      </c>
      <c r="AA572" s="57">
        <f t="shared" si="198"/>
        <v>7916.2999999999993</v>
      </c>
      <c r="AB572" s="57">
        <f t="shared" si="199"/>
        <v>8582.7999999999993</v>
      </c>
      <c r="AC572" s="59">
        <v>4.4438984438984441</v>
      </c>
      <c r="AD572" s="59">
        <v>4.5</v>
      </c>
      <c r="AE572" s="59">
        <v>4.5</v>
      </c>
      <c r="AF572" s="59">
        <v>4.4000000000000004</v>
      </c>
      <c r="AG572" s="59">
        <v>4.3</v>
      </c>
      <c r="AH572" s="59">
        <v>4.3</v>
      </c>
      <c r="BB572" s="57">
        <v>420</v>
      </c>
      <c r="BC572" s="57">
        <v>554.67840000000001</v>
      </c>
      <c r="BD572" s="57">
        <v>617.78399999999999</v>
      </c>
      <c r="BE572" s="57">
        <v>694.59180000000003</v>
      </c>
      <c r="BF572" s="57">
        <v>775.81263999999999</v>
      </c>
      <c r="BG572" s="57">
        <v>872.31226399999991</v>
      </c>
      <c r="BH572" s="1">
        <v>7652</v>
      </c>
      <c r="BI572" s="57">
        <v>1627.8</v>
      </c>
      <c r="BJ572" s="57">
        <v>1857.6</v>
      </c>
      <c r="BK572" s="57">
        <v>2066.85</v>
      </c>
      <c r="BL572" s="57">
        <v>2225.52</v>
      </c>
      <c r="BM572" s="57">
        <v>2374.89</v>
      </c>
      <c r="BN572" s="57">
        <v>2574.8399999999997</v>
      </c>
      <c r="BO572" s="57">
        <v>0</v>
      </c>
      <c r="BP572" s="57">
        <v>0</v>
      </c>
      <c r="BQ572" s="57">
        <v>0</v>
      </c>
      <c r="BR572" s="57">
        <v>0</v>
      </c>
      <c r="BS572" s="57">
        <v>0</v>
      </c>
      <c r="BT572" s="57">
        <v>0</v>
      </c>
      <c r="CA572" s="57">
        <v>81.873565181611809</v>
      </c>
      <c r="CB572" s="30">
        <v>109.16475357548244</v>
      </c>
      <c r="CC572" s="30">
        <v>109.16475357548244</v>
      </c>
      <c r="CD572" s="30">
        <v>54.582376787741218</v>
      </c>
      <c r="CE572" s="30">
        <v>257.93278569807023</v>
      </c>
      <c r="CF572" s="30">
        <v>81.873565181611809</v>
      </c>
      <c r="CG572" s="124">
        <v>102.82199560277471</v>
      </c>
      <c r="CH572" s="124">
        <v>137.09599413703299</v>
      </c>
      <c r="CI572" s="124">
        <v>137.09599413703299</v>
      </c>
      <c r="CJ572" s="124">
        <v>68.547997068516494</v>
      </c>
      <c r="CK572" s="124">
        <v>323.92828745186807</v>
      </c>
      <c r="CL572" s="124">
        <v>102.82199560277471</v>
      </c>
      <c r="CM572" s="4">
        <f>IF(ISNUMBER(VLOOKUP(A572,Sheet1!$D$5:$D$567,1,0)),1,0)</f>
        <v>1</v>
      </c>
    </row>
    <row r="573" spans="1:91">
      <c r="A573" s="1">
        <v>7661</v>
      </c>
      <c r="B573" s="1">
        <v>766</v>
      </c>
      <c r="C573" s="1">
        <v>76</v>
      </c>
      <c r="D573" s="3" t="s">
        <v>677</v>
      </c>
      <c r="E573" s="3"/>
      <c r="F573" s="4" t="s">
        <v>109</v>
      </c>
      <c r="G573" s="4" t="s">
        <v>91</v>
      </c>
      <c r="H573" s="4" t="s">
        <v>92</v>
      </c>
      <c r="I573" s="4" t="s">
        <v>367</v>
      </c>
      <c r="J573" s="4" t="s">
        <v>677</v>
      </c>
      <c r="K573" s="57">
        <v>633.08151093439369</v>
      </c>
      <c r="L573" s="57">
        <v>10</v>
      </c>
      <c r="M573" s="57">
        <v>10</v>
      </c>
      <c r="N573" s="57">
        <v>10</v>
      </c>
      <c r="O573" s="57">
        <v>10</v>
      </c>
      <c r="P573" s="57">
        <v>10</v>
      </c>
      <c r="Q573" s="57">
        <f t="shared" si="200"/>
        <v>50</v>
      </c>
      <c r="R573" s="58">
        <f t="shared" si="190"/>
        <v>643.08151093439369</v>
      </c>
      <c r="S573" s="58">
        <f t="shared" si="191"/>
        <v>653.08151093439369</v>
      </c>
      <c r="T573" s="58">
        <f t="shared" si="192"/>
        <v>663.08151093439369</v>
      </c>
      <c r="U573" s="58">
        <f t="shared" si="193"/>
        <v>673.08151093439369</v>
      </c>
      <c r="V573" s="61">
        <f t="shared" si="194"/>
        <v>683.08151093439369</v>
      </c>
      <c r="W573" s="57">
        <v>3597.5460047629554</v>
      </c>
      <c r="X573" s="57">
        <f t="shared" si="195"/>
        <v>3860.4649157806753</v>
      </c>
      <c r="Y573" s="57">
        <f t="shared" si="196"/>
        <v>4118.8380882497841</v>
      </c>
      <c r="Z573" s="57">
        <f t="shared" si="197"/>
        <v>4374.6727072556241</v>
      </c>
      <c r="AA573" s="57">
        <f t="shared" si="198"/>
        <v>4570.0943605685288</v>
      </c>
      <c r="AB573" s="57">
        <f t="shared" si="199"/>
        <v>4689.5196331367124</v>
      </c>
      <c r="AC573" s="59">
        <v>5.6825952782180833</v>
      </c>
      <c r="AD573" s="59">
        <v>6.0030724723704809</v>
      </c>
      <c r="AE573" s="59">
        <v>6.3067749113839913</v>
      </c>
      <c r="AF573" s="59">
        <v>6.59748859697652</v>
      </c>
      <c r="AG573" s="59">
        <v>6.7898081975601663</v>
      </c>
      <c r="AH573" s="59">
        <v>6.8652416411064525</v>
      </c>
      <c r="BB573" s="5">
        <v>461.8691</v>
      </c>
      <c r="BC573" s="5">
        <v>482.03847731936594</v>
      </c>
      <c r="BD573" s="5">
        <v>499.89411311070944</v>
      </c>
      <c r="BE573" s="5">
        <v>517.68081816446193</v>
      </c>
      <c r="BF573" s="5">
        <v>533.44678636339972</v>
      </c>
      <c r="BG573" s="5">
        <v>546.87676284580937</v>
      </c>
      <c r="BH573" s="1">
        <v>7661</v>
      </c>
      <c r="BI573" s="57">
        <v>1822</v>
      </c>
      <c r="BJ573" s="57">
        <v>1973.8120791406773</v>
      </c>
      <c r="BK573" s="57">
        <v>2125.624158281355</v>
      </c>
      <c r="BL573" s="57">
        <v>2277.4362374220318</v>
      </c>
      <c r="BM573" s="57">
        <v>2429.2483165627091</v>
      </c>
      <c r="BN573" s="57">
        <v>2581.0603957033868</v>
      </c>
      <c r="BO573" s="57">
        <v>422</v>
      </c>
      <c r="BP573" s="57">
        <v>686.3623464494076</v>
      </c>
      <c r="BQ573" s="57">
        <v>697.57345938651997</v>
      </c>
      <c r="BR573" s="57">
        <v>722.88426588007951</v>
      </c>
      <c r="BS573" s="57">
        <v>751.80109457038088</v>
      </c>
      <c r="BT573" s="57">
        <v>771.52024519035012</v>
      </c>
      <c r="CA573" s="57">
        <v>0</v>
      </c>
      <c r="CB573" s="30">
        <v>69.984383940793592</v>
      </c>
      <c r="CC573" s="30">
        <v>93.312511921058118</v>
      </c>
      <c r="CD573" s="30">
        <v>69.984383940793592</v>
      </c>
      <c r="CE573" s="30">
        <v>284.39953836181672</v>
      </c>
      <c r="CF573" s="30">
        <v>0</v>
      </c>
      <c r="CG573" s="124">
        <v>0</v>
      </c>
      <c r="CH573" s="124">
        <v>73.931333741518998</v>
      </c>
      <c r="CI573" s="124">
        <v>98.575111655358668</v>
      </c>
      <c r="CJ573" s="124">
        <v>73.931333741518998</v>
      </c>
      <c r="CK573" s="124">
        <v>300.43898370741277</v>
      </c>
      <c r="CL573" s="124">
        <v>0</v>
      </c>
      <c r="CM573" s="4">
        <f>IF(ISNUMBER(VLOOKUP(A573,Sheet1!$D$5:$D$567,1,0)),1,0)</f>
        <v>1</v>
      </c>
    </row>
    <row r="574" spans="1:91" s="76" customFormat="1">
      <c r="A574" s="111">
        <v>7701</v>
      </c>
      <c r="B574" s="75">
        <v>770</v>
      </c>
      <c r="C574" s="75">
        <v>77</v>
      </c>
      <c r="D574" s="76" t="s">
        <v>678</v>
      </c>
      <c r="F574" s="77" t="s">
        <v>90</v>
      </c>
      <c r="G574" s="77" t="s">
        <v>91</v>
      </c>
      <c r="H574" s="77" t="s">
        <v>550</v>
      </c>
      <c r="I574" s="77" t="s">
        <v>367</v>
      </c>
      <c r="J574" s="77" t="s">
        <v>679</v>
      </c>
      <c r="K574" s="30">
        <v>1624.1484155493008</v>
      </c>
      <c r="L574" s="30">
        <v>140</v>
      </c>
      <c r="M574" s="30">
        <v>200</v>
      </c>
      <c r="N574" s="30">
        <v>200</v>
      </c>
      <c r="O574" s="30">
        <v>140</v>
      </c>
      <c r="P574" s="30">
        <v>0</v>
      </c>
      <c r="Q574" s="30">
        <f t="shared" si="200"/>
        <v>680</v>
      </c>
      <c r="R574" s="78">
        <f t="shared" si="190"/>
        <v>1764.1484155493008</v>
      </c>
      <c r="S574" s="78">
        <f t="shared" si="191"/>
        <v>1964.1484155493008</v>
      </c>
      <c r="T574" s="78">
        <f t="shared" si="192"/>
        <v>2164.1484155493008</v>
      </c>
      <c r="U574" s="78">
        <f t="shared" si="193"/>
        <v>2304.1484155493008</v>
      </c>
      <c r="V574" s="79">
        <f t="shared" si="194"/>
        <v>2304.1484155493008</v>
      </c>
      <c r="W574" s="30">
        <v>6605</v>
      </c>
      <c r="X574" s="30">
        <f t="shared" si="195"/>
        <v>6776.587204653958</v>
      </c>
      <c r="Y574" s="30">
        <f t="shared" si="196"/>
        <v>7145.5189203375803</v>
      </c>
      <c r="Z574" s="30">
        <f t="shared" si="197"/>
        <v>8009.2059129062081</v>
      </c>
      <c r="AA574" s="30">
        <f t="shared" si="198"/>
        <v>8620.7302459067541</v>
      </c>
      <c r="AB574" s="30">
        <f t="shared" si="199"/>
        <v>8638.6925953564842</v>
      </c>
      <c r="AC574" s="80">
        <v>4.0667465711661164</v>
      </c>
      <c r="AD574" s="80">
        <v>3.8412795346042015</v>
      </c>
      <c r="AE574" s="80">
        <v>3.6379730084395066</v>
      </c>
      <c r="AF574" s="80">
        <v>3.7008579704425326</v>
      </c>
      <c r="AG574" s="80">
        <v>3.7413953839651439</v>
      </c>
      <c r="AH574" s="80">
        <v>3.7491910404118003</v>
      </c>
      <c r="AI574" s="95">
        <v>5</v>
      </c>
      <c r="AJ574" s="95">
        <f t="shared" ref="AJ574:AJ588" si="201">K574/AI574</f>
        <v>324.82968310986018</v>
      </c>
      <c r="AK574" s="95">
        <f t="shared" ref="AK574:AK588" si="202">R574/$AI574</f>
        <v>352.82968310986018</v>
      </c>
      <c r="AL574" s="95">
        <f t="shared" ref="AL574:AL588" si="203">S574/$AI574</f>
        <v>392.82968310986018</v>
      </c>
      <c r="AM574" s="95">
        <f t="shared" ref="AM574:AM588" si="204">T574/$AI574</f>
        <v>432.82968310986018</v>
      </c>
      <c r="AN574" s="95">
        <f t="shared" ref="AN574:AN588" si="205">U574/$AI574</f>
        <v>460.82968310986018</v>
      </c>
      <c r="AO574" s="95">
        <f t="shared" ref="AO574:AO588" si="206">V574/$AI574</f>
        <v>460.82968310986018</v>
      </c>
      <c r="AP574" s="30"/>
      <c r="AQ574" s="30"/>
      <c r="AR574" s="30"/>
      <c r="AS574" s="30"/>
      <c r="AT574" s="30"/>
      <c r="AU574" s="30"/>
      <c r="AV574" s="117">
        <v>137.41418959679334</v>
      </c>
      <c r="AW574" s="117">
        <v>153.21963189326968</v>
      </c>
      <c r="AX574" s="117">
        <v>158.03966022552723</v>
      </c>
      <c r="AY574" s="117">
        <v>171.76369298762657</v>
      </c>
      <c r="AZ574" s="117">
        <v>185.73231342632985</v>
      </c>
      <c r="BA574" s="117">
        <v>188.50941628496966</v>
      </c>
      <c r="BB574" s="74">
        <f t="shared" ref="BB574:BB593" si="207">AV574+AP574+AJ574</f>
        <v>462.24387270665352</v>
      </c>
      <c r="BC574" s="74">
        <f t="shared" ref="BC574:BC593" si="208">AW574+AQ574+AK574</f>
        <v>506.04931500312989</v>
      </c>
      <c r="BD574" s="74">
        <f t="shared" ref="BD574:BD593" si="209">AX574+AR574+AL574</f>
        <v>550.86934333538738</v>
      </c>
      <c r="BE574" s="74">
        <f t="shared" ref="BE574:BE593" si="210">AY574+AS574+AM574</f>
        <v>604.59337609748673</v>
      </c>
      <c r="BF574" s="74">
        <f t="shared" ref="BF574:BF593" si="211">AZ574+AT574+AN574</f>
        <v>646.56199653619001</v>
      </c>
      <c r="BG574" s="74">
        <f t="shared" ref="BG574:BG593" si="212">BA574+AU574+AO574</f>
        <v>649.33909939482987</v>
      </c>
      <c r="BH574" s="111">
        <v>7701</v>
      </c>
      <c r="BI574" s="30">
        <v>2061.2128439519001</v>
      </c>
      <c r="BJ574" s="30">
        <v>2298.2944783990451</v>
      </c>
      <c r="BK574" s="30">
        <v>2370.5949033829083</v>
      </c>
      <c r="BL574" s="30">
        <v>2576.4553948143985</v>
      </c>
      <c r="BM574" s="30">
        <v>2785.9847013949479</v>
      </c>
      <c r="BN574" s="30">
        <v>2827.641244274545</v>
      </c>
      <c r="BO574" s="30"/>
      <c r="BP574" s="30"/>
      <c r="BQ574" s="30"/>
      <c r="BR574" s="30"/>
      <c r="BS574" s="30"/>
      <c r="BT574" s="30"/>
      <c r="BU574" s="30"/>
      <c r="BV574" s="30"/>
      <c r="BW574" s="30"/>
      <c r="BX574" s="30"/>
      <c r="BY574" s="30"/>
      <c r="BZ574" s="30"/>
      <c r="CA574" s="30">
        <v>0</v>
      </c>
      <c r="CB574" s="30">
        <v>181.37801282924602</v>
      </c>
      <c r="CC574" s="30">
        <v>126.96460898047221</v>
      </c>
      <c r="CD574" s="30">
        <v>126.96460898047221</v>
      </c>
      <c r="CE574" s="30">
        <v>171.7636929876266</v>
      </c>
      <c r="CF574" s="30">
        <v>0</v>
      </c>
      <c r="CG574" s="124">
        <v>0</v>
      </c>
      <c r="CH574" s="124">
        <v>194.80172981844896</v>
      </c>
      <c r="CI574" s="124">
        <v>129.86781987896597</v>
      </c>
      <c r="CJ574" s="124">
        <v>136.36121087291426</v>
      </c>
      <c r="CK574" s="124">
        <v>188.50941628496969</v>
      </c>
      <c r="CL574" s="124">
        <v>0</v>
      </c>
      <c r="CM574" s="4">
        <f>IF(ISNUMBER(VLOOKUP(A574,Sheet1!$D$5:$D$567,1,0)),1,0)</f>
        <v>0</v>
      </c>
    </row>
    <row r="575" spans="1:91" s="76" customFormat="1">
      <c r="A575" s="111">
        <v>7702</v>
      </c>
      <c r="B575" s="75">
        <v>770</v>
      </c>
      <c r="C575" s="75">
        <v>77</v>
      </c>
      <c r="D575" s="76" t="s">
        <v>680</v>
      </c>
      <c r="F575" s="77" t="s">
        <v>90</v>
      </c>
      <c r="G575" s="77" t="s">
        <v>91</v>
      </c>
      <c r="H575" s="77" t="s">
        <v>550</v>
      </c>
      <c r="I575" s="77" t="s">
        <v>367</v>
      </c>
      <c r="J575" s="77" t="s">
        <v>679</v>
      </c>
      <c r="K575" s="30">
        <v>502.3654761904719</v>
      </c>
      <c r="L575" s="30">
        <v>0</v>
      </c>
      <c r="M575" s="30">
        <v>0</v>
      </c>
      <c r="N575" s="30">
        <v>0</v>
      </c>
      <c r="O575" s="30">
        <v>0</v>
      </c>
      <c r="P575" s="30">
        <v>0</v>
      </c>
      <c r="Q575" s="30">
        <f t="shared" si="200"/>
        <v>0</v>
      </c>
      <c r="R575" s="78">
        <f t="shared" si="190"/>
        <v>502.3654761904719</v>
      </c>
      <c r="S575" s="78">
        <f t="shared" si="191"/>
        <v>502.3654761904719</v>
      </c>
      <c r="T575" s="78">
        <f t="shared" si="192"/>
        <v>502.3654761904719</v>
      </c>
      <c r="U575" s="78">
        <f t="shared" si="193"/>
        <v>502.3654761904719</v>
      </c>
      <c r="V575" s="79">
        <f t="shared" si="194"/>
        <v>502.3654761904719</v>
      </c>
      <c r="W575" s="30">
        <v>2071.7180884892387</v>
      </c>
      <c r="X575" s="30">
        <f t="shared" si="195"/>
        <v>2077.6183656276744</v>
      </c>
      <c r="Y575" s="30">
        <f t="shared" si="196"/>
        <v>2067.7319511379305</v>
      </c>
      <c r="Z575" s="30">
        <f t="shared" si="197"/>
        <v>2049.0354594264927</v>
      </c>
      <c r="AA575" s="30">
        <f t="shared" si="198"/>
        <v>2023.5827989498764</v>
      </c>
      <c r="AB575" s="30">
        <f t="shared" si="199"/>
        <v>1994.7052281824108</v>
      </c>
      <c r="AC575" s="80">
        <v>4.1239260790758374</v>
      </c>
      <c r="AD575" s="80">
        <v>4.1356710683676541</v>
      </c>
      <c r="AE575" s="80">
        <v>4.1159913432306601</v>
      </c>
      <c r="AF575" s="80">
        <v>4.0787744312461491</v>
      </c>
      <c r="AG575" s="80">
        <v>4.0281088069488176</v>
      </c>
      <c r="AH575" s="80">
        <v>3.9706256156546038</v>
      </c>
      <c r="AI575" s="95">
        <v>5</v>
      </c>
      <c r="AJ575" s="95">
        <f t="shared" si="201"/>
        <v>100.47309523809437</v>
      </c>
      <c r="AK575" s="95">
        <f t="shared" si="202"/>
        <v>100.47309523809437</v>
      </c>
      <c r="AL575" s="95">
        <f t="shared" si="203"/>
        <v>100.47309523809437</v>
      </c>
      <c r="AM575" s="95">
        <f t="shared" si="204"/>
        <v>100.47309523809437</v>
      </c>
      <c r="AN575" s="95">
        <f t="shared" si="205"/>
        <v>100.47309523809437</v>
      </c>
      <c r="AO575" s="95">
        <f t="shared" si="206"/>
        <v>100.47309523809437</v>
      </c>
      <c r="AP575" s="30"/>
      <c r="AQ575" s="30"/>
      <c r="AR575" s="30"/>
      <c r="AS575" s="30"/>
      <c r="AT575" s="30"/>
      <c r="AU575" s="30"/>
      <c r="AV575" s="117">
        <v>38.94774592803968</v>
      </c>
      <c r="AW575" s="117">
        <v>34.352871484967196</v>
      </c>
      <c r="AX575" s="117">
        <v>35.09440702420487</v>
      </c>
      <c r="AY575" s="117">
        <v>36.96119986353353</v>
      </c>
      <c r="AZ575" s="117">
        <v>36.723542021072582</v>
      </c>
      <c r="BA575" s="117">
        <v>35.964695055310386</v>
      </c>
      <c r="BB575" s="74">
        <f t="shared" si="207"/>
        <v>139.42084116613404</v>
      </c>
      <c r="BC575" s="74">
        <f t="shared" si="208"/>
        <v>134.82596672306158</v>
      </c>
      <c r="BD575" s="74">
        <f t="shared" si="209"/>
        <v>135.56750226229923</v>
      </c>
      <c r="BE575" s="74">
        <f t="shared" si="210"/>
        <v>137.4342951016279</v>
      </c>
      <c r="BF575" s="74">
        <f t="shared" si="211"/>
        <v>137.19663725916695</v>
      </c>
      <c r="BG575" s="74">
        <f t="shared" si="212"/>
        <v>136.43779029340476</v>
      </c>
      <c r="BH575" s="111">
        <v>7702</v>
      </c>
      <c r="BI575" s="30">
        <v>584.21618892059519</v>
      </c>
      <c r="BJ575" s="30">
        <v>515.29307227450795</v>
      </c>
      <c r="BK575" s="30">
        <v>526.41610536307303</v>
      </c>
      <c r="BL575" s="30">
        <v>554.4179979530029</v>
      </c>
      <c r="BM575" s="30">
        <v>550.85313031608871</v>
      </c>
      <c r="BN575" s="30">
        <v>539.47042582965582</v>
      </c>
      <c r="BO575" s="30"/>
      <c r="BP575" s="30"/>
      <c r="BQ575" s="30"/>
      <c r="BR575" s="30"/>
      <c r="BS575" s="30"/>
      <c r="BT575" s="30"/>
      <c r="BU575" s="30"/>
      <c r="BV575" s="30"/>
      <c r="BW575" s="30"/>
      <c r="BX575" s="30"/>
      <c r="BY575" s="30"/>
      <c r="BZ575" s="30"/>
      <c r="CA575" s="30">
        <v>0</v>
      </c>
      <c r="CB575" s="30">
        <v>41.230288530488366</v>
      </c>
      <c r="CC575" s="30">
        <v>17.866458363211628</v>
      </c>
      <c r="CD575" s="30">
        <v>41.230288530488366</v>
      </c>
      <c r="CE575" s="30">
        <v>36.961199863533537</v>
      </c>
      <c r="CF575" s="30">
        <v>0</v>
      </c>
      <c r="CG575" s="124">
        <v>0</v>
      </c>
      <c r="CH575" s="124">
        <v>40.931337088021429</v>
      </c>
      <c r="CI575" s="124">
        <v>19.10129064107667</v>
      </c>
      <c r="CJ575" s="124">
        <v>40.931337088021429</v>
      </c>
      <c r="CK575" s="124">
        <v>35.964695055310386</v>
      </c>
      <c r="CL575" s="124">
        <v>0</v>
      </c>
      <c r="CM575" s="4">
        <f>IF(ISNUMBER(VLOOKUP(A575,Sheet1!$D$5:$D$567,1,0)),1,0)</f>
        <v>0</v>
      </c>
    </row>
    <row r="576" spans="1:91" s="76" customFormat="1">
      <c r="A576" s="111">
        <v>7703</v>
      </c>
      <c r="B576" s="75">
        <v>770</v>
      </c>
      <c r="C576" s="75">
        <v>77</v>
      </c>
      <c r="D576" s="76" t="s">
        <v>681</v>
      </c>
      <c r="F576" s="77" t="s">
        <v>90</v>
      </c>
      <c r="G576" s="77" t="s">
        <v>91</v>
      </c>
      <c r="H576" s="77" t="s">
        <v>550</v>
      </c>
      <c r="I576" s="77" t="s">
        <v>367</v>
      </c>
      <c r="J576" s="77" t="s">
        <v>679</v>
      </c>
      <c r="K576" s="30">
        <v>803.30319735391026</v>
      </c>
      <c r="L576" s="30">
        <v>50</v>
      </c>
      <c r="M576" s="30">
        <v>50</v>
      </c>
      <c r="N576" s="30">
        <v>50</v>
      </c>
      <c r="O576" s="30">
        <v>200</v>
      </c>
      <c r="P576" s="30">
        <v>200</v>
      </c>
      <c r="Q576" s="30">
        <f t="shared" si="200"/>
        <v>550</v>
      </c>
      <c r="R576" s="78">
        <f t="shared" si="190"/>
        <v>853.30319735391026</v>
      </c>
      <c r="S576" s="78">
        <f t="shared" si="191"/>
        <v>903.30319735391026</v>
      </c>
      <c r="T576" s="78">
        <f t="shared" si="192"/>
        <v>953.30319735391026</v>
      </c>
      <c r="U576" s="78">
        <f t="shared" si="193"/>
        <v>1153.3031973539103</v>
      </c>
      <c r="V576" s="79">
        <f t="shared" si="194"/>
        <v>1353.3031973539103</v>
      </c>
      <c r="W576" s="30">
        <v>3759</v>
      </c>
      <c r="X576" s="30">
        <f t="shared" si="195"/>
        <v>3992.9714327281522</v>
      </c>
      <c r="Y576" s="30">
        <f t="shared" si="196"/>
        <v>4226.9428654563044</v>
      </c>
      <c r="Z576" s="30">
        <f t="shared" si="197"/>
        <v>4460.914298184457</v>
      </c>
      <c r="AA576" s="30">
        <f t="shared" si="198"/>
        <v>5396.8000290970658</v>
      </c>
      <c r="AB576" s="30">
        <f t="shared" si="199"/>
        <v>6332.6857600096746</v>
      </c>
      <c r="AC576" s="80">
        <v>4.6794286545630444</v>
      </c>
      <c r="AD576" s="80">
        <v>4.6794286545630444</v>
      </c>
      <c r="AE576" s="80">
        <v>4.6794286545630444</v>
      </c>
      <c r="AF576" s="80">
        <v>4.6794286545630444</v>
      </c>
      <c r="AG576" s="80">
        <v>4.6794286545630444</v>
      </c>
      <c r="AH576" s="80">
        <v>4.6794286545630444</v>
      </c>
      <c r="AI576" s="95">
        <v>4</v>
      </c>
      <c r="AJ576" s="95">
        <f t="shared" si="201"/>
        <v>200.82579933847757</v>
      </c>
      <c r="AK576" s="95">
        <f t="shared" si="202"/>
        <v>213.32579933847757</v>
      </c>
      <c r="AL576" s="95">
        <f t="shared" si="203"/>
        <v>225.82579933847757</v>
      </c>
      <c r="AM576" s="95">
        <f t="shared" si="204"/>
        <v>238.32579933847757</v>
      </c>
      <c r="AN576" s="95">
        <f t="shared" si="205"/>
        <v>288.32579933847757</v>
      </c>
      <c r="AO576" s="95">
        <f t="shared" si="206"/>
        <v>338.32579933847757</v>
      </c>
      <c r="AP576" s="30"/>
      <c r="AQ576" s="30"/>
      <c r="AR576" s="30"/>
      <c r="AS576" s="30"/>
      <c r="AT576" s="30"/>
      <c r="AU576" s="30"/>
      <c r="AV576" s="117">
        <v>83.079767415581998</v>
      </c>
      <c r="AW576" s="117">
        <v>83.340923346449898</v>
      </c>
      <c r="AX576" s="117">
        <v>90.734400291175376</v>
      </c>
      <c r="AY576" s="117">
        <v>97.309553921475583</v>
      </c>
      <c r="AZ576" s="117">
        <v>116.6411947679312</v>
      </c>
      <c r="BA576" s="117">
        <v>136.15719363273277</v>
      </c>
      <c r="BB576" s="74">
        <f t="shared" si="207"/>
        <v>283.90556675405958</v>
      </c>
      <c r="BC576" s="74">
        <f t="shared" si="208"/>
        <v>296.66672268492744</v>
      </c>
      <c r="BD576" s="74">
        <f t="shared" si="209"/>
        <v>316.56019962965297</v>
      </c>
      <c r="BE576" s="74">
        <f t="shared" si="210"/>
        <v>335.63535325995315</v>
      </c>
      <c r="BF576" s="74">
        <f t="shared" si="211"/>
        <v>404.96699410640878</v>
      </c>
      <c r="BG576" s="74">
        <f t="shared" si="212"/>
        <v>474.48299297121036</v>
      </c>
      <c r="BH576" s="111">
        <v>7703</v>
      </c>
      <c r="BI576" s="30">
        <v>1246.19651123373</v>
      </c>
      <c r="BJ576" s="30">
        <v>1250.1138501967484</v>
      </c>
      <c r="BK576" s="30">
        <v>1361.0160043676306</v>
      </c>
      <c r="BL576" s="30">
        <v>1459.6433088221338</v>
      </c>
      <c r="BM576" s="30">
        <v>1749.6179215189679</v>
      </c>
      <c r="BN576" s="30">
        <v>2042.3579044909916</v>
      </c>
      <c r="BO576" s="30"/>
      <c r="BP576" s="30"/>
      <c r="BQ576" s="30"/>
      <c r="BR576" s="30"/>
      <c r="BS576" s="30"/>
      <c r="BT576" s="30"/>
      <c r="BU576" s="30"/>
      <c r="BV576" s="30"/>
      <c r="BW576" s="30"/>
      <c r="BX576" s="30"/>
      <c r="BY576" s="30"/>
      <c r="BZ576" s="30"/>
      <c r="CA576" s="30">
        <v>0</v>
      </c>
      <c r="CB576" s="30">
        <v>100.69060597798594</v>
      </c>
      <c r="CC576" s="30">
        <v>43.632595923793907</v>
      </c>
      <c r="CD576" s="30">
        <v>93.977898912786884</v>
      </c>
      <c r="CE576" s="30">
        <v>97.309553921475583</v>
      </c>
      <c r="CF576" s="30">
        <v>0</v>
      </c>
      <c r="CG576" s="124">
        <v>0</v>
      </c>
      <c r="CH576" s="124">
        <v>142.3448978913631</v>
      </c>
      <c r="CI576" s="124">
        <v>61.682789086257351</v>
      </c>
      <c r="CJ576" s="124">
        <v>132.85523803193891</v>
      </c>
      <c r="CK576" s="124">
        <v>136.15719363273277</v>
      </c>
      <c r="CL576" s="124">
        <v>0</v>
      </c>
      <c r="CM576" s="4">
        <f>IF(ISNUMBER(VLOOKUP(A576,Sheet1!$D$5:$D$567,1,0)),1,0)</f>
        <v>0</v>
      </c>
    </row>
    <row r="577" spans="1:91" s="76" customFormat="1">
      <c r="A577" s="111">
        <v>7704</v>
      </c>
      <c r="B577" s="75">
        <v>770</v>
      </c>
      <c r="C577" s="75">
        <v>77</v>
      </c>
      <c r="D577" s="76" t="s">
        <v>682</v>
      </c>
      <c r="F577" s="77" t="s">
        <v>90</v>
      </c>
      <c r="G577" s="77" t="s">
        <v>91</v>
      </c>
      <c r="H577" s="77" t="s">
        <v>550</v>
      </c>
      <c r="I577" s="77" t="s">
        <v>367</v>
      </c>
      <c r="J577" s="77" t="s">
        <v>679</v>
      </c>
      <c r="K577" s="30">
        <v>0</v>
      </c>
      <c r="L577" s="30">
        <v>0</v>
      </c>
      <c r="M577" s="30">
        <v>200</v>
      </c>
      <c r="N577" s="30">
        <v>200</v>
      </c>
      <c r="O577" s="30">
        <v>250</v>
      </c>
      <c r="P577" s="30">
        <v>50</v>
      </c>
      <c r="Q577" s="30">
        <f t="shared" si="200"/>
        <v>700</v>
      </c>
      <c r="R577" s="78">
        <f t="shared" si="190"/>
        <v>0</v>
      </c>
      <c r="S577" s="78">
        <f t="shared" si="191"/>
        <v>200</v>
      </c>
      <c r="T577" s="78">
        <f t="shared" si="192"/>
        <v>400</v>
      </c>
      <c r="U577" s="78">
        <f t="shared" si="193"/>
        <v>650</v>
      </c>
      <c r="V577" s="79">
        <f t="shared" si="194"/>
        <v>700</v>
      </c>
      <c r="W577" s="30">
        <v>0</v>
      </c>
      <c r="X577" s="30">
        <f t="shared" si="195"/>
        <v>0</v>
      </c>
      <c r="Y577" s="30">
        <f t="shared" si="196"/>
        <v>974.97433419892957</v>
      </c>
      <c r="Z577" s="30">
        <f t="shared" si="197"/>
        <v>1978.3314758796462</v>
      </c>
      <c r="AA577" s="30">
        <f t="shared" si="198"/>
        <v>3236.6359409055376</v>
      </c>
      <c r="AB577" s="30">
        <f t="shared" si="199"/>
        <v>3492.5791522325294</v>
      </c>
      <c r="AC577" s="80"/>
      <c r="AD577" s="80"/>
      <c r="AE577" s="80">
        <v>4.874871670994648</v>
      </c>
      <c r="AF577" s="80">
        <v>4.9458286896991153</v>
      </c>
      <c r="AG577" s="80">
        <v>4.9794399090854427</v>
      </c>
      <c r="AH577" s="80">
        <v>4.9893987889036131</v>
      </c>
      <c r="AI577" s="95">
        <v>5</v>
      </c>
      <c r="AJ577" s="95">
        <f t="shared" si="201"/>
        <v>0</v>
      </c>
      <c r="AK577" s="95">
        <f t="shared" si="202"/>
        <v>0</v>
      </c>
      <c r="AL577" s="95">
        <f t="shared" si="203"/>
        <v>40</v>
      </c>
      <c r="AM577" s="95">
        <f t="shared" si="204"/>
        <v>80</v>
      </c>
      <c r="AN577" s="95">
        <f t="shared" si="205"/>
        <v>130</v>
      </c>
      <c r="AO577" s="95">
        <f t="shared" si="206"/>
        <v>140</v>
      </c>
      <c r="AP577" s="30"/>
      <c r="AQ577" s="30"/>
      <c r="AR577" s="30"/>
      <c r="AS577" s="30"/>
      <c r="AT577" s="30"/>
      <c r="AU577" s="30"/>
      <c r="AV577" s="117">
        <v>0</v>
      </c>
      <c r="AW577" s="117">
        <v>0</v>
      </c>
      <c r="AX577" s="117">
        <v>20.928532589303895</v>
      </c>
      <c r="AY577" s="117">
        <v>43.154954468641662</v>
      </c>
      <c r="AZ577" s="117">
        <v>69.953505992552493</v>
      </c>
      <c r="BA577" s="117">
        <v>75.092905905920659</v>
      </c>
      <c r="BB577" s="74">
        <f t="shared" si="207"/>
        <v>0</v>
      </c>
      <c r="BC577" s="74">
        <f t="shared" si="208"/>
        <v>0</v>
      </c>
      <c r="BD577" s="74">
        <f t="shared" si="209"/>
        <v>60.928532589303899</v>
      </c>
      <c r="BE577" s="74">
        <f t="shared" si="210"/>
        <v>123.15495446864166</v>
      </c>
      <c r="BF577" s="74">
        <f t="shared" si="211"/>
        <v>199.95350599255249</v>
      </c>
      <c r="BG577" s="74">
        <f t="shared" si="212"/>
        <v>215.09290590592065</v>
      </c>
      <c r="BH577" s="111">
        <v>7704</v>
      </c>
      <c r="BI577" s="30">
        <v>0</v>
      </c>
      <c r="BJ577" s="30">
        <v>0</v>
      </c>
      <c r="BK577" s="30">
        <v>313.92798883955845</v>
      </c>
      <c r="BL577" s="30">
        <v>647.32431702962492</v>
      </c>
      <c r="BM577" s="30">
        <v>1049.3025898882875</v>
      </c>
      <c r="BN577" s="30">
        <v>1126.39358858881</v>
      </c>
      <c r="BO577" s="30"/>
      <c r="BP577" s="30"/>
      <c r="BQ577" s="30"/>
      <c r="BR577" s="30"/>
      <c r="BS577" s="30"/>
      <c r="BT577" s="30"/>
      <c r="BU577" s="30"/>
      <c r="BV577" s="30"/>
      <c r="BW577" s="30"/>
      <c r="BX577" s="30"/>
      <c r="BY577" s="30"/>
      <c r="BZ577" s="30"/>
      <c r="CA577" s="30">
        <v>0</v>
      </c>
      <c r="CB577" s="30">
        <v>30.788738617160416</v>
      </c>
      <c r="CC577" s="30">
        <v>16.010144080923418</v>
      </c>
      <c r="CD577" s="30">
        <v>33.251837706533252</v>
      </c>
      <c r="CE577" s="30">
        <v>43.154954468641662</v>
      </c>
      <c r="CF577" s="30">
        <v>0</v>
      </c>
      <c r="CG577" s="124">
        <v>0</v>
      </c>
      <c r="CH577" s="124">
        <v>53.773226476480161</v>
      </c>
      <c r="CI577" s="124">
        <v>27.962077767769685</v>
      </c>
      <c r="CJ577" s="124">
        <v>58.075084594598579</v>
      </c>
      <c r="CK577" s="124">
        <v>75.092905905920659</v>
      </c>
      <c r="CL577" s="124">
        <v>0</v>
      </c>
      <c r="CM577" s="4">
        <f>IF(ISNUMBER(VLOOKUP(A577,Sheet1!$D$5:$D$567,1,0)),1,0)</f>
        <v>0</v>
      </c>
    </row>
    <row r="578" spans="1:91">
      <c r="A578" s="111">
        <v>7711</v>
      </c>
      <c r="B578" s="1">
        <v>771</v>
      </c>
      <c r="C578" s="75">
        <v>77</v>
      </c>
      <c r="D578" s="3" t="s">
        <v>683</v>
      </c>
      <c r="E578" s="3"/>
      <c r="F578" s="4" t="s">
        <v>90</v>
      </c>
      <c r="G578" s="4" t="s">
        <v>91</v>
      </c>
      <c r="H578" s="4" t="s">
        <v>550</v>
      </c>
      <c r="I578" s="4" t="s">
        <v>367</v>
      </c>
      <c r="J578" s="4" t="s">
        <v>679</v>
      </c>
      <c r="K578" s="57">
        <f>W578/AC578</f>
        <v>425.5444189147841</v>
      </c>
      <c r="L578" s="57">
        <f>R578-K578</f>
        <v>27.889522257576743</v>
      </c>
      <c r="M578" s="57">
        <f>S578-R578</f>
        <v>21.984675935629639</v>
      </c>
      <c r="N578" s="57">
        <f>T578-S578</f>
        <v>15.114464705745377</v>
      </c>
      <c r="O578" s="57">
        <f>U578-T578</f>
        <v>75.256391870474658</v>
      </c>
      <c r="P578" s="57">
        <f>V578-U578</f>
        <v>92.105263157894797</v>
      </c>
      <c r="Q578" s="57">
        <f t="shared" si="200"/>
        <v>232.35031792732121</v>
      </c>
      <c r="R578" s="58">
        <f>X578/AD578</f>
        <v>453.43394117236085</v>
      </c>
      <c r="S578" s="58">
        <f>Y578/AE578</f>
        <v>475.41861710799049</v>
      </c>
      <c r="T578" s="58">
        <f>Z578/AF578</f>
        <v>490.53308181373586</v>
      </c>
      <c r="U578" s="58">
        <f>AA578/AG578</f>
        <v>565.78947368421052</v>
      </c>
      <c r="V578" s="58">
        <f>AB578/AH578</f>
        <v>657.89473684210532</v>
      </c>
      <c r="W578" s="57">
        <v>1548.5128647272807</v>
      </c>
      <c r="X578" s="57">
        <v>1650</v>
      </c>
      <c r="Y578" s="57">
        <v>1730</v>
      </c>
      <c r="Z578" s="57">
        <v>1785</v>
      </c>
      <c r="AA578" s="57">
        <v>2150</v>
      </c>
      <c r="AB578" s="57">
        <v>2500</v>
      </c>
      <c r="AC578" s="59">
        <v>3.6388983050847452</v>
      </c>
      <c r="AD578" s="59">
        <v>3.6388983050847452</v>
      </c>
      <c r="AE578" s="59">
        <v>3.6388983050847452</v>
      </c>
      <c r="AF578" s="59">
        <v>3.6388983050847452</v>
      </c>
      <c r="AG578" s="59">
        <v>3.8</v>
      </c>
      <c r="AH578" s="59">
        <v>3.8</v>
      </c>
      <c r="AI578" s="95">
        <v>4</v>
      </c>
      <c r="AJ578" s="95">
        <f t="shared" si="201"/>
        <v>106.38610472869603</v>
      </c>
      <c r="AK578" s="95">
        <f t="shared" si="202"/>
        <v>113.35848529309021</v>
      </c>
      <c r="AL578" s="95">
        <f t="shared" si="203"/>
        <v>118.85465427699762</v>
      </c>
      <c r="AM578" s="95">
        <f t="shared" si="204"/>
        <v>122.63327045343397</v>
      </c>
      <c r="AN578" s="95">
        <f t="shared" si="205"/>
        <v>141.44736842105263</v>
      </c>
      <c r="AO578" s="95">
        <f t="shared" si="206"/>
        <v>164.47368421052633</v>
      </c>
      <c r="AV578" s="117">
        <v>28.762377669787362</v>
      </c>
      <c r="AW578" s="117">
        <v>29.334563771699997</v>
      </c>
      <c r="AX578" s="117">
        <v>33.434342543990006</v>
      </c>
      <c r="AY578" s="117">
        <v>39.69703348849</v>
      </c>
      <c r="AZ578" s="117">
        <v>51.571490348549993</v>
      </c>
      <c r="BA578" s="117">
        <v>60.410690983333332</v>
      </c>
      <c r="BB578" s="74">
        <f t="shared" si="207"/>
        <v>135.1484823984834</v>
      </c>
      <c r="BC578" s="74">
        <f t="shared" si="208"/>
        <v>142.69304906479022</v>
      </c>
      <c r="BD578" s="74">
        <f t="shared" si="209"/>
        <v>152.28899682098762</v>
      </c>
      <c r="BE578" s="74">
        <f t="shared" si="210"/>
        <v>162.33030394192397</v>
      </c>
      <c r="BF578" s="74">
        <f t="shared" si="211"/>
        <v>193.01885876960262</v>
      </c>
      <c r="BG578" s="74">
        <f t="shared" si="212"/>
        <v>224.88437519385965</v>
      </c>
      <c r="BH578" s="111">
        <v>7711</v>
      </c>
      <c r="BI578" s="57">
        <v>431.43566504681041</v>
      </c>
      <c r="BJ578" s="57">
        <v>440.01845657549995</v>
      </c>
      <c r="BK578" s="57">
        <v>501.51513815985004</v>
      </c>
      <c r="BL578" s="57">
        <v>595.45550232735002</v>
      </c>
      <c r="BM578" s="57">
        <v>773.57235522824988</v>
      </c>
      <c r="BN578" s="57">
        <v>906.16036474999999</v>
      </c>
      <c r="CA578" s="57">
        <v>0</v>
      </c>
      <c r="CB578" s="30">
        <v>32.466060788384794</v>
      </c>
      <c r="CC578" s="30">
        <v>40.582575985480993</v>
      </c>
      <c r="CD578" s="30">
        <v>50.322394221996433</v>
      </c>
      <c r="CE578" s="30">
        <v>39.69703348849</v>
      </c>
      <c r="CF578" s="30">
        <v>0</v>
      </c>
      <c r="CG578" s="124">
        <v>0</v>
      </c>
      <c r="CH578" s="124">
        <v>44.976875038771936</v>
      </c>
      <c r="CI578" s="124">
        <v>56.221093798464914</v>
      </c>
      <c r="CJ578" s="124">
        <v>62.96762505428071</v>
      </c>
      <c r="CK578" s="124">
        <v>60.410690983333332</v>
      </c>
      <c r="CL578" s="124">
        <v>0</v>
      </c>
      <c r="CM578" s="4">
        <f>IF(ISNUMBER(VLOOKUP(A578,Sheet1!$D$5:$D$567,1,0)),1,0)</f>
        <v>0</v>
      </c>
    </row>
    <row r="579" spans="1:91" s="76" customFormat="1">
      <c r="A579" s="111">
        <v>7712</v>
      </c>
      <c r="B579" s="75">
        <v>771</v>
      </c>
      <c r="C579" s="75">
        <v>77</v>
      </c>
      <c r="D579" s="76" t="s">
        <v>684</v>
      </c>
      <c r="F579" s="77" t="s">
        <v>685</v>
      </c>
      <c r="G579" s="77" t="s">
        <v>91</v>
      </c>
      <c r="H579" s="77" t="s">
        <v>550</v>
      </c>
      <c r="I579" s="77" t="s">
        <v>367</v>
      </c>
      <c r="J579" s="77" t="s">
        <v>679</v>
      </c>
      <c r="K579" s="30">
        <v>239.99999999999983</v>
      </c>
      <c r="L579" s="30">
        <v>0</v>
      </c>
      <c r="M579" s="30"/>
      <c r="N579" s="30">
        <v>200</v>
      </c>
      <c r="O579" s="30">
        <v>200</v>
      </c>
      <c r="P579" s="30">
        <v>200</v>
      </c>
      <c r="Q579" s="30">
        <f t="shared" si="200"/>
        <v>600</v>
      </c>
      <c r="R579" s="78">
        <f>K579+L579</f>
        <v>239.99999999999983</v>
      </c>
      <c r="S579" s="78">
        <f t="shared" ref="S579:V580" si="213">R579+M579</f>
        <v>239.99999999999983</v>
      </c>
      <c r="T579" s="78">
        <f t="shared" si="213"/>
        <v>439.99999999999983</v>
      </c>
      <c r="U579" s="78">
        <f t="shared" si="213"/>
        <v>639.99999999999977</v>
      </c>
      <c r="V579" s="79">
        <f t="shared" si="213"/>
        <v>839.99999999999977</v>
      </c>
      <c r="W579" s="30">
        <v>1179.1125090432317</v>
      </c>
      <c r="X579" s="30">
        <f t="shared" ref="X579:AB580" si="214">R579*AD579</f>
        <v>1262.3012526940774</v>
      </c>
      <c r="Y579" s="30">
        <f t="shared" si="214"/>
        <v>1259.8872418114167</v>
      </c>
      <c r="Z579" s="30">
        <f t="shared" si="214"/>
        <v>2294.2713494842824</v>
      </c>
      <c r="AA579" s="30">
        <f t="shared" si="214"/>
        <v>3297.692258749189</v>
      </c>
      <c r="AB579" s="30">
        <f t="shared" si="214"/>
        <v>4262.4558041497939</v>
      </c>
      <c r="AC579" s="80">
        <v>4.9129687876801356</v>
      </c>
      <c r="AD579" s="80">
        <v>5.2595885528919935</v>
      </c>
      <c r="AE579" s="80">
        <v>5.2495301742142404</v>
      </c>
      <c r="AF579" s="80">
        <v>5.2142530670097349</v>
      </c>
      <c r="AG579" s="80">
        <v>5.1526441542956096</v>
      </c>
      <c r="AH579" s="80">
        <v>5.0743521477973754</v>
      </c>
      <c r="AI579" s="95">
        <v>4</v>
      </c>
      <c r="AJ579" s="95">
        <f t="shared" si="201"/>
        <v>59.999999999999957</v>
      </c>
      <c r="AK579" s="95">
        <f t="shared" si="202"/>
        <v>59.999999999999957</v>
      </c>
      <c r="AL579" s="95">
        <f t="shared" si="203"/>
        <v>59.999999999999957</v>
      </c>
      <c r="AM579" s="95">
        <f t="shared" si="204"/>
        <v>109.99999999999996</v>
      </c>
      <c r="AN579" s="95">
        <f t="shared" si="205"/>
        <v>159.99999999999994</v>
      </c>
      <c r="AO579" s="95">
        <f t="shared" si="206"/>
        <v>209.99999999999994</v>
      </c>
      <c r="AP579" s="30"/>
      <c r="AQ579" s="30"/>
      <c r="AR579" s="30"/>
      <c r="AS579" s="30"/>
      <c r="AT579" s="30"/>
      <c r="AU579" s="30"/>
      <c r="AV579" s="117">
        <v>31.446211328074664</v>
      </c>
      <c r="AW579" s="117">
        <v>31.52441138444054</v>
      </c>
      <c r="AX579" s="117">
        <v>29.495491044248503</v>
      </c>
      <c r="AY579" s="117">
        <v>53.7054133241218</v>
      </c>
      <c r="AZ579" s="117">
        <v>79.372963742555299</v>
      </c>
      <c r="BA579" s="117">
        <v>102.96736866338217</v>
      </c>
      <c r="BB579" s="74">
        <f t="shared" si="207"/>
        <v>91.446211328074625</v>
      </c>
      <c r="BC579" s="74">
        <f t="shared" si="208"/>
        <v>91.524411384440498</v>
      </c>
      <c r="BD579" s="74">
        <f t="shared" si="209"/>
        <v>89.495491044248467</v>
      </c>
      <c r="BE579" s="74">
        <f t="shared" si="210"/>
        <v>163.70541332412176</v>
      </c>
      <c r="BF579" s="74">
        <f t="shared" si="211"/>
        <v>239.37296374255524</v>
      </c>
      <c r="BG579" s="74">
        <f t="shared" si="212"/>
        <v>312.9673686633821</v>
      </c>
      <c r="BH579" s="111">
        <v>7712</v>
      </c>
      <c r="BI579" s="30">
        <v>471.69316992111999</v>
      </c>
      <c r="BJ579" s="30">
        <v>472.86617076660809</v>
      </c>
      <c r="BK579" s="30">
        <v>442.43236566372752</v>
      </c>
      <c r="BL579" s="30">
        <v>805.58119986182703</v>
      </c>
      <c r="BM579" s="30">
        <v>1190.5944561383294</v>
      </c>
      <c r="BN579" s="30">
        <v>1544.5105299507327</v>
      </c>
      <c r="BO579" s="30"/>
      <c r="BP579" s="30"/>
      <c r="BQ579" s="30"/>
      <c r="BR579" s="30"/>
      <c r="BS579" s="30"/>
      <c r="BT579" s="30"/>
      <c r="BU579" s="30"/>
      <c r="BV579" s="30"/>
      <c r="BW579" s="30"/>
      <c r="BX579" s="30"/>
      <c r="BY579" s="30"/>
      <c r="BZ579" s="30"/>
      <c r="CA579" s="30">
        <v>0</v>
      </c>
      <c r="CB579" s="30">
        <v>40.926353331030441</v>
      </c>
      <c r="CC579" s="30">
        <v>22.918757865377049</v>
      </c>
      <c r="CD579" s="30">
        <v>45.837515730754099</v>
      </c>
      <c r="CE579" s="30">
        <v>53.7054133241218</v>
      </c>
      <c r="CF579" s="30">
        <v>0</v>
      </c>
      <c r="CG579" s="124">
        <v>0</v>
      </c>
      <c r="CH579" s="124">
        <v>78.241842165845526</v>
      </c>
      <c r="CI579" s="124">
        <v>43.815431612873496</v>
      </c>
      <c r="CJ579" s="124">
        <v>87.630863225746992</v>
      </c>
      <c r="CK579" s="124">
        <v>102.96736866338217</v>
      </c>
      <c r="CL579" s="124">
        <v>0</v>
      </c>
      <c r="CM579" s="4">
        <f>IF(ISNUMBER(VLOOKUP(A579,Sheet1!$D$5:$D$567,1,0)),1,0)</f>
        <v>0</v>
      </c>
    </row>
    <row r="580" spans="1:91" s="76" customFormat="1">
      <c r="A580" s="111">
        <v>7721</v>
      </c>
      <c r="B580" s="75">
        <v>772</v>
      </c>
      <c r="C580" s="75">
        <v>77</v>
      </c>
      <c r="D580" s="76" t="s">
        <v>686</v>
      </c>
      <c r="F580" s="77" t="s">
        <v>109</v>
      </c>
      <c r="G580" s="77" t="s">
        <v>91</v>
      </c>
      <c r="H580" s="77" t="s">
        <v>550</v>
      </c>
      <c r="I580" s="77" t="s">
        <v>367</v>
      </c>
      <c r="J580" s="77" t="s">
        <v>679</v>
      </c>
      <c r="K580" s="30">
        <v>610.76923076923072</v>
      </c>
      <c r="L580" s="30">
        <v>200</v>
      </c>
      <c r="M580" s="30">
        <v>150</v>
      </c>
      <c r="N580" s="30">
        <v>200</v>
      </c>
      <c r="O580" s="30">
        <v>150</v>
      </c>
      <c r="P580" s="30">
        <v>150</v>
      </c>
      <c r="Q580" s="30">
        <f t="shared" si="200"/>
        <v>850</v>
      </c>
      <c r="R580" s="78">
        <f>K580+L580</f>
        <v>810.76923076923072</v>
      </c>
      <c r="S580" s="78">
        <f t="shared" si="213"/>
        <v>960.76923076923072</v>
      </c>
      <c r="T580" s="78">
        <f t="shared" si="213"/>
        <v>1160.7692307692307</v>
      </c>
      <c r="U580" s="78">
        <f t="shared" si="213"/>
        <v>1310.7692307692307</v>
      </c>
      <c r="V580" s="79">
        <f t="shared" si="213"/>
        <v>1460.7692307692307</v>
      </c>
      <c r="W580" s="30">
        <v>3114.9230769230762</v>
      </c>
      <c r="X580" s="30">
        <f t="shared" si="214"/>
        <v>4297.0769230769229</v>
      </c>
      <c r="Y580" s="30">
        <f t="shared" si="214"/>
        <v>5380.3076923076915</v>
      </c>
      <c r="Z580" s="30">
        <f t="shared" si="214"/>
        <v>6500.3076923076915</v>
      </c>
      <c r="AA580" s="30">
        <f t="shared" si="214"/>
        <v>7340.3076923076915</v>
      </c>
      <c r="AB580" s="30">
        <f t="shared" si="214"/>
        <v>8180.3076923076915</v>
      </c>
      <c r="AC580" s="80">
        <v>5.0999999999999996</v>
      </c>
      <c r="AD580" s="80">
        <v>5.3</v>
      </c>
      <c r="AE580" s="80">
        <v>5.6</v>
      </c>
      <c r="AF580" s="80">
        <v>5.6</v>
      </c>
      <c r="AG580" s="80">
        <v>5.6</v>
      </c>
      <c r="AH580" s="80">
        <v>5.6</v>
      </c>
      <c r="AI580" s="95">
        <v>4</v>
      </c>
      <c r="AJ580" s="95">
        <f t="shared" si="201"/>
        <v>152.69230769230768</v>
      </c>
      <c r="AK580" s="95">
        <f t="shared" si="202"/>
        <v>202.69230769230768</v>
      </c>
      <c r="AL580" s="95">
        <f t="shared" si="203"/>
        <v>240.19230769230768</v>
      </c>
      <c r="AM580" s="95">
        <f t="shared" si="204"/>
        <v>290.19230769230768</v>
      </c>
      <c r="AN580" s="95">
        <f t="shared" si="205"/>
        <v>327.69230769230768</v>
      </c>
      <c r="AO580" s="95">
        <f t="shared" si="206"/>
        <v>365.19230769230768</v>
      </c>
      <c r="AP580" s="30"/>
      <c r="AQ580" s="30"/>
      <c r="AR580" s="30"/>
      <c r="AS580" s="30"/>
      <c r="AT580" s="30"/>
      <c r="AU580" s="30"/>
      <c r="AV580" s="117">
        <v>102.35925595292228</v>
      </c>
      <c r="AW580" s="117">
        <v>139.68411298835508</v>
      </c>
      <c r="AX580" s="117">
        <v>177.38479780459198</v>
      </c>
      <c r="AY580" s="117">
        <v>207.84134628506521</v>
      </c>
      <c r="AZ580" s="117">
        <v>225.02829669548308</v>
      </c>
      <c r="BA580" s="117">
        <v>252.32000383589352</v>
      </c>
      <c r="BB580" s="74">
        <f t="shared" si="207"/>
        <v>255.05156364522998</v>
      </c>
      <c r="BC580" s="74">
        <f t="shared" si="208"/>
        <v>342.37642068066276</v>
      </c>
      <c r="BD580" s="74">
        <f t="shared" si="209"/>
        <v>417.57710549689966</v>
      </c>
      <c r="BE580" s="74">
        <f t="shared" si="210"/>
        <v>498.03365397737286</v>
      </c>
      <c r="BF580" s="74">
        <f t="shared" si="211"/>
        <v>552.72060438779079</v>
      </c>
      <c r="BG580" s="74">
        <f t="shared" si="212"/>
        <v>617.51231152820117</v>
      </c>
      <c r="BH580" s="111">
        <v>7721</v>
      </c>
      <c r="BI580" s="30">
        <v>1535.3888392938343</v>
      </c>
      <c r="BJ580" s="30">
        <v>2095.2616948253262</v>
      </c>
      <c r="BK580" s="30">
        <v>2660.7719670688798</v>
      </c>
      <c r="BL580" s="30">
        <v>3117.6201942759781</v>
      </c>
      <c r="BM580" s="30">
        <v>3375.424450432246</v>
      </c>
      <c r="BN580" s="30">
        <v>3784.8000575384026</v>
      </c>
      <c r="BO580" s="30">
        <v>287.14305193318143</v>
      </c>
      <c r="BP580" s="30">
        <v>409.14333684329688</v>
      </c>
      <c r="BQ580" s="30">
        <v>484.76118430315682</v>
      </c>
      <c r="BR580" s="30">
        <v>623.15611207286759</v>
      </c>
      <c r="BS580" s="30">
        <v>739.74610382916921</v>
      </c>
      <c r="BT580" s="30">
        <v>796.64434401384005</v>
      </c>
      <c r="BU580" s="30"/>
      <c r="BV580" s="30"/>
      <c r="BW580" s="30"/>
      <c r="BX580" s="30"/>
      <c r="BY580" s="30"/>
      <c r="BZ580" s="30"/>
      <c r="CA580" s="30">
        <v>0</v>
      </c>
      <c r="CB580" s="30">
        <v>109.56740387502204</v>
      </c>
      <c r="CC580" s="30">
        <v>59.764038477284743</v>
      </c>
      <c r="CD580" s="30">
        <v>119.52807695456949</v>
      </c>
      <c r="CE580" s="30">
        <v>207.84134628506521</v>
      </c>
      <c r="CF580" s="30">
        <v>0</v>
      </c>
      <c r="CG580" s="124">
        <v>0</v>
      </c>
      <c r="CH580" s="127">
        <v>135.85270853620426</v>
      </c>
      <c r="CI580" s="127">
        <v>74.101477383384136</v>
      </c>
      <c r="CJ580" s="127">
        <v>154.37807788205029</v>
      </c>
      <c r="CK580" s="127">
        <v>252.32000383589352</v>
      </c>
      <c r="CL580" s="124">
        <v>0</v>
      </c>
      <c r="CM580" s="4">
        <f>IF(ISNUMBER(VLOOKUP(A580,Sheet1!$D$5:$D$567,1,0)),1,0)</f>
        <v>0</v>
      </c>
    </row>
    <row r="581" spans="1:91">
      <c r="A581" s="111">
        <v>7731</v>
      </c>
      <c r="B581" s="1">
        <v>773</v>
      </c>
      <c r="C581" s="75">
        <v>77</v>
      </c>
      <c r="D581" s="3" t="s">
        <v>687</v>
      </c>
      <c r="E581" s="3"/>
      <c r="F581" s="4" t="s">
        <v>90</v>
      </c>
      <c r="G581" s="4" t="s">
        <v>91</v>
      </c>
      <c r="H581" s="4" t="s">
        <v>550</v>
      </c>
      <c r="I581" s="4" t="s">
        <v>367</v>
      </c>
      <c r="J581" s="4" t="s">
        <v>574</v>
      </c>
      <c r="K581" s="57">
        <f>W581/AC581</f>
        <v>222.54545454545453</v>
      </c>
      <c r="L581" s="57">
        <f>R581-K581</f>
        <v>42.773352461117526</v>
      </c>
      <c r="M581" s="57">
        <f>S581-R581</f>
        <v>46.086708448105753</v>
      </c>
      <c r="N581" s="57">
        <f>T581-S581</f>
        <v>51.243323488970987</v>
      </c>
      <c r="O581" s="57">
        <f>U581-T581</f>
        <v>48.055584122008327</v>
      </c>
      <c r="P581" s="57">
        <f>V581-U581</f>
        <v>57.892360890347334</v>
      </c>
      <c r="Q581" s="57">
        <f t="shared" si="200"/>
        <v>246.05132941054993</v>
      </c>
      <c r="R581" s="58">
        <f>X581/AD581</f>
        <v>265.31880700657206</v>
      </c>
      <c r="S581" s="58">
        <f>Y581/AE581</f>
        <v>311.40551545467781</v>
      </c>
      <c r="T581" s="58">
        <f>Z581/AF581</f>
        <v>362.6488389436488</v>
      </c>
      <c r="U581" s="58">
        <f>AA581/AG581</f>
        <v>410.70442306565712</v>
      </c>
      <c r="V581" s="58">
        <f>AB581/AH581</f>
        <v>468.59678395600446</v>
      </c>
      <c r="W581" s="57">
        <v>1224</v>
      </c>
      <c r="X581" s="57">
        <v>1459.2534385361462</v>
      </c>
      <c r="Y581" s="57">
        <v>1712.730335000728</v>
      </c>
      <c r="Z581" s="57">
        <v>1994.5686141900685</v>
      </c>
      <c r="AA581" s="57">
        <v>2299.9447691676796</v>
      </c>
      <c r="AB581" s="57">
        <v>2624.1419901536246</v>
      </c>
      <c r="AC581" s="59">
        <v>5.5</v>
      </c>
      <c r="AD581" s="59">
        <v>5.5</v>
      </c>
      <c r="AE581" s="59">
        <v>5.5</v>
      </c>
      <c r="AF581" s="59">
        <v>5.5</v>
      </c>
      <c r="AG581" s="59">
        <v>5.6</v>
      </c>
      <c r="AH581" s="59">
        <v>5.6</v>
      </c>
      <c r="AI581" s="95">
        <v>4</v>
      </c>
      <c r="AJ581" s="95">
        <f t="shared" si="201"/>
        <v>55.636363636363633</v>
      </c>
      <c r="AK581" s="95">
        <f t="shared" si="202"/>
        <v>66.329701751643015</v>
      </c>
      <c r="AL581" s="95">
        <f t="shared" si="203"/>
        <v>77.851378863669453</v>
      </c>
      <c r="AM581" s="95">
        <f t="shared" si="204"/>
        <v>90.662209735912199</v>
      </c>
      <c r="AN581" s="95">
        <f t="shared" si="205"/>
        <v>102.67610576641428</v>
      </c>
      <c r="AO581" s="95">
        <f t="shared" si="206"/>
        <v>117.14919598900111</v>
      </c>
      <c r="AV581" s="117">
        <v>32.643333329400001</v>
      </c>
      <c r="AW581" s="117">
        <v>36.4430484501164</v>
      </c>
      <c r="AX581" s="117">
        <v>40.097098042356677</v>
      </c>
      <c r="AY581" s="117">
        <v>46.689826751520584</v>
      </c>
      <c r="AZ581" s="117">
        <v>55.357934715918056</v>
      </c>
      <c r="BA581" s="117">
        <v>63.390920197260556</v>
      </c>
      <c r="BB581" s="74">
        <f t="shared" si="207"/>
        <v>88.279696965763634</v>
      </c>
      <c r="BC581" s="74">
        <f t="shared" si="208"/>
        <v>102.77275020175941</v>
      </c>
      <c r="BD581" s="74">
        <f t="shared" si="209"/>
        <v>117.94847690602613</v>
      </c>
      <c r="BE581" s="74">
        <f t="shared" si="210"/>
        <v>137.35203648743277</v>
      </c>
      <c r="BF581" s="74">
        <f t="shared" si="211"/>
        <v>158.03404048233233</v>
      </c>
      <c r="BG581" s="74">
        <f t="shared" si="212"/>
        <v>180.54011618626168</v>
      </c>
      <c r="BH581" s="111">
        <v>7731</v>
      </c>
      <c r="BI581" s="57">
        <v>489.64999994100003</v>
      </c>
      <c r="BJ581" s="57">
        <v>546.645726751746</v>
      </c>
      <c r="BK581" s="57">
        <v>601.45647063535012</v>
      </c>
      <c r="BL581" s="57">
        <v>700.34740127280872</v>
      </c>
      <c r="BM581" s="57">
        <v>830.36902073877081</v>
      </c>
      <c r="BN581" s="57">
        <v>950.86380295890831</v>
      </c>
      <c r="CA581" s="57">
        <v>0</v>
      </c>
      <c r="CB581" s="30">
        <v>28.84392766236088</v>
      </c>
      <c r="CC581" s="30">
        <v>27.470407297486556</v>
      </c>
      <c r="CD581" s="30">
        <v>34.338009121858192</v>
      </c>
      <c r="CE581" s="30">
        <v>46.689826751520584</v>
      </c>
      <c r="CF581" s="30">
        <v>0</v>
      </c>
      <c r="CG581" s="124">
        <v>0</v>
      </c>
      <c r="CH581" s="124">
        <v>36.10802323725234</v>
      </c>
      <c r="CI581" s="124">
        <v>36.10802323725234</v>
      </c>
      <c r="CJ581" s="124">
        <v>45.135029046565421</v>
      </c>
      <c r="CK581" s="124">
        <v>63.390920197260556</v>
      </c>
      <c r="CL581" s="124">
        <v>0</v>
      </c>
      <c r="CM581" s="4">
        <f>IF(ISNUMBER(VLOOKUP(A581,Sheet1!$D$5:$D$567,1,0)),1,0)</f>
        <v>0</v>
      </c>
    </row>
    <row r="582" spans="1:91" s="14" customFormat="1">
      <c r="A582" s="111">
        <v>7801</v>
      </c>
      <c r="B582" s="13">
        <v>780</v>
      </c>
      <c r="C582" s="13">
        <v>78</v>
      </c>
      <c r="D582" s="14" t="s">
        <v>688</v>
      </c>
      <c r="F582" s="15" t="s">
        <v>109</v>
      </c>
      <c r="G582" s="15" t="s">
        <v>91</v>
      </c>
      <c r="H582" s="15" t="s">
        <v>550</v>
      </c>
      <c r="I582" s="15" t="s">
        <v>367</v>
      </c>
      <c r="J582" s="15" t="s">
        <v>574</v>
      </c>
      <c r="K582" s="16">
        <v>900</v>
      </c>
      <c r="L582" s="16">
        <v>135.55605809718918</v>
      </c>
      <c r="M582" s="16">
        <v>349.73798664247943</v>
      </c>
      <c r="N582" s="16">
        <v>421.17589616564464</v>
      </c>
      <c r="O582" s="16">
        <v>490.05500512901153</v>
      </c>
      <c r="P582" s="16">
        <v>536.49862294713103</v>
      </c>
      <c r="Q582" s="16">
        <f t="shared" si="200"/>
        <v>1933.0235689814558</v>
      </c>
      <c r="R582" s="17">
        <f>K582+L582</f>
        <v>1035.5560580971892</v>
      </c>
      <c r="S582" s="17">
        <f t="shared" ref="S582:V583" si="215">R582+M582</f>
        <v>1385.2940447396686</v>
      </c>
      <c r="T582" s="17">
        <f t="shared" si="215"/>
        <v>1806.4699409053133</v>
      </c>
      <c r="U582" s="17">
        <f t="shared" si="215"/>
        <v>2296.5249460343248</v>
      </c>
      <c r="V582" s="62">
        <f t="shared" si="215"/>
        <v>2833.0235689814558</v>
      </c>
      <c r="W582" s="16">
        <v>6029.9414329617612</v>
      </c>
      <c r="X582" s="16">
        <f t="shared" ref="X582:AB583" si="216">R582*AD582</f>
        <v>7248.8924066803247</v>
      </c>
      <c r="Y582" s="16">
        <f t="shared" si="216"/>
        <v>9697.0583131776802</v>
      </c>
      <c r="Z582" s="16">
        <f t="shared" si="216"/>
        <v>12645.289586337192</v>
      </c>
      <c r="AA582" s="16">
        <f t="shared" si="216"/>
        <v>16075.674622240273</v>
      </c>
      <c r="AB582" s="16">
        <f t="shared" si="216"/>
        <v>19831.164982870192</v>
      </c>
      <c r="AC582" s="18">
        <v>6.9537771029336914</v>
      </c>
      <c r="AD582" s="18">
        <v>7</v>
      </c>
      <c r="AE582" s="18">
        <v>7</v>
      </c>
      <c r="AF582" s="18">
        <v>7</v>
      </c>
      <c r="AG582" s="18">
        <v>7</v>
      </c>
      <c r="AH582" s="18">
        <v>7</v>
      </c>
      <c r="AI582" s="95">
        <v>5</v>
      </c>
      <c r="AJ582" s="95">
        <f t="shared" si="201"/>
        <v>180</v>
      </c>
      <c r="AK582" s="95">
        <f t="shared" si="202"/>
        <v>207.11121161943782</v>
      </c>
      <c r="AL582" s="95">
        <f t="shared" si="203"/>
        <v>277.0588089479337</v>
      </c>
      <c r="AM582" s="95">
        <f t="shared" si="204"/>
        <v>361.29398818106267</v>
      </c>
      <c r="AN582" s="95">
        <f t="shared" si="205"/>
        <v>459.30498920686495</v>
      </c>
      <c r="AO582" s="95">
        <f t="shared" si="206"/>
        <v>566.60471379629121</v>
      </c>
      <c r="AP582" s="16"/>
      <c r="AQ582" s="16"/>
      <c r="AR582" s="16"/>
      <c r="AS582" s="16"/>
      <c r="AT582" s="16"/>
      <c r="AU582" s="16"/>
      <c r="AV582" s="117">
        <v>206.17187144528575</v>
      </c>
      <c r="AW582" s="117">
        <v>236.69482937078016</v>
      </c>
      <c r="AX582" s="117">
        <v>287.38815519604844</v>
      </c>
      <c r="AY582" s="117">
        <v>365.83751497626622</v>
      </c>
      <c r="AZ582" s="117">
        <v>478.44512615760482</v>
      </c>
      <c r="BA582" s="117">
        <v>619.22578846226611</v>
      </c>
      <c r="BB582" s="74">
        <f t="shared" si="207"/>
        <v>386.17187144528577</v>
      </c>
      <c r="BC582" s="74">
        <f t="shared" si="208"/>
        <v>443.80604099021798</v>
      </c>
      <c r="BD582" s="74">
        <f t="shared" si="209"/>
        <v>564.44696414398209</v>
      </c>
      <c r="BE582" s="74">
        <f t="shared" si="210"/>
        <v>727.13150315732889</v>
      </c>
      <c r="BF582" s="74">
        <f t="shared" si="211"/>
        <v>937.75011536446982</v>
      </c>
      <c r="BG582" s="74">
        <f t="shared" si="212"/>
        <v>1185.8305022585573</v>
      </c>
      <c r="BH582" s="111">
        <v>7801</v>
      </c>
      <c r="BI582" s="16">
        <v>3092.578071679286</v>
      </c>
      <c r="BJ582" s="16">
        <v>3550.4224405617024</v>
      </c>
      <c r="BK582" s="16">
        <v>4310.8223279407266</v>
      </c>
      <c r="BL582" s="16">
        <v>5487.5627246439935</v>
      </c>
      <c r="BM582" s="16">
        <v>7176.676892364072</v>
      </c>
      <c r="BN582" s="16">
        <v>9288.386826933991</v>
      </c>
      <c r="BO582" s="16">
        <v>488.73246990238488</v>
      </c>
      <c r="BP582" s="16">
        <v>663.4767185621796</v>
      </c>
      <c r="BQ582" s="16">
        <v>988.10050998788938</v>
      </c>
      <c r="BR582" s="16">
        <v>1240.3740459744686</v>
      </c>
      <c r="BS582" s="16">
        <v>1469.6140363535924</v>
      </c>
      <c r="BT582" s="16">
        <v>1646.7620404513546</v>
      </c>
      <c r="BU582" s="16"/>
      <c r="BV582" s="16"/>
      <c r="BW582" s="16"/>
      <c r="BX582" s="16"/>
      <c r="BY582" s="16"/>
      <c r="BZ582" s="16"/>
      <c r="CA582" s="16">
        <v>0</v>
      </c>
      <c r="CB582" s="30">
        <v>145.42630063146578</v>
      </c>
      <c r="CC582" s="30">
        <v>72.713150315732889</v>
      </c>
      <c r="CD582" s="30">
        <v>145.42630063146578</v>
      </c>
      <c r="CE582" s="30">
        <v>365.83751497626622</v>
      </c>
      <c r="CF582" s="30">
        <v>0</v>
      </c>
      <c r="CG582" s="124">
        <v>0</v>
      </c>
      <c r="CH582" s="124">
        <v>237.16610045171149</v>
      </c>
      <c r="CI582" s="124">
        <v>118.58305022585574</v>
      </c>
      <c r="CJ582" s="124">
        <v>213.44949040654032</v>
      </c>
      <c r="CK582" s="124">
        <v>619.22578846226611</v>
      </c>
      <c r="CL582" s="124">
        <v>0</v>
      </c>
      <c r="CM582" s="4">
        <f>IF(ISNUMBER(VLOOKUP(A582,Sheet1!$D$5:$D$567,1,0)),1,0)</f>
        <v>0</v>
      </c>
    </row>
    <row r="583" spans="1:91" s="36" customFormat="1">
      <c r="A583" s="112">
        <v>7802</v>
      </c>
      <c r="B583" s="107">
        <v>780</v>
      </c>
      <c r="C583" s="13">
        <v>78</v>
      </c>
      <c r="D583" s="101" t="s">
        <v>689</v>
      </c>
      <c r="E583" s="101"/>
      <c r="F583" s="102" t="s">
        <v>90</v>
      </c>
      <c r="G583" s="102" t="s">
        <v>91</v>
      </c>
      <c r="H583" s="102" t="s">
        <v>550</v>
      </c>
      <c r="I583" s="102" t="s">
        <v>367</v>
      </c>
      <c r="J583" s="102" t="s">
        <v>574</v>
      </c>
      <c r="K583" s="103">
        <v>580</v>
      </c>
      <c r="L583" s="103">
        <v>50</v>
      </c>
      <c r="M583" s="103">
        <v>50</v>
      </c>
      <c r="N583" s="103">
        <v>50</v>
      </c>
      <c r="O583" s="103">
        <v>50</v>
      </c>
      <c r="P583" s="103">
        <v>50</v>
      </c>
      <c r="Q583" s="103">
        <f t="shared" si="200"/>
        <v>250</v>
      </c>
      <c r="R583" s="106">
        <f>K583+L583</f>
        <v>630</v>
      </c>
      <c r="S583" s="106">
        <f t="shared" si="215"/>
        <v>680</v>
      </c>
      <c r="T583" s="106">
        <f t="shared" si="215"/>
        <v>730</v>
      </c>
      <c r="U583" s="106">
        <f t="shared" si="215"/>
        <v>780</v>
      </c>
      <c r="V583" s="109">
        <f t="shared" si="215"/>
        <v>830</v>
      </c>
      <c r="W583" s="103">
        <v>3200</v>
      </c>
      <c r="X583" s="103">
        <f t="shared" si="216"/>
        <v>3465</v>
      </c>
      <c r="Y583" s="103">
        <f t="shared" si="216"/>
        <v>3740</v>
      </c>
      <c r="Z583" s="103">
        <f t="shared" si="216"/>
        <v>4015</v>
      </c>
      <c r="AA583" s="103">
        <f t="shared" si="216"/>
        <v>4290</v>
      </c>
      <c r="AB583" s="103">
        <f t="shared" si="216"/>
        <v>4565</v>
      </c>
      <c r="AC583" s="105">
        <v>5.5</v>
      </c>
      <c r="AD583" s="105">
        <v>5.5</v>
      </c>
      <c r="AE583" s="105">
        <v>5.5</v>
      </c>
      <c r="AF583" s="105">
        <v>5.5</v>
      </c>
      <c r="AG583" s="105">
        <v>5.5</v>
      </c>
      <c r="AH583" s="105">
        <v>5.5</v>
      </c>
      <c r="AI583" s="105">
        <v>3</v>
      </c>
      <c r="AJ583" s="95">
        <f t="shared" si="201"/>
        <v>193.33333333333334</v>
      </c>
      <c r="AK583" s="95">
        <f t="shared" si="202"/>
        <v>210</v>
      </c>
      <c r="AL583" s="95">
        <f t="shared" si="203"/>
        <v>226.66666666666666</v>
      </c>
      <c r="AM583" s="95">
        <f t="shared" si="204"/>
        <v>243.33333333333334</v>
      </c>
      <c r="AN583" s="95">
        <f t="shared" si="205"/>
        <v>260</v>
      </c>
      <c r="AO583" s="95">
        <f t="shared" si="206"/>
        <v>276.66666666666669</v>
      </c>
      <c r="AP583" s="103">
        <v>500</v>
      </c>
      <c r="AQ583" s="103">
        <f>AP583*1.25</f>
        <v>625</v>
      </c>
      <c r="AR583" s="103">
        <f>AQ583*1.25</f>
        <v>781.25</v>
      </c>
      <c r="AS583" s="103">
        <f>AR583*1.25</f>
        <v>976.5625</v>
      </c>
      <c r="AT583" s="103">
        <f>AS583*1.25</f>
        <v>1220.703125</v>
      </c>
      <c r="AU583" s="103">
        <f>AT583*1.25</f>
        <v>1525.87890625</v>
      </c>
      <c r="AV583" s="117">
        <v>104.39003247146665</v>
      </c>
      <c r="AW583" s="117">
        <v>91.128777064709993</v>
      </c>
      <c r="AX583" s="117">
        <v>80.337038515433335</v>
      </c>
      <c r="AY583" s="117">
        <v>82.344037854393335</v>
      </c>
      <c r="AZ583" s="117">
        <v>90.988072079190005</v>
      </c>
      <c r="BA583" s="117">
        <v>96.85160268494333</v>
      </c>
      <c r="BB583" s="74">
        <f t="shared" si="207"/>
        <v>797.72336580479998</v>
      </c>
      <c r="BC583" s="74">
        <f t="shared" si="208"/>
        <v>926.12877706470999</v>
      </c>
      <c r="BD583" s="74">
        <f t="shared" si="209"/>
        <v>1088.2537051821</v>
      </c>
      <c r="BE583" s="74">
        <f t="shared" si="210"/>
        <v>1302.2398711877265</v>
      </c>
      <c r="BF583" s="74">
        <f t="shared" si="211"/>
        <v>1571.69119707919</v>
      </c>
      <c r="BG583" s="74">
        <f t="shared" si="212"/>
        <v>1899.3971756016101</v>
      </c>
      <c r="BH583" s="112">
        <v>7802</v>
      </c>
      <c r="BI583" s="103">
        <v>1565.8504870719999</v>
      </c>
      <c r="BJ583" s="103">
        <v>1366.9316559706499</v>
      </c>
      <c r="BK583" s="103">
        <v>1205.0555777315001</v>
      </c>
      <c r="BL583" s="103">
        <v>1235.1605678159001</v>
      </c>
      <c r="BM583" s="103">
        <v>1364.82108118785</v>
      </c>
      <c r="BN583" s="103">
        <v>1452.7740402741499</v>
      </c>
      <c r="BO583" s="103"/>
      <c r="BP583" s="103"/>
      <c r="BQ583" s="103"/>
      <c r="BR583" s="103"/>
      <c r="BS583" s="103"/>
      <c r="BT583" s="103"/>
      <c r="BU583" s="103"/>
      <c r="BV583" s="103"/>
      <c r="BW583" s="103"/>
      <c r="BX583" s="103"/>
      <c r="BY583" s="103"/>
      <c r="BZ583" s="103"/>
      <c r="CA583" s="103">
        <v>260.44797423754534</v>
      </c>
      <c r="CB583" s="30">
        <v>390.67196135631792</v>
      </c>
      <c r="CC583" s="30">
        <v>312.53756908505437</v>
      </c>
      <c r="CD583" s="30">
        <v>260.44797423754534</v>
      </c>
      <c r="CE583" s="30">
        <v>82.344037854393335</v>
      </c>
      <c r="CF583" s="30">
        <v>0</v>
      </c>
      <c r="CG583" s="124">
        <v>379.87943512032206</v>
      </c>
      <c r="CH583" s="124">
        <v>569.81915268048306</v>
      </c>
      <c r="CI583" s="124">
        <v>474.84929390040253</v>
      </c>
      <c r="CJ583" s="124">
        <v>379.87943512032206</v>
      </c>
      <c r="CK583" s="124">
        <v>96.85160268494333</v>
      </c>
      <c r="CL583" s="124">
        <v>0</v>
      </c>
      <c r="CM583" s="4">
        <f>IF(ISNUMBER(VLOOKUP(A583,Sheet1!$D$5:$D$567,1,0)),1,0)</f>
        <v>0</v>
      </c>
    </row>
    <row r="584" spans="1:91" s="57" customFormat="1">
      <c r="A584" s="112">
        <v>7811</v>
      </c>
      <c r="B584" s="32">
        <v>781</v>
      </c>
      <c r="C584" s="13">
        <v>78</v>
      </c>
      <c r="D584" s="3" t="s">
        <v>690</v>
      </c>
      <c r="E584" s="3"/>
      <c r="F584" s="4" t="s">
        <v>90</v>
      </c>
      <c r="G584" s="4" t="s">
        <v>91</v>
      </c>
      <c r="H584" s="4" t="s">
        <v>550</v>
      </c>
      <c r="I584" s="4" t="s">
        <v>367</v>
      </c>
      <c r="J584" s="4" t="s">
        <v>574</v>
      </c>
      <c r="K584" s="57">
        <f>W584/AC584</f>
        <v>1194.3086516947046</v>
      </c>
      <c r="L584" s="57">
        <f>R584-K584</f>
        <v>81.929107708319862</v>
      </c>
      <c r="M584" s="57">
        <f t="shared" ref="M584:P588" si="217">S584-R584</f>
        <v>322.87409486933757</v>
      </c>
      <c r="N584" s="57">
        <f t="shared" si="217"/>
        <v>351.14865235458137</v>
      </c>
      <c r="O584" s="57">
        <f t="shared" si="217"/>
        <v>236.03255982270684</v>
      </c>
      <c r="P584" s="57">
        <f t="shared" si="217"/>
        <v>276.08828135969316</v>
      </c>
      <c r="Q584" s="57">
        <f t="shared" si="200"/>
        <v>1268.0726961146388</v>
      </c>
      <c r="R584" s="58">
        <f t="shared" ref="R584:V588" si="218">X584/AD584</f>
        <v>1276.2377594030245</v>
      </c>
      <c r="S584" s="58">
        <f t="shared" si="218"/>
        <v>1599.1118542723621</v>
      </c>
      <c r="T584" s="58">
        <f t="shared" si="218"/>
        <v>1950.2605066269434</v>
      </c>
      <c r="U584" s="58">
        <f t="shared" si="218"/>
        <v>2186.2930664496503</v>
      </c>
      <c r="V584" s="58">
        <f t="shared" si="218"/>
        <v>2462.3813478093434</v>
      </c>
      <c r="W584" s="57">
        <v>5254.9580674567005</v>
      </c>
      <c r="X584" s="57">
        <v>5615.4461413733079</v>
      </c>
      <c r="Y584" s="57">
        <v>7036.0921587983939</v>
      </c>
      <c r="Z584" s="57">
        <v>8581.1462291585522</v>
      </c>
      <c r="AA584" s="57">
        <v>9838.3187990234255</v>
      </c>
      <c r="AB584" s="57">
        <v>11080.716065142045</v>
      </c>
      <c r="AC584" s="59">
        <v>4.4000000000000004</v>
      </c>
      <c r="AD584" s="59">
        <v>4.4000000000000004</v>
      </c>
      <c r="AE584" s="59">
        <v>4.4000000000000004</v>
      </c>
      <c r="AF584" s="59">
        <v>4.4000000000000004</v>
      </c>
      <c r="AG584" s="59">
        <v>4.5</v>
      </c>
      <c r="AH584" s="59">
        <v>4.5</v>
      </c>
      <c r="AI584" s="95">
        <v>5</v>
      </c>
      <c r="AJ584" s="95">
        <f t="shared" si="201"/>
        <v>238.86173033894093</v>
      </c>
      <c r="AK584" s="95">
        <f t="shared" si="202"/>
        <v>255.2475518806049</v>
      </c>
      <c r="AL584" s="95">
        <f t="shared" si="203"/>
        <v>319.82237085447241</v>
      </c>
      <c r="AM584" s="95">
        <f t="shared" si="204"/>
        <v>390.05210132538866</v>
      </c>
      <c r="AN584" s="95">
        <f t="shared" si="205"/>
        <v>437.25861328993005</v>
      </c>
      <c r="AO584" s="95">
        <f t="shared" si="206"/>
        <v>492.47626956186866</v>
      </c>
      <c r="AV584" s="117">
        <v>143.4988549526517</v>
      </c>
      <c r="AW584" s="117">
        <v>127.25809695921188</v>
      </c>
      <c r="AX584" s="117">
        <v>131.13368820086777</v>
      </c>
      <c r="AY584" s="117">
        <v>155.33787822736286</v>
      </c>
      <c r="AZ584" s="117">
        <v>184.37138109988575</v>
      </c>
      <c r="BA584" s="117">
        <v>205.56850293792618</v>
      </c>
      <c r="BB584" s="74">
        <f t="shared" si="207"/>
        <v>382.36058529159266</v>
      </c>
      <c r="BC584" s="74">
        <f t="shared" si="208"/>
        <v>382.50564883981679</v>
      </c>
      <c r="BD584" s="74">
        <f t="shared" si="209"/>
        <v>450.95605905534018</v>
      </c>
      <c r="BE584" s="74">
        <f t="shared" si="210"/>
        <v>545.38997955275158</v>
      </c>
      <c r="BF584" s="74">
        <f t="shared" si="211"/>
        <v>621.62999438981581</v>
      </c>
      <c r="BG584" s="74">
        <f t="shared" si="212"/>
        <v>698.04477249979482</v>
      </c>
      <c r="BH584" s="112">
        <v>7811</v>
      </c>
      <c r="BI584" s="57">
        <v>2152.4828242897756</v>
      </c>
      <c r="BJ584" s="57">
        <v>1908.8714543881783</v>
      </c>
      <c r="BK584" s="57">
        <v>1967.0053230130166</v>
      </c>
      <c r="BL584" s="57">
        <v>2330.0681734104428</v>
      </c>
      <c r="BM584" s="57">
        <v>2765.5707164982864</v>
      </c>
      <c r="BN584" s="57">
        <v>3083.5275440688929</v>
      </c>
      <c r="CA584" s="57">
        <v>0</v>
      </c>
      <c r="CB584" s="30">
        <v>136.3474948881879</v>
      </c>
      <c r="CC584" s="30">
        <v>103.62409611502281</v>
      </c>
      <c r="CD584" s="30">
        <v>152.70919427477045</v>
      </c>
      <c r="CE584" s="30">
        <v>155.33787822736286</v>
      </c>
      <c r="CF584" s="30">
        <v>0</v>
      </c>
      <c r="CG584" s="124">
        <v>0</v>
      </c>
      <c r="CH584" s="124">
        <v>174.5111931249487</v>
      </c>
      <c r="CI584" s="124">
        <v>132.62850677496101</v>
      </c>
      <c r="CJ584" s="124">
        <v>188.47208857494462</v>
      </c>
      <c r="CK584" s="124">
        <v>205.56850293792621</v>
      </c>
      <c r="CL584" s="124">
        <v>0</v>
      </c>
      <c r="CM584" s="4">
        <f>IF(ISNUMBER(VLOOKUP(A584,Sheet1!$D$5:$D$567,1,0)),1,0)</f>
        <v>0</v>
      </c>
    </row>
    <row r="585" spans="1:91" s="57" customFormat="1">
      <c r="A585" s="112">
        <v>7821</v>
      </c>
      <c r="B585" s="32">
        <v>782</v>
      </c>
      <c r="C585" s="13">
        <v>78</v>
      </c>
      <c r="D585" s="3" t="s">
        <v>691</v>
      </c>
      <c r="E585" s="3"/>
      <c r="F585" s="4" t="s">
        <v>90</v>
      </c>
      <c r="G585" s="4" t="s">
        <v>91</v>
      </c>
      <c r="H585" s="4" t="s">
        <v>550</v>
      </c>
      <c r="I585" s="4" t="s">
        <v>367</v>
      </c>
      <c r="J585" s="4" t="s">
        <v>574</v>
      </c>
      <c r="K585" s="57">
        <f>W585/AC585</f>
        <v>305.95238095238096</v>
      </c>
      <c r="L585" s="57">
        <f>R585-K585</f>
        <v>37.036098018356881</v>
      </c>
      <c r="M585" s="57">
        <f t="shared" si="217"/>
        <v>69.229029705320215</v>
      </c>
      <c r="N585" s="57">
        <f t="shared" si="217"/>
        <v>73.359660249126023</v>
      </c>
      <c r="O585" s="57">
        <f t="shared" si="217"/>
        <v>76.345992020601329</v>
      </c>
      <c r="P585" s="57">
        <f t="shared" si="217"/>
        <v>76.23532787140266</v>
      </c>
      <c r="Q585" s="57">
        <f t="shared" si="200"/>
        <v>332.20610786480711</v>
      </c>
      <c r="R585" s="58">
        <f t="shared" si="218"/>
        <v>342.98847897073784</v>
      </c>
      <c r="S585" s="58">
        <f t="shared" si="218"/>
        <v>412.21750867605806</v>
      </c>
      <c r="T585" s="58">
        <f t="shared" si="218"/>
        <v>485.57716892518408</v>
      </c>
      <c r="U585" s="58">
        <f t="shared" si="218"/>
        <v>561.92316094578541</v>
      </c>
      <c r="V585" s="58">
        <f t="shared" si="218"/>
        <v>638.15848881718807</v>
      </c>
      <c r="W585" s="57">
        <v>1285</v>
      </c>
      <c r="X585" s="57">
        <v>1440.5516116770991</v>
      </c>
      <c r="Y585" s="57">
        <v>1731.3135364394439</v>
      </c>
      <c r="Z585" s="57">
        <v>2039.4241094857732</v>
      </c>
      <c r="AA585" s="57">
        <v>2360.077275972299</v>
      </c>
      <c r="AB585" s="57">
        <v>2680.2656530321901</v>
      </c>
      <c r="AC585" s="59">
        <v>4.2</v>
      </c>
      <c r="AD585" s="59">
        <v>4.2</v>
      </c>
      <c r="AE585" s="59">
        <v>4.2</v>
      </c>
      <c r="AF585" s="59">
        <v>4.2</v>
      </c>
      <c r="AG585" s="59">
        <v>4.2</v>
      </c>
      <c r="AH585" s="59">
        <v>4.2</v>
      </c>
      <c r="AI585" s="95">
        <v>4</v>
      </c>
      <c r="AJ585" s="95">
        <f t="shared" si="201"/>
        <v>76.488095238095241</v>
      </c>
      <c r="AK585" s="95">
        <f t="shared" si="202"/>
        <v>85.747119742684461</v>
      </c>
      <c r="AL585" s="95">
        <f t="shared" si="203"/>
        <v>103.05437716901451</v>
      </c>
      <c r="AM585" s="95">
        <f t="shared" si="204"/>
        <v>121.39429223129602</v>
      </c>
      <c r="AN585" s="95">
        <f t="shared" si="205"/>
        <v>140.48079023644635</v>
      </c>
      <c r="AO585" s="95">
        <f t="shared" si="206"/>
        <v>159.53962220429702</v>
      </c>
      <c r="AV585" s="117">
        <v>30.250000000691671</v>
      </c>
      <c r="AW585" s="117">
        <v>30.51694862061829</v>
      </c>
      <c r="AX585" s="117">
        <v>35.232696949930627</v>
      </c>
      <c r="AY585" s="117">
        <v>43.561032614734863</v>
      </c>
      <c r="AZ585" s="117">
        <v>51.677898684992371</v>
      </c>
      <c r="BA585" s="117">
        <v>58.087418382861074</v>
      </c>
      <c r="BB585" s="74">
        <f t="shared" si="207"/>
        <v>106.73809523878691</v>
      </c>
      <c r="BC585" s="74">
        <f t="shared" si="208"/>
        <v>116.26406836330275</v>
      </c>
      <c r="BD585" s="74">
        <f t="shared" si="209"/>
        <v>138.28707411894516</v>
      </c>
      <c r="BE585" s="74">
        <f t="shared" si="210"/>
        <v>164.95532484603089</v>
      </c>
      <c r="BF585" s="74">
        <f t="shared" si="211"/>
        <v>192.15868892143874</v>
      </c>
      <c r="BG585" s="74">
        <f t="shared" si="212"/>
        <v>217.62704058715809</v>
      </c>
      <c r="BH585" s="112">
        <v>7821</v>
      </c>
      <c r="BI585" s="57">
        <v>453.75000001037506</v>
      </c>
      <c r="BJ585" s="57">
        <v>457.75422930927436</v>
      </c>
      <c r="BK585" s="57">
        <v>528.4904542489594</v>
      </c>
      <c r="BL585" s="57">
        <v>653.41548922102299</v>
      </c>
      <c r="BM585" s="57">
        <v>775.16848027488561</v>
      </c>
      <c r="BN585" s="57">
        <v>871.31127574291611</v>
      </c>
      <c r="CA585" s="57">
        <v>0</v>
      </c>
      <c r="CB585" s="30">
        <v>41.238831211507723</v>
      </c>
      <c r="CC585" s="30">
        <v>31.341511720745871</v>
      </c>
      <c r="CD585" s="30">
        <v>49.486597453809267</v>
      </c>
      <c r="CE585" s="30">
        <v>43.561032614734863</v>
      </c>
      <c r="CF585" s="30">
        <v>0</v>
      </c>
      <c r="CG585" s="124">
        <v>0</v>
      </c>
      <c r="CH585" s="124">
        <v>54.406760146789523</v>
      </c>
      <c r="CI585" s="124">
        <v>41.34913771156004</v>
      </c>
      <c r="CJ585" s="124">
        <v>63.111841770275845</v>
      </c>
      <c r="CK585" s="124">
        <v>58.087418382861074</v>
      </c>
      <c r="CL585" s="124">
        <v>0</v>
      </c>
      <c r="CM585" s="4">
        <f>IF(ISNUMBER(VLOOKUP(A585,Sheet1!$D$5:$D$567,1,0)),1,0)</f>
        <v>0</v>
      </c>
    </row>
    <row r="586" spans="1:91" s="57" customFormat="1">
      <c r="A586" s="112">
        <v>7822</v>
      </c>
      <c r="B586" s="32">
        <v>782</v>
      </c>
      <c r="C586" s="13">
        <v>78</v>
      </c>
      <c r="D586" s="3" t="s">
        <v>692</v>
      </c>
      <c r="E586" s="3"/>
      <c r="F586" s="4" t="s">
        <v>90</v>
      </c>
      <c r="G586" s="4" t="s">
        <v>91</v>
      </c>
      <c r="H586" s="4" t="s">
        <v>550</v>
      </c>
      <c r="I586" s="4" t="s">
        <v>367</v>
      </c>
      <c r="J586" s="4" t="s">
        <v>574</v>
      </c>
      <c r="K586" s="57">
        <f>W586/AC586</f>
        <v>898.34506876327623</v>
      </c>
      <c r="L586" s="57">
        <f>R586-K586</f>
        <v>138.37612649883431</v>
      </c>
      <c r="M586" s="57">
        <f t="shared" si="217"/>
        <v>238.29388466179967</v>
      </c>
      <c r="N586" s="57">
        <f t="shared" si="217"/>
        <v>225.60261497127158</v>
      </c>
      <c r="O586" s="57">
        <f t="shared" si="217"/>
        <v>270.23106651763715</v>
      </c>
      <c r="P586" s="57">
        <f t="shared" si="217"/>
        <v>267.25343350012645</v>
      </c>
      <c r="Q586" s="57">
        <f t="shared" si="200"/>
        <v>1139.7571261496691</v>
      </c>
      <c r="R586" s="58">
        <f t="shared" si="218"/>
        <v>1036.7211952621105</v>
      </c>
      <c r="S586" s="58">
        <f t="shared" si="218"/>
        <v>1275.0150799239102</v>
      </c>
      <c r="T586" s="58">
        <f t="shared" si="218"/>
        <v>1500.6176948951818</v>
      </c>
      <c r="U586" s="58">
        <f t="shared" si="218"/>
        <v>1770.8487614128189</v>
      </c>
      <c r="V586" s="58">
        <f t="shared" si="218"/>
        <v>2038.1021949129454</v>
      </c>
      <c r="W586" s="57">
        <v>4042.5528094347428</v>
      </c>
      <c r="X586" s="57">
        <v>4665.2453786794977</v>
      </c>
      <c r="Y586" s="57">
        <v>5737.5678596575963</v>
      </c>
      <c r="Z586" s="57">
        <v>6902.8413965178352</v>
      </c>
      <c r="AA586" s="57">
        <v>8145.904302498966</v>
      </c>
      <c r="AB586" s="57">
        <v>9375.2700965995482</v>
      </c>
      <c r="AC586" s="59">
        <v>4.5</v>
      </c>
      <c r="AD586" s="59">
        <v>4.5</v>
      </c>
      <c r="AE586" s="59">
        <v>4.5</v>
      </c>
      <c r="AF586" s="59">
        <v>4.5999999999999996</v>
      </c>
      <c r="AG586" s="59">
        <v>4.5999999999999996</v>
      </c>
      <c r="AH586" s="59">
        <v>4.5999999999999996</v>
      </c>
      <c r="AI586" s="95">
        <v>4</v>
      </c>
      <c r="AJ586" s="95">
        <f t="shared" si="201"/>
        <v>224.58626719081906</v>
      </c>
      <c r="AK586" s="95">
        <f t="shared" si="202"/>
        <v>259.18029881552764</v>
      </c>
      <c r="AL586" s="95">
        <f t="shared" si="203"/>
        <v>318.75376998097755</v>
      </c>
      <c r="AM586" s="95">
        <f t="shared" si="204"/>
        <v>375.15442372379545</v>
      </c>
      <c r="AN586" s="95">
        <f t="shared" si="205"/>
        <v>442.71219035320473</v>
      </c>
      <c r="AO586" s="95">
        <f t="shared" si="206"/>
        <v>509.52554872823634</v>
      </c>
      <c r="AV586" s="117">
        <v>111.7852863661476</v>
      </c>
      <c r="AW586" s="117">
        <v>112.99594325500658</v>
      </c>
      <c r="AX586" s="117">
        <v>130.58625773328927</v>
      </c>
      <c r="AY586" s="117">
        <v>156.14307901616294</v>
      </c>
      <c r="AZ586" s="117">
        <v>190.30776431055975</v>
      </c>
      <c r="BA586" s="117">
        <v>217.92627836956299</v>
      </c>
      <c r="BB586" s="74">
        <f t="shared" si="207"/>
        <v>336.37155355696666</v>
      </c>
      <c r="BC586" s="74">
        <f t="shared" si="208"/>
        <v>372.17624207053422</v>
      </c>
      <c r="BD586" s="74">
        <f t="shared" si="209"/>
        <v>449.34002771426685</v>
      </c>
      <c r="BE586" s="74">
        <f t="shared" si="210"/>
        <v>531.29750273995842</v>
      </c>
      <c r="BF586" s="74">
        <f t="shared" si="211"/>
        <v>633.01995466376445</v>
      </c>
      <c r="BG586" s="74">
        <f t="shared" si="212"/>
        <v>727.45182709779931</v>
      </c>
      <c r="BH586" s="112">
        <v>7822</v>
      </c>
      <c r="BI586" s="57">
        <v>1676.779295492214</v>
      </c>
      <c r="BJ586" s="57">
        <v>1694.9391488250988</v>
      </c>
      <c r="BK586" s="57">
        <v>1958.793865999339</v>
      </c>
      <c r="BL586" s="57">
        <v>2342.1461852424441</v>
      </c>
      <c r="BM586" s="57">
        <v>2854.6164646583961</v>
      </c>
      <c r="BN586" s="57">
        <v>3268.8941755434448</v>
      </c>
      <c r="CA586" s="57">
        <v>0</v>
      </c>
      <c r="CB586" s="30">
        <v>132.8243756849896</v>
      </c>
      <c r="CC586" s="30">
        <v>100.9465255205921</v>
      </c>
      <c r="CD586" s="30">
        <v>143.45032573978878</v>
      </c>
      <c r="CE586" s="30">
        <v>156.14307901616294</v>
      </c>
      <c r="CF586" s="30">
        <v>0</v>
      </c>
      <c r="CG586" s="124">
        <v>0</v>
      </c>
      <c r="CH586" s="124">
        <v>181.86295677444983</v>
      </c>
      <c r="CI586" s="124">
        <v>138.21584714858187</v>
      </c>
      <c r="CJ586" s="124">
        <v>189.13747504542783</v>
      </c>
      <c r="CK586" s="124">
        <v>217.92627836956297</v>
      </c>
      <c r="CL586" s="124">
        <v>0</v>
      </c>
      <c r="CM586" s="4">
        <f>IF(ISNUMBER(VLOOKUP(A586,Sheet1!$D$5:$D$567,1,0)),1,0)</f>
        <v>0</v>
      </c>
    </row>
    <row r="587" spans="1:91" s="57" customFormat="1">
      <c r="A587" s="112">
        <v>7823</v>
      </c>
      <c r="B587" s="32">
        <v>782</v>
      </c>
      <c r="C587" s="13">
        <v>78</v>
      </c>
      <c r="D587" s="3" t="s">
        <v>693</v>
      </c>
      <c r="E587" s="3"/>
      <c r="F587" s="4" t="s">
        <v>90</v>
      </c>
      <c r="G587" s="4" t="s">
        <v>91</v>
      </c>
      <c r="H587" s="4" t="s">
        <v>550</v>
      </c>
      <c r="I587" s="4" t="s">
        <v>367</v>
      </c>
      <c r="J587" s="4" t="s">
        <v>574</v>
      </c>
      <c r="K587" s="57">
        <f>W587/AC587</f>
        <v>255.98627046092156</v>
      </c>
      <c r="L587" s="57">
        <f>R587-K587</f>
        <v>20.333716258647826</v>
      </c>
      <c r="M587" s="57">
        <f t="shared" si="217"/>
        <v>55.175005544005671</v>
      </c>
      <c r="N587" s="57">
        <f t="shared" si="217"/>
        <v>63.260654941466726</v>
      </c>
      <c r="O587" s="57">
        <f t="shared" si="217"/>
        <v>68.532651966366359</v>
      </c>
      <c r="P587" s="57">
        <f t="shared" si="217"/>
        <v>72.451388855103403</v>
      </c>
      <c r="Q587" s="57">
        <f t="shared" si="200"/>
        <v>279.75341756558998</v>
      </c>
      <c r="R587" s="58">
        <f t="shared" si="218"/>
        <v>276.31998671956939</v>
      </c>
      <c r="S587" s="58">
        <f t="shared" si="218"/>
        <v>331.49499226357506</v>
      </c>
      <c r="T587" s="58">
        <f t="shared" si="218"/>
        <v>394.75564720504178</v>
      </c>
      <c r="U587" s="58">
        <f t="shared" si="218"/>
        <v>463.28829917140814</v>
      </c>
      <c r="V587" s="58">
        <f t="shared" si="218"/>
        <v>535.73968802651154</v>
      </c>
      <c r="W587" s="57">
        <v>1382.3258604889766</v>
      </c>
      <c r="X587" s="57">
        <v>1492.1279282856749</v>
      </c>
      <c r="Y587" s="57">
        <v>1790.0729582233055</v>
      </c>
      <c r="Z587" s="57">
        <v>2131.6804949072257</v>
      </c>
      <c r="AA587" s="57">
        <v>2501.756815525604</v>
      </c>
      <c r="AB587" s="57">
        <v>2892.9943153431623</v>
      </c>
      <c r="AC587" s="59">
        <v>5.4</v>
      </c>
      <c r="AD587" s="59">
        <v>5.4</v>
      </c>
      <c r="AE587" s="59">
        <v>5.4</v>
      </c>
      <c r="AF587" s="59">
        <v>5.4</v>
      </c>
      <c r="AG587" s="59">
        <v>5.4</v>
      </c>
      <c r="AH587" s="59">
        <v>5.4</v>
      </c>
      <c r="AI587" s="95">
        <v>4</v>
      </c>
      <c r="AJ587" s="95">
        <f t="shared" si="201"/>
        <v>63.99656761523039</v>
      </c>
      <c r="AK587" s="95">
        <f t="shared" si="202"/>
        <v>69.079996679892346</v>
      </c>
      <c r="AL587" s="95">
        <f t="shared" si="203"/>
        <v>82.873748065893764</v>
      </c>
      <c r="AM587" s="95">
        <f t="shared" si="204"/>
        <v>98.688911801260446</v>
      </c>
      <c r="AN587" s="95">
        <f t="shared" si="205"/>
        <v>115.82207479285204</v>
      </c>
      <c r="AO587" s="95">
        <f t="shared" si="206"/>
        <v>133.93492200662789</v>
      </c>
      <c r="AV587" s="117">
        <v>43.009025144412824</v>
      </c>
      <c r="AW587" s="117">
        <v>36.008017824274098</v>
      </c>
      <c r="AX587" s="117">
        <v>34.075686231946847</v>
      </c>
      <c r="AY587" s="117">
        <v>38.924165891659335</v>
      </c>
      <c r="AZ587" s="117">
        <v>49.572033110953313</v>
      </c>
      <c r="BA587" s="117">
        <v>57.243007601454806</v>
      </c>
      <c r="BB587" s="74">
        <f t="shared" si="207"/>
        <v>107.00559275964321</v>
      </c>
      <c r="BC587" s="74">
        <f t="shared" si="208"/>
        <v>105.08801450416644</v>
      </c>
      <c r="BD587" s="74">
        <f t="shared" si="209"/>
        <v>116.94943429784061</v>
      </c>
      <c r="BE587" s="74">
        <f t="shared" si="210"/>
        <v>137.61307769291977</v>
      </c>
      <c r="BF587" s="74">
        <f t="shared" si="211"/>
        <v>165.39410790380535</v>
      </c>
      <c r="BG587" s="74">
        <f t="shared" si="212"/>
        <v>191.17792960808271</v>
      </c>
      <c r="BH587" s="112">
        <v>7823</v>
      </c>
      <c r="BI587" s="57">
        <v>645.13537716619237</v>
      </c>
      <c r="BJ587" s="57">
        <v>540.12026736411144</v>
      </c>
      <c r="BK587" s="57">
        <v>511.13529347920269</v>
      </c>
      <c r="BL587" s="57">
        <v>583.86248837489006</v>
      </c>
      <c r="BM587" s="57">
        <v>743.58049666429974</v>
      </c>
      <c r="BN587" s="57">
        <v>858.64511402182211</v>
      </c>
      <c r="CA587" s="57">
        <v>0</v>
      </c>
      <c r="CB587" s="30">
        <v>34.403269423229943</v>
      </c>
      <c r="CC587" s="30">
        <v>26.146484761654758</v>
      </c>
      <c r="CD587" s="30">
        <v>38.531661754017541</v>
      </c>
      <c r="CE587" s="30">
        <v>38.924165891659335</v>
      </c>
      <c r="CF587" s="30">
        <v>0</v>
      </c>
      <c r="CG587" s="124">
        <v>0</v>
      </c>
      <c r="CH587" s="124">
        <v>47.794482402020677</v>
      </c>
      <c r="CI587" s="124">
        <v>36.323806625535717</v>
      </c>
      <c r="CJ587" s="124">
        <v>49.706261698101507</v>
      </c>
      <c r="CK587" s="124">
        <v>57.243007601454799</v>
      </c>
      <c r="CL587" s="124">
        <v>0</v>
      </c>
      <c r="CM587" s="4">
        <f>IF(ISNUMBER(VLOOKUP(A587,Sheet1!$D$5:$D$567,1,0)),1,0)</f>
        <v>0</v>
      </c>
    </row>
    <row r="588" spans="1:91" s="57" customFormat="1">
      <c r="A588" s="112">
        <v>7824</v>
      </c>
      <c r="B588" s="32">
        <v>782</v>
      </c>
      <c r="C588" s="13">
        <v>78</v>
      </c>
      <c r="D588" s="3" t="s">
        <v>694</v>
      </c>
      <c r="E588" s="3"/>
      <c r="F588" s="4" t="s">
        <v>90</v>
      </c>
      <c r="G588" s="4" t="s">
        <v>91</v>
      </c>
      <c r="H588" s="4" t="s">
        <v>550</v>
      </c>
      <c r="I588" s="4" t="s">
        <v>367</v>
      </c>
      <c r="J588" s="4" t="s">
        <v>574</v>
      </c>
      <c r="K588" s="57">
        <f>W588/AC588</f>
        <v>425.66977687581129</v>
      </c>
      <c r="L588" s="57">
        <f>R588-K588</f>
        <v>72.901785582718901</v>
      </c>
      <c r="M588" s="57">
        <f t="shared" si="217"/>
        <v>116.87488836512108</v>
      </c>
      <c r="N588" s="57">
        <f t="shared" si="217"/>
        <v>132.00198528192811</v>
      </c>
      <c r="O588" s="57">
        <f t="shared" si="217"/>
        <v>126.49592499874677</v>
      </c>
      <c r="P588" s="57">
        <f t="shared" si="217"/>
        <v>147.91453149186339</v>
      </c>
      <c r="Q588" s="57">
        <f t="shared" si="200"/>
        <v>596.18911572037825</v>
      </c>
      <c r="R588" s="58">
        <f t="shared" si="218"/>
        <v>498.5715624585302</v>
      </c>
      <c r="S588" s="58">
        <f t="shared" si="218"/>
        <v>615.44645082365128</v>
      </c>
      <c r="T588" s="58">
        <f t="shared" si="218"/>
        <v>747.44843610557939</v>
      </c>
      <c r="U588" s="58">
        <f t="shared" si="218"/>
        <v>873.94436110432616</v>
      </c>
      <c r="V588" s="58">
        <f t="shared" si="218"/>
        <v>1021.8588925961895</v>
      </c>
      <c r="W588" s="57">
        <v>2256.0498174417999</v>
      </c>
      <c r="X588" s="57">
        <v>2642.4292810302099</v>
      </c>
      <c r="Y588" s="57">
        <v>3261.8661893653516</v>
      </c>
      <c r="Z588" s="57">
        <v>3961.4767113595703</v>
      </c>
      <c r="AA588" s="57">
        <v>4719.2995499633616</v>
      </c>
      <c r="AB588" s="57">
        <v>5518.038020019424</v>
      </c>
      <c r="AC588" s="59">
        <v>5.3</v>
      </c>
      <c r="AD588" s="59">
        <v>5.3</v>
      </c>
      <c r="AE588" s="59">
        <v>5.3</v>
      </c>
      <c r="AF588" s="59">
        <v>5.3</v>
      </c>
      <c r="AG588" s="59">
        <v>5.4</v>
      </c>
      <c r="AH588" s="59">
        <v>5.4</v>
      </c>
      <c r="AI588" s="95">
        <v>4</v>
      </c>
      <c r="AJ588" s="95">
        <f t="shared" si="201"/>
        <v>106.41744421895282</v>
      </c>
      <c r="AK588" s="95">
        <f t="shared" si="202"/>
        <v>124.64289061463255</v>
      </c>
      <c r="AL588" s="95">
        <f t="shared" si="203"/>
        <v>153.86161270591282</v>
      </c>
      <c r="AM588" s="95">
        <f t="shared" si="204"/>
        <v>186.86210902639485</v>
      </c>
      <c r="AN588" s="95">
        <f t="shared" si="205"/>
        <v>218.48609027608154</v>
      </c>
      <c r="AO588" s="95">
        <f t="shared" si="206"/>
        <v>255.46472314904739</v>
      </c>
      <c r="AV588" s="117">
        <v>62.835906364644941</v>
      </c>
      <c r="AW588" s="117">
        <v>68.824514362408721</v>
      </c>
      <c r="AX588" s="117">
        <v>79.692260453779525</v>
      </c>
      <c r="AY588" s="117">
        <v>95.868935662182508</v>
      </c>
      <c r="AZ588" s="117">
        <v>115.82068485717019</v>
      </c>
      <c r="BA588" s="117">
        <v>135.42093306460134</v>
      </c>
      <c r="BB588" s="74">
        <f t="shared" si="207"/>
        <v>169.25335058359775</v>
      </c>
      <c r="BC588" s="74">
        <f t="shared" si="208"/>
        <v>193.46740497704127</v>
      </c>
      <c r="BD588" s="74">
        <f t="shared" si="209"/>
        <v>233.55387315969233</v>
      </c>
      <c r="BE588" s="74">
        <f t="shared" si="210"/>
        <v>282.73104468857736</v>
      </c>
      <c r="BF588" s="74">
        <f t="shared" si="211"/>
        <v>334.30677513325173</v>
      </c>
      <c r="BG588" s="74">
        <f t="shared" si="212"/>
        <v>390.88565621364876</v>
      </c>
      <c r="BH588" s="112">
        <v>7824</v>
      </c>
      <c r="BI588" s="57">
        <v>942.53859546967408</v>
      </c>
      <c r="BJ588" s="57">
        <v>1032.3677154361308</v>
      </c>
      <c r="BK588" s="57">
        <v>1195.3839068066929</v>
      </c>
      <c r="BL588" s="57">
        <v>1438.0340349327375</v>
      </c>
      <c r="BM588" s="57">
        <v>1737.3102728575529</v>
      </c>
      <c r="BN588" s="57">
        <v>2031.3139959690202</v>
      </c>
      <c r="CA588" s="57">
        <v>0</v>
      </c>
      <c r="CB588" s="30">
        <v>59.373519384601245</v>
      </c>
      <c r="CC588" s="30">
        <v>42.409656703286601</v>
      </c>
      <c r="CD588" s="30">
        <v>84.819313406573201</v>
      </c>
      <c r="CE588" s="30">
        <v>95.868935662182523</v>
      </c>
      <c r="CF588" s="30">
        <v>0</v>
      </c>
      <c r="CG588" s="124">
        <v>0</v>
      </c>
      <c r="CH588" s="124">
        <v>82.085987804866235</v>
      </c>
      <c r="CI588" s="124">
        <v>58.632848432047311</v>
      </c>
      <c r="CJ588" s="124">
        <v>113.35684030195813</v>
      </c>
      <c r="CK588" s="124">
        <v>135.42093306460134</v>
      </c>
      <c r="CL588" s="124">
        <v>0</v>
      </c>
      <c r="CM588" s="4">
        <f>IF(ISNUMBER(VLOOKUP(A588,Sheet1!$D$5:$D$567,1,0)),1,0)</f>
        <v>0</v>
      </c>
    </row>
    <row r="589" spans="1:91" s="57" customFormat="1">
      <c r="A589" s="112">
        <v>7825</v>
      </c>
      <c r="B589" s="107">
        <v>782</v>
      </c>
      <c r="C589" s="13">
        <v>78</v>
      </c>
      <c r="D589" s="101" t="s">
        <v>695</v>
      </c>
      <c r="E589" s="101"/>
      <c r="F589" s="102" t="s">
        <v>90</v>
      </c>
      <c r="G589" s="102" t="s">
        <v>91</v>
      </c>
      <c r="H589" s="102" t="s">
        <v>550</v>
      </c>
      <c r="I589" s="102" t="s">
        <v>367</v>
      </c>
      <c r="J589" s="102" t="s">
        <v>574</v>
      </c>
      <c r="K589" s="103"/>
      <c r="L589" s="103"/>
      <c r="M589" s="103"/>
      <c r="N589" s="103"/>
      <c r="O589" s="103"/>
      <c r="P589" s="103"/>
      <c r="Q589" s="103"/>
      <c r="R589" s="106"/>
      <c r="S589" s="106"/>
      <c r="T589" s="106"/>
      <c r="U589" s="106"/>
      <c r="V589" s="106"/>
      <c r="W589" s="110"/>
      <c r="X589" s="110"/>
      <c r="Y589" s="110"/>
      <c r="Z589" s="110"/>
      <c r="AA589" s="110"/>
      <c r="AB589" s="110"/>
      <c r="AC589" s="105"/>
      <c r="AD589" s="105"/>
      <c r="AE589" s="105"/>
      <c r="AF589" s="105"/>
      <c r="AG589" s="105"/>
      <c r="AH589" s="105"/>
      <c r="AI589" s="105"/>
      <c r="AJ589" s="95"/>
      <c r="AK589" s="95"/>
      <c r="AL589" s="95"/>
      <c r="AM589" s="95"/>
      <c r="AN589" s="95"/>
      <c r="AO589" s="95"/>
      <c r="AP589" s="103">
        <v>50</v>
      </c>
      <c r="AQ589" s="103">
        <v>50</v>
      </c>
      <c r="AR589" s="103">
        <v>50</v>
      </c>
      <c r="AS589" s="103">
        <v>50</v>
      </c>
      <c r="AT589" s="103">
        <v>50</v>
      </c>
      <c r="AU589" s="103">
        <v>50</v>
      </c>
      <c r="AV589" s="117"/>
      <c r="AW589" s="117"/>
      <c r="AX589" s="117"/>
      <c r="AY589" s="117"/>
      <c r="AZ589" s="117"/>
      <c r="BA589" s="117"/>
      <c r="BB589" s="74">
        <f t="shared" si="207"/>
        <v>50</v>
      </c>
      <c r="BC589" s="74">
        <f t="shared" si="208"/>
        <v>50</v>
      </c>
      <c r="BD589" s="74">
        <f t="shared" si="209"/>
        <v>50</v>
      </c>
      <c r="BE589" s="74">
        <f t="shared" si="210"/>
        <v>50</v>
      </c>
      <c r="BF589" s="74">
        <f t="shared" si="211"/>
        <v>50</v>
      </c>
      <c r="BG589" s="74">
        <f t="shared" si="212"/>
        <v>50</v>
      </c>
      <c r="BH589" s="112">
        <v>7825</v>
      </c>
      <c r="BI589" s="103"/>
      <c r="BJ589" s="103"/>
      <c r="BK589" s="103"/>
      <c r="BL589" s="103"/>
      <c r="BM589" s="103"/>
      <c r="BN589" s="103"/>
      <c r="BO589" s="103"/>
      <c r="BP589" s="103"/>
      <c r="BQ589" s="103"/>
      <c r="BR589" s="103"/>
      <c r="BS589" s="103"/>
      <c r="BT589" s="103"/>
      <c r="BU589" s="103"/>
      <c r="BV589" s="103"/>
      <c r="BW589" s="103"/>
      <c r="BX589" s="103"/>
      <c r="BY589" s="103"/>
      <c r="BZ589" s="103"/>
      <c r="CA589" s="103">
        <v>0</v>
      </c>
      <c r="CB589" s="30">
        <v>0</v>
      </c>
      <c r="CC589" s="30">
        <v>0</v>
      </c>
      <c r="CD589" s="30">
        <v>50</v>
      </c>
      <c r="CE589" s="30">
        <v>0</v>
      </c>
      <c r="CF589" s="30">
        <v>0</v>
      </c>
      <c r="CG589" s="124">
        <v>0</v>
      </c>
      <c r="CH589" s="124">
        <v>0</v>
      </c>
      <c r="CI589" s="124">
        <v>0</v>
      </c>
      <c r="CJ589" s="124">
        <v>50</v>
      </c>
      <c r="CK589" s="124">
        <v>0</v>
      </c>
      <c r="CL589" s="124">
        <v>0</v>
      </c>
      <c r="CM589" s="4">
        <f>IF(ISNUMBER(VLOOKUP(A589,Sheet1!$D$5:$D$567,1,0)),1,0)</f>
        <v>0</v>
      </c>
    </row>
    <row r="590" spans="1:91" s="57" customFormat="1">
      <c r="A590" s="112">
        <v>7826</v>
      </c>
      <c r="B590" s="32">
        <v>782</v>
      </c>
      <c r="C590" s="13">
        <v>78</v>
      </c>
      <c r="D590" s="3" t="s">
        <v>696</v>
      </c>
      <c r="E590" s="3"/>
      <c r="F590" s="4" t="s">
        <v>90</v>
      </c>
      <c r="G590" s="4" t="s">
        <v>91</v>
      </c>
      <c r="H590" s="4" t="s">
        <v>550</v>
      </c>
      <c r="I590" s="4" t="s">
        <v>367</v>
      </c>
      <c r="J590" s="4" t="s">
        <v>696</v>
      </c>
      <c r="K590" s="57">
        <f>W590/AC590</f>
        <v>217.14285714285714</v>
      </c>
      <c r="L590" s="57">
        <f>R590-K590</f>
        <v>5.589598209680446</v>
      </c>
      <c r="M590" s="57">
        <f t="shared" ref="M590:P593" si="219">S590-R590</f>
        <v>67.28061991333945</v>
      </c>
      <c r="N590" s="57">
        <f t="shared" si="219"/>
        <v>68.973852145864612</v>
      </c>
      <c r="O590" s="57">
        <f t="shared" si="219"/>
        <v>68.980679534483329</v>
      </c>
      <c r="P590" s="57">
        <f t="shared" si="219"/>
        <v>66.373495214150296</v>
      </c>
      <c r="Q590" s="57">
        <f>SUM(L590:P590)</f>
        <v>277.19824501751816</v>
      </c>
      <c r="R590" s="58">
        <f t="shared" ref="R590:V593" si="220">X590/AD590</f>
        <v>222.73245535253758</v>
      </c>
      <c r="S590" s="58">
        <f t="shared" si="220"/>
        <v>290.01307526587703</v>
      </c>
      <c r="T590" s="58">
        <f t="shared" si="220"/>
        <v>358.98692741174165</v>
      </c>
      <c r="U590" s="58">
        <f t="shared" si="220"/>
        <v>427.96760694622498</v>
      </c>
      <c r="V590" s="58">
        <f t="shared" si="220"/>
        <v>494.34110216037527</v>
      </c>
      <c r="W590" s="9">
        <v>760</v>
      </c>
      <c r="X590" s="9">
        <v>779.56359373388159</v>
      </c>
      <c r="Y590" s="9">
        <v>1015.0457634305697</v>
      </c>
      <c r="Z590" s="9">
        <v>1256.4542459410957</v>
      </c>
      <c r="AA590" s="9">
        <v>1497.8866243117875</v>
      </c>
      <c r="AB590" s="9">
        <v>1730.1938575613135</v>
      </c>
      <c r="AC590" s="59">
        <v>3.5</v>
      </c>
      <c r="AD590" s="59">
        <v>3.5</v>
      </c>
      <c r="AE590" s="59">
        <v>3.5</v>
      </c>
      <c r="AF590" s="59">
        <v>3.5</v>
      </c>
      <c r="AG590" s="59">
        <v>3.5</v>
      </c>
      <c r="AH590" s="59">
        <v>3.5</v>
      </c>
      <c r="AI590" s="95">
        <v>3</v>
      </c>
      <c r="AJ590" s="95">
        <f>K590/AI590</f>
        <v>72.38095238095238</v>
      </c>
      <c r="AK590" s="95">
        <f t="shared" ref="AK590:AO593" si="221">R590/$AI590</f>
        <v>74.244151784179195</v>
      </c>
      <c r="AL590" s="95">
        <f t="shared" si="221"/>
        <v>96.671025088625683</v>
      </c>
      <c r="AM590" s="95">
        <f t="shared" si="221"/>
        <v>119.66230913724722</v>
      </c>
      <c r="AN590" s="95">
        <f t="shared" si="221"/>
        <v>142.65586898207499</v>
      </c>
      <c r="AO590" s="95">
        <f t="shared" si="221"/>
        <v>164.78036738679177</v>
      </c>
      <c r="AV590" s="117">
        <v>16.773333334906667</v>
      </c>
      <c r="AW590" s="117">
        <v>15.168175392552113</v>
      </c>
      <c r="AX590" s="117">
        <v>16.860648289116703</v>
      </c>
      <c r="AY590" s="117">
        <v>20.38604535844653</v>
      </c>
      <c r="AZ590" s="117">
        <v>24.921475920672705</v>
      </c>
      <c r="BA590" s="117">
        <v>28.743220517473674</v>
      </c>
      <c r="BB590" s="74">
        <f t="shared" si="207"/>
        <v>89.154285715859046</v>
      </c>
      <c r="BC590" s="74">
        <f t="shared" si="208"/>
        <v>89.41232717673131</v>
      </c>
      <c r="BD590" s="74">
        <f t="shared" si="209"/>
        <v>113.53167337774238</v>
      </c>
      <c r="BE590" s="74">
        <f t="shared" si="210"/>
        <v>140.04835449569376</v>
      </c>
      <c r="BF590" s="74">
        <f t="shared" si="211"/>
        <v>167.57734490274771</v>
      </c>
      <c r="BG590" s="74">
        <f t="shared" si="212"/>
        <v>193.52358790426544</v>
      </c>
      <c r="BH590" s="112">
        <v>7826</v>
      </c>
      <c r="BI590" s="57">
        <v>251.60000002359999</v>
      </c>
      <c r="BJ590" s="57">
        <v>227.5226308882817</v>
      </c>
      <c r="BK590" s="57">
        <v>252.90972433675057</v>
      </c>
      <c r="BL590" s="57">
        <v>305.79068037669794</v>
      </c>
      <c r="BM590" s="57">
        <v>373.82213881009056</v>
      </c>
      <c r="BN590" s="57">
        <v>431.14830776210511</v>
      </c>
      <c r="CA590" s="57">
        <v>0</v>
      </c>
      <c r="CB590" s="30">
        <v>28.009670899138754</v>
      </c>
      <c r="CC590" s="30">
        <v>28.009670899138754</v>
      </c>
      <c r="CD590" s="30">
        <v>42.014506348708125</v>
      </c>
      <c r="CE590" s="30">
        <v>20.38604535844653</v>
      </c>
      <c r="CF590" s="30">
        <v>21.007253174354062</v>
      </c>
      <c r="CG590" s="124">
        <v>0</v>
      </c>
      <c r="CH590" s="124">
        <v>38.704717580853092</v>
      </c>
      <c r="CI590" s="124">
        <v>38.704717580853092</v>
      </c>
      <c r="CJ590" s="124">
        <v>58.057076371279628</v>
      </c>
      <c r="CK590" s="124">
        <v>28.743220517473674</v>
      </c>
      <c r="CL590" s="124">
        <v>29.028538185639814</v>
      </c>
      <c r="CM590" s="4">
        <f>IF(ISNUMBER(VLOOKUP(A590,Sheet1!$D$5:$D$567,1,0)),1,0)</f>
        <v>0</v>
      </c>
    </row>
    <row r="591" spans="1:91" s="57" customFormat="1">
      <c r="A591" s="112">
        <v>7831</v>
      </c>
      <c r="B591" s="107">
        <v>783</v>
      </c>
      <c r="C591" s="13">
        <v>78</v>
      </c>
      <c r="D591" s="101" t="s">
        <v>697</v>
      </c>
      <c r="E591" s="101"/>
      <c r="F591" s="102" t="s">
        <v>90</v>
      </c>
      <c r="G591" s="102" t="s">
        <v>91</v>
      </c>
      <c r="H591" s="102" t="s">
        <v>550</v>
      </c>
      <c r="I591" s="102" t="s">
        <v>367</v>
      </c>
      <c r="J591" s="102" t="s">
        <v>574</v>
      </c>
      <c r="K591" s="103">
        <f>W591/AC591</f>
        <v>1008.5909329247701</v>
      </c>
      <c r="L591" s="103">
        <f>R591-K591</f>
        <v>-15.436149989497494</v>
      </c>
      <c r="M591" s="103">
        <f t="shared" si="219"/>
        <v>175.48166745085064</v>
      </c>
      <c r="N591" s="103">
        <f t="shared" si="219"/>
        <v>202.5146493996881</v>
      </c>
      <c r="O591" s="103">
        <f t="shared" si="219"/>
        <v>299.46455419969743</v>
      </c>
      <c r="P591" s="103">
        <f t="shared" si="219"/>
        <v>324.37765259137632</v>
      </c>
      <c r="Q591" s="103">
        <f>SUM(L591:P591)</f>
        <v>986.40237365211499</v>
      </c>
      <c r="R591" s="106">
        <f t="shared" si="220"/>
        <v>993.15478293527258</v>
      </c>
      <c r="S591" s="106">
        <f t="shared" si="220"/>
        <v>1168.6364503861232</v>
      </c>
      <c r="T591" s="106">
        <f t="shared" si="220"/>
        <v>1371.1510997858113</v>
      </c>
      <c r="U591" s="106">
        <f t="shared" si="220"/>
        <v>1670.6156539855087</v>
      </c>
      <c r="V591" s="106">
        <f t="shared" si="220"/>
        <v>1994.9933065768851</v>
      </c>
      <c r="W591" s="103">
        <v>5143.8137579163267</v>
      </c>
      <c r="X591" s="103">
        <v>5065.0893929698896</v>
      </c>
      <c r="Y591" s="103">
        <v>5960.0458969692281</v>
      </c>
      <c r="Z591" s="103">
        <v>6992.8706089076377</v>
      </c>
      <c r="AA591" s="103">
        <v>8520.1398353260938</v>
      </c>
      <c r="AB591" s="103">
        <v>10174.465863542113</v>
      </c>
      <c r="AC591" s="105">
        <v>5.0999999999999996</v>
      </c>
      <c r="AD591" s="105">
        <v>5.0999999999999996</v>
      </c>
      <c r="AE591" s="105">
        <v>5.0999999999999996</v>
      </c>
      <c r="AF591" s="105">
        <v>5.0999999999999996</v>
      </c>
      <c r="AG591" s="105">
        <v>5.0999999999999996</v>
      </c>
      <c r="AH591" s="105">
        <v>5.0999999999999996</v>
      </c>
      <c r="AI591" s="105">
        <v>5</v>
      </c>
      <c r="AJ591" s="95">
        <f>K591/AI591</f>
        <v>201.71818658495403</v>
      </c>
      <c r="AK591" s="95">
        <f t="shared" si="221"/>
        <v>198.63095658705453</v>
      </c>
      <c r="AL591" s="95">
        <f t="shared" si="221"/>
        <v>233.72729007722464</v>
      </c>
      <c r="AM591" s="95">
        <f t="shared" si="221"/>
        <v>274.23021995716226</v>
      </c>
      <c r="AN591" s="95">
        <f t="shared" si="221"/>
        <v>334.12313079710174</v>
      </c>
      <c r="AO591" s="95">
        <f t="shared" si="221"/>
        <v>398.99866131537703</v>
      </c>
      <c r="AP591" s="103">
        <v>500</v>
      </c>
      <c r="AQ591" s="103">
        <f>AP591*1.1</f>
        <v>550</v>
      </c>
      <c r="AR591" s="103">
        <f>AQ591*1.1</f>
        <v>605</v>
      </c>
      <c r="AS591" s="103">
        <f>AR591*1.1</f>
        <v>665.5</v>
      </c>
      <c r="AT591" s="103">
        <f>AS591*1.1</f>
        <v>732.05000000000007</v>
      </c>
      <c r="AU591" s="103">
        <f>AT591*1.1</f>
        <v>805.25500000000011</v>
      </c>
      <c r="AV591" s="117">
        <v>142.19582891787476</v>
      </c>
      <c r="AW591" s="117">
        <v>126.11379107690055</v>
      </c>
      <c r="AX591" s="117">
        <v>138.54773358842172</v>
      </c>
      <c r="AY591" s="117">
        <v>164.32313015328356</v>
      </c>
      <c r="AZ591" s="117">
        <v>206.60580837188908</v>
      </c>
      <c r="BA591" s="117">
        <v>250.65611270053873</v>
      </c>
      <c r="BB591" s="74">
        <f t="shared" si="207"/>
        <v>843.91401550282876</v>
      </c>
      <c r="BC591" s="74">
        <f t="shared" si="208"/>
        <v>874.74474766395497</v>
      </c>
      <c r="BD591" s="74">
        <f t="shared" si="209"/>
        <v>977.27502366564636</v>
      </c>
      <c r="BE591" s="74">
        <f t="shared" si="210"/>
        <v>1104.0533501104458</v>
      </c>
      <c r="BF591" s="74">
        <f t="shared" si="211"/>
        <v>1272.778939168991</v>
      </c>
      <c r="BG591" s="74">
        <f t="shared" si="212"/>
        <v>1454.9097740159159</v>
      </c>
      <c r="BH591" s="112">
        <v>7831</v>
      </c>
      <c r="BI591" s="103">
        <v>2132.9374337681215</v>
      </c>
      <c r="BJ591" s="103">
        <v>1891.7068661535084</v>
      </c>
      <c r="BK591" s="103">
        <v>2078.216003826326</v>
      </c>
      <c r="BL591" s="103">
        <v>2464.8469522992532</v>
      </c>
      <c r="BM591" s="103">
        <v>3099.0871255783363</v>
      </c>
      <c r="BN591" s="103">
        <v>3759.8416905080808</v>
      </c>
      <c r="BO591" s="103"/>
      <c r="BP591" s="103"/>
      <c r="BQ591" s="103"/>
      <c r="BR591" s="103"/>
      <c r="BS591" s="103"/>
      <c r="BT591" s="103"/>
      <c r="BU591" s="103"/>
      <c r="BV591" s="103"/>
      <c r="BW591" s="103"/>
      <c r="BX591" s="103"/>
      <c r="BY591" s="103"/>
      <c r="BZ591" s="103"/>
      <c r="CA591" s="103">
        <v>165.60800251656687</v>
      </c>
      <c r="CB591" s="30">
        <v>220.81067002208917</v>
      </c>
      <c r="CC591" s="30">
        <v>220.81067002208917</v>
      </c>
      <c r="CD591" s="30">
        <v>331.21600503313374</v>
      </c>
      <c r="CE591" s="30">
        <v>164.32313015328359</v>
      </c>
      <c r="CF591" s="30">
        <v>0</v>
      </c>
      <c r="CG591" s="124">
        <v>218.23646610238737</v>
      </c>
      <c r="CH591" s="124">
        <v>290.98195480318321</v>
      </c>
      <c r="CI591" s="124">
        <v>290.98195480318321</v>
      </c>
      <c r="CJ591" s="124">
        <v>407.37473672445651</v>
      </c>
      <c r="CK591" s="124">
        <v>250.65611270053873</v>
      </c>
      <c r="CL591" s="124">
        <v>0</v>
      </c>
      <c r="CM591" s="4">
        <f>IF(ISNUMBER(VLOOKUP(A591,Sheet1!$D$5:$D$567,1,0)),1,0)</f>
        <v>0</v>
      </c>
    </row>
    <row r="592" spans="1:91" s="57" customFormat="1">
      <c r="A592" s="112">
        <v>7841</v>
      </c>
      <c r="B592" s="32">
        <v>784</v>
      </c>
      <c r="C592" s="13">
        <v>78</v>
      </c>
      <c r="D592" s="3" t="s">
        <v>698</v>
      </c>
      <c r="E592" s="3"/>
      <c r="F592" s="4" t="s">
        <v>90</v>
      </c>
      <c r="G592" s="4" t="s">
        <v>91</v>
      </c>
      <c r="H592" s="4" t="s">
        <v>550</v>
      </c>
      <c r="I592" s="4" t="s">
        <v>367</v>
      </c>
      <c r="J592" s="4" t="s">
        <v>574</v>
      </c>
      <c r="K592" s="57">
        <f>W592/AC592</f>
        <v>564.84021501779569</v>
      </c>
      <c r="L592" s="57">
        <f>R592-K592</f>
        <v>-72.369907205320544</v>
      </c>
      <c r="M592" s="57">
        <f t="shared" si="219"/>
        <v>108.79008361103496</v>
      </c>
      <c r="N592" s="57">
        <f t="shared" si="219"/>
        <v>137.07524921721176</v>
      </c>
      <c r="O592" s="57">
        <f t="shared" si="219"/>
        <v>34.056475482522842</v>
      </c>
      <c r="P592" s="57">
        <f t="shared" si="219"/>
        <v>86.230756749001898</v>
      </c>
      <c r="Q592" s="57">
        <f>SUM(L592:P592)</f>
        <v>293.78265785445092</v>
      </c>
      <c r="R592" s="58">
        <f t="shared" si="220"/>
        <v>492.47030781247514</v>
      </c>
      <c r="S592" s="58">
        <f t="shared" si="220"/>
        <v>601.2603914235101</v>
      </c>
      <c r="T592" s="58">
        <f t="shared" si="220"/>
        <v>738.33564064072186</v>
      </c>
      <c r="U592" s="58">
        <f t="shared" si="220"/>
        <v>772.3921161232447</v>
      </c>
      <c r="V592" s="58">
        <f t="shared" si="220"/>
        <v>858.6228728722466</v>
      </c>
      <c r="W592" s="57">
        <v>2485.2969460783011</v>
      </c>
      <c r="X592" s="57">
        <v>2166.8693543748909</v>
      </c>
      <c r="Y592" s="57">
        <v>2705.6717614057952</v>
      </c>
      <c r="Z592" s="57">
        <v>3322.5103828832484</v>
      </c>
      <c r="AA592" s="57">
        <v>3784.7213690038993</v>
      </c>
      <c r="AB592" s="57">
        <v>4207.2520770740084</v>
      </c>
      <c r="AC592" s="59">
        <v>4.4000000000000004</v>
      </c>
      <c r="AD592" s="59">
        <v>4.4000000000000004</v>
      </c>
      <c r="AE592" s="59">
        <v>4.5</v>
      </c>
      <c r="AF592" s="59">
        <v>4.5</v>
      </c>
      <c r="AG592" s="59">
        <v>4.9000000000000004</v>
      </c>
      <c r="AH592" s="59">
        <v>4.9000000000000004</v>
      </c>
      <c r="AI592" s="95">
        <v>4</v>
      </c>
      <c r="AJ592" s="95">
        <f>K592/AI592</f>
        <v>141.21005375444892</v>
      </c>
      <c r="AK592" s="95">
        <f t="shared" si="221"/>
        <v>123.11757695311879</v>
      </c>
      <c r="AL592" s="95">
        <f t="shared" si="221"/>
        <v>150.31509785587753</v>
      </c>
      <c r="AM592" s="95">
        <f t="shared" si="221"/>
        <v>184.58391016018047</v>
      </c>
      <c r="AN592" s="95">
        <f t="shared" si="221"/>
        <v>193.09802903081118</v>
      </c>
      <c r="AO592" s="95">
        <f t="shared" si="221"/>
        <v>214.65571821806165</v>
      </c>
      <c r="AV592" s="117">
        <v>61.7807149533811</v>
      </c>
      <c r="AW592" s="117">
        <v>57.703113724105748</v>
      </c>
      <c r="AX592" s="117">
        <v>61.425250581478181</v>
      </c>
      <c r="AY592" s="117">
        <v>69.607359315822791</v>
      </c>
      <c r="AZ592" s="117">
        <v>85.467792218357033</v>
      </c>
      <c r="BA592" s="117">
        <v>98.435834402287284</v>
      </c>
      <c r="BB592" s="74">
        <f t="shared" si="207"/>
        <v>202.99076870783003</v>
      </c>
      <c r="BC592" s="74">
        <f t="shared" si="208"/>
        <v>180.82069067722455</v>
      </c>
      <c r="BD592" s="74">
        <f t="shared" si="209"/>
        <v>211.74034843735569</v>
      </c>
      <c r="BE592" s="74">
        <f t="shared" si="210"/>
        <v>254.19126947600324</v>
      </c>
      <c r="BF592" s="74">
        <f t="shared" si="211"/>
        <v>278.56582124916821</v>
      </c>
      <c r="BG592" s="74">
        <f t="shared" si="212"/>
        <v>313.09155262034892</v>
      </c>
      <c r="BH592" s="112">
        <v>7841</v>
      </c>
      <c r="BI592" s="57">
        <v>926.71072430071649</v>
      </c>
      <c r="BJ592" s="57">
        <v>865.54670586158625</v>
      </c>
      <c r="BK592" s="57">
        <v>921.37875872217273</v>
      </c>
      <c r="BL592" s="57">
        <v>1044.1103897373418</v>
      </c>
      <c r="BM592" s="57">
        <v>1282.0168832753554</v>
      </c>
      <c r="BN592" s="57">
        <v>1476.5375160343092</v>
      </c>
      <c r="CA592" s="57">
        <v>0</v>
      </c>
      <c r="CB592" s="30">
        <v>50.838253895200651</v>
      </c>
      <c r="CC592" s="30">
        <v>50.838253895200651</v>
      </c>
      <c r="CD592" s="30">
        <v>83.883118927081071</v>
      </c>
      <c r="CE592" s="30">
        <v>69.607359315822791</v>
      </c>
      <c r="CF592" s="30">
        <v>0</v>
      </c>
      <c r="CG592" s="124">
        <v>0</v>
      </c>
      <c r="CH592" s="124">
        <v>62.618310524069784</v>
      </c>
      <c r="CI592" s="124">
        <v>62.618310524069784</v>
      </c>
      <c r="CJ592" s="124">
        <v>90.796550259901181</v>
      </c>
      <c r="CK592" s="124">
        <v>98.435834402287298</v>
      </c>
      <c r="CL592" s="124">
        <v>0</v>
      </c>
      <c r="CM592" s="4">
        <f>IF(ISNUMBER(VLOOKUP(A592,Sheet1!$D$5:$D$567,1,0)),1,0)</f>
        <v>0</v>
      </c>
    </row>
    <row r="593" spans="1:93" s="57" customFormat="1">
      <c r="A593" s="112">
        <v>7851</v>
      </c>
      <c r="B593" s="32">
        <v>785</v>
      </c>
      <c r="C593" s="13">
        <v>78</v>
      </c>
      <c r="D593" s="3" t="s">
        <v>699</v>
      </c>
      <c r="E593" s="3"/>
      <c r="F593" s="4" t="s">
        <v>90</v>
      </c>
      <c r="G593" s="4" t="s">
        <v>91</v>
      </c>
      <c r="H593" s="4" t="s">
        <v>550</v>
      </c>
      <c r="I593" s="4" t="s">
        <v>367</v>
      </c>
      <c r="J593" s="4" t="s">
        <v>574</v>
      </c>
      <c r="K593" s="57">
        <f>W593/AC593</f>
        <v>411.15027395153254</v>
      </c>
      <c r="L593" s="57">
        <f>R593-K593</f>
        <v>32.480493538404971</v>
      </c>
      <c r="M593" s="57">
        <f t="shared" si="219"/>
        <v>94.830041373143786</v>
      </c>
      <c r="N593" s="57">
        <f t="shared" si="219"/>
        <v>105.58161945850145</v>
      </c>
      <c r="O593" s="57">
        <f t="shared" si="219"/>
        <v>119.49653964137451</v>
      </c>
      <c r="P593" s="57">
        <f t="shared" si="219"/>
        <v>134.61741689101154</v>
      </c>
      <c r="Q593" s="57">
        <f>SUM(L593:P593)</f>
        <v>487.00611090243626</v>
      </c>
      <c r="R593" s="58">
        <f t="shared" si="220"/>
        <v>443.63076748993751</v>
      </c>
      <c r="S593" s="58">
        <f t="shared" si="220"/>
        <v>538.4608088630813</v>
      </c>
      <c r="T593" s="58">
        <f t="shared" si="220"/>
        <v>644.04242832158275</v>
      </c>
      <c r="U593" s="58">
        <f t="shared" si="220"/>
        <v>763.53896796295726</v>
      </c>
      <c r="V593" s="58">
        <f t="shared" si="220"/>
        <v>898.1563848539688</v>
      </c>
      <c r="W593" s="57">
        <v>2302.4415341285821</v>
      </c>
      <c r="X593" s="57">
        <v>2484.3322979436498</v>
      </c>
      <c r="Y593" s="57">
        <v>3015.3805296332548</v>
      </c>
      <c r="Z593" s="57">
        <v>3606.6375986008629</v>
      </c>
      <c r="AA593" s="57">
        <v>4352.1721173888563</v>
      </c>
      <c r="AB593" s="57">
        <v>5119.4913936676221</v>
      </c>
      <c r="AC593" s="59">
        <v>5.6</v>
      </c>
      <c r="AD593" s="59">
        <v>5.6</v>
      </c>
      <c r="AE593" s="59">
        <v>5.6</v>
      </c>
      <c r="AF593" s="59">
        <v>5.6</v>
      </c>
      <c r="AG593" s="59">
        <v>5.7</v>
      </c>
      <c r="AH593" s="59">
        <v>5.7</v>
      </c>
      <c r="AI593" s="95">
        <v>4</v>
      </c>
      <c r="AJ593" s="95">
        <f>K593/AI593</f>
        <v>102.78756848788314</v>
      </c>
      <c r="AK593" s="95">
        <f t="shared" si="221"/>
        <v>110.90769187248438</v>
      </c>
      <c r="AL593" s="95">
        <f t="shared" si="221"/>
        <v>134.61520221577032</v>
      </c>
      <c r="AM593" s="95">
        <f t="shared" si="221"/>
        <v>161.01060708039569</v>
      </c>
      <c r="AN593" s="95">
        <f t="shared" si="221"/>
        <v>190.88474199073931</v>
      </c>
      <c r="AO593" s="95">
        <f t="shared" si="221"/>
        <v>224.5390962134922</v>
      </c>
      <c r="AV593" s="117">
        <v>64.365676605841102</v>
      </c>
      <c r="AW593" s="117">
        <v>59.251258619852287</v>
      </c>
      <c r="AX593" s="117">
        <v>58.757414942939448</v>
      </c>
      <c r="AY593" s="117">
        <v>66.755486156545075</v>
      </c>
      <c r="AZ593" s="117">
        <v>83.948075710119141</v>
      </c>
      <c r="BA593" s="117">
        <v>100.21252695850704</v>
      </c>
      <c r="BB593" s="74">
        <f t="shared" si="207"/>
        <v>167.15324509372425</v>
      </c>
      <c r="BC593" s="74">
        <f t="shared" si="208"/>
        <v>170.15895049233666</v>
      </c>
      <c r="BD593" s="74">
        <f t="shared" si="209"/>
        <v>193.37261715870977</v>
      </c>
      <c r="BE593" s="74">
        <f t="shared" si="210"/>
        <v>227.76609323694078</v>
      </c>
      <c r="BF593" s="74">
        <f t="shared" si="211"/>
        <v>274.83281770085847</v>
      </c>
      <c r="BG593" s="74">
        <f t="shared" si="212"/>
        <v>324.75162317199926</v>
      </c>
      <c r="BH593" s="112">
        <v>7851</v>
      </c>
      <c r="BI593" s="57">
        <v>965.48514908761649</v>
      </c>
      <c r="BJ593" s="57">
        <v>888.76887929778434</v>
      </c>
      <c r="BK593" s="57">
        <v>881.36122414409169</v>
      </c>
      <c r="BL593" s="57">
        <v>1001.3322923481762</v>
      </c>
      <c r="BM593" s="57">
        <v>1259.2211356517871</v>
      </c>
      <c r="BN593" s="57">
        <v>1503.1879043776057</v>
      </c>
      <c r="CA593" s="57">
        <v>13.665965594216447</v>
      </c>
      <c r="CB593" s="30">
        <v>45.553218647388157</v>
      </c>
      <c r="CC593" s="30">
        <v>45.553218647388157</v>
      </c>
      <c r="CD593" s="30">
        <v>56.941523309235194</v>
      </c>
      <c r="CE593" s="30">
        <v>66.755486156545075</v>
      </c>
      <c r="CF593" s="30">
        <v>0</v>
      </c>
      <c r="CG593" s="124">
        <v>19.485097390319954</v>
      </c>
      <c r="CH593" s="124">
        <v>64.950324634399848</v>
      </c>
      <c r="CI593" s="124">
        <v>64.950324634399848</v>
      </c>
      <c r="CJ593" s="124">
        <v>74.692873329559831</v>
      </c>
      <c r="CK593" s="124">
        <v>100.21252695850704</v>
      </c>
      <c r="CL593" s="124">
        <v>0</v>
      </c>
      <c r="CM593" s="4">
        <f>IF(ISNUMBER(VLOOKUP(A593,Sheet1!$D$5:$D$567,1,0)),1,0)</f>
        <v>0</v>
      </c>
    </row>
    <row r="594" spans="1:93" s="57" customFormat="1">
      <c r="A594" s="48">
        <v>7911</v>
      </c>
      <c r="B594" s="48">
        <v>791</v>
      </c>
      <c r="C594" s="48">
        <v>79</v>
      </c>
      <c r="D594" s="48" t="s">
        <v>700</v>
      </c>
      <c r="E594" s="48"/>
      <c r="F594" s="48" t="s">
        <v>586</v>
      </c>
      <c r="G594" s="4" t="s">
        <v>91</v>
      </c>
      <c r="H594" s="48" t="s">
        <v>586</v>
      </c>
      <c r="I594" s="3"/>
      <c r="J594" s="48" t="s">
        <v>586</v>
      </c>
      <c r="M594" s="22"/>
      <c r="N594" s="22"/>
      <c r="Q594" s="3"/>
      <c r="R594" s="3"/>
      <c r="S594" s="3"/>
      <c r="T594" s="3"/>
      <c r="U594" s="3"/>
      <c r="V594" s="41"/>
      <c r="W594" s="117">
        <v>29562.996977302642</v>
      </c>
      <c r="X594" s="117">
        <v>29062.109543112656</v>
      </c>
      <c r="Y594" s="117">
        <v>31288.349313287839</v>
      </c>
      <c r="Z594" s="117">
        <v>33543.969048224164</v>
      </c>
      <c r="AA594" s="117">
        <v>35840.447142792218</v>
      </c>
      <c r="AB594" s="117">
        <v>38038.666463321824</v>
      </c>
      <c r="AC594" s="59"/>
      <c r="AD594" s="59"/>
      <c r="AE594" s="59"/>
      <c r="AF594" s="59"/>
      <c r="AG594" s="59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3"/>
      <c r="BG594" s="1"/>
      <c r="BH594" s="48">
        <v>7911</v>
      </c>
      <c r="BN594" s="21"/>
      <c r="CB594" s="30"/>
      <c r="CC594" s="30"/>
      <c r="CD594" s="30"/>
      <c r="CE594" s="30"/>
      <c r="CF594" s="30"/>
      <c r="CG594" s="124"/>
      <c r="CH594" s="124"/>
      <c r="CI594" s="124"/>
      <c r="CJ594" s="124"/>
      <c r="CK594" s="124"/>
      <c r="CL594" s="124"/>
      <c r="CM594" s="4">
        <f>IF(ISNUMBER(VLOOKUP(A594,Sheet1!$D$5:$D$567,1,0)),1,0)</f>
        <v>0</v>
      </c>
    </row>
    <row r="595" spans="1:93" s="57" customFormat="1">
      <c r="A595" s="48">
        <v>7912</v>
      </c>
      <c r="B595" s="48">
        <v>791</v>
      </c>
      <c r="C595" s="48">
        <v>79</v>
      </c>
      <c r="D595" s="48" t="s">
        <v>701</v>
      </c>
      <c r="E595" s="48"/>
      <c r="F595" s="48" t="s">
        <v>586</v>
      </c>
      <c r="G595" s="4" t="s">
        <v>91</v>
      </c>
      <c r="H595" s="48" t="s">
        <v>586</v>
      </c>
      <c r="I595" s="3"/>
      <c r="J595" s="48" t="s">
        <v>586</v>
      </c>
      <c r="M595" s="22"/>
      <c r="N595" s="22"/>
      <c r="Q595" s="3"/>
      <c r="R595" s="3"/>
      <c r="S595" s="3"/>
      <c r="T595" s="3"/>
      <c r="U595" s="3"/>
      <c r="V595" s="41"/>
      <c r="W595" s="117">
        <v>7442.0738918556981</v>
      </c>
      <c r="X595" s="117">
        <v>7315.9824370682909</v>
      </c>
      <c r="Y595" s="117">
        <v>7876.4073792130912</v>
      </c>
      <c r="Z595" s="117">
        <v>8444.2283194314296</v>
      </c>
      <c r="AA595" s="117">
        <v>9022.3347842098428</v>
      </c>
      <c r="AB595" s="117">
        <v>9575.7059673292788</v>
      </c>
      <c r="AC595" s="59"/>
      <c r="AD595" s="59"/>
      <c r="AE595" s="59"/>
      <c r="AF595" s="59"/>
      <c r="AG595" s="59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3"/>
      <c r="BG595" s="1"/>
      <c r="BH595" s="48">
        <v>7912</v>
      </c>
      <c r="BN595" s="21"/>
      <c r="CB595" s="30"/>
      <c r="CC595" s="30"/>
      <c r="CD595" s="30"/>
      <c r="CE595" s="30"/>
      <c r="CF595" s="30"/>
      <c r="CG595" s="124"/>
      <c r="CH595" s="124"/>
      <c r="CI595" s="124"/>
      <c r="CJ595" s="124"/>
      <c r="CK595" s="124"/>
      <c r="CL595" s="124"/>
      <c r="CM595" s="4">
        <f>IF(ISNUMBER(VLOOKUP(A595,Sheet1!$D$5:$D$567,1,0)),1,0)</f>
        <v>0</v>
      </c>
    </row>
    <row r="596" spans="1:93" s="57" customFormat="1">
      <c r="A596" s="48">
        <v>7913</v>
      </c>
      <c r="B596" s="48">
        <v>791</v>
      </c>
      <c r="C596" s="48">
        <v>79</v>
      </c>
      <c r="D596" s="48" t="s">
        <v>702</v>
      </c>
      <c r="E596" s="48"/>
      <c r="F596" s="48" t="s">
        <v>586</v>
      </c>
      <c r="G596" s="4" t="s">
        <v>91</v>
      </c>
      <c r="H596" s="48" t="s">
        <v>586</v>
      </c>
      <c r="I596" s="3"/>
      <c r="J596" s="48" t="s">
        <v>586</v>
      </c>
      <c r="M596" s="22"/>
      <c r="N596" s="22"/>
      <c r="Q596" s="3"/>
      <c r="R596" s="3"/>
      <c r="S596" s="3"/>
      <c r="T596" s="3"/>
      <c r="U596" s="3"/>
      <c r="V596" s="41"/>
      <c r="W596" s="117">
        <v>14268.252013350924</v>
      </c>
      <c r="X596" s="117">
        <v>14026.504258655057</v>
      </c>
      <c r="Y596" s="117">
        <v>15100.97414773269</v>
      </c>
      <c r="Z596" s="117">
        <v>16189.623950358189</v>
      </c>
      <c r="AA596" s="117">
        <v>17297.993586278189</v>
      </c>
      <c r="AB596" s="117">
        <v>18358.939716672685</v>
      </c>
      <c r="AC596" s="59"/>
      <c r="AD596" s="59"/>
      <c r="AE596" s="59"/>
      <c r="AF596" s="59"/>
      <c r="AG596" s="59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3"/>
      <c r="BG596" s="1"/>
      <c r="BH596" s="48">
        <v>7913</v>
      </c>
      <c r="BN596" s="21"/>
      <c r="CB596" s="30"/>
      <c r="CC596" s="30"/>
      <c r="CD596" s="30"/>
      <c r="CE596" s="30"/>
      <c r="CF596" s="30"/>
      <c r="CG596" s="124"/>
      <c r="CH596" s="124"/>
      <c r="CI596" s="124"/>
      <c r="CJ596" s="124"/>
      <c r="CK596" s="124"/>
      <c r="CL596" s="124"/>
      <c r="CM596" s="4">
        <f>IF(ISNUMBER(VLOOKUP(A596,Sheet1!$D$5:$D$567,1,0)),1,0)</f>
        <v>0</v>
      </c>
    </row>
    <row r="597" spans="1:93" s="57" customFormat="1">
      <c r="A597" s="48">
        <v>7921</v>
      </c>
      <c r="B597" s="48">
        <v>792</v>
      </c>
      <c r="C597" s="48">
        <v>79</v>
      </c>
      <c r="D597" s="48" t="s">
        <v>703</v>
      </c>
      <c r="E597" s="48"/>
      <c r="F597" s="48" t="s">
        <v>586</v>
      </c>
      <c r="G597" s="4" t="s">
        <v>91</v>
      </c>
      <c r="H597" s="48" t="s">
        <v>586</v>
      </c>
      <c r="I597" s="3"/>
      <c r="J597" s="48" t="s">
        <v>586</v>
      </c>
      <c r="M597" s="22"/>
      <c r="N597" s="22"/>
      <c r="Q597" s="3"/>
      <c r="R597" s="3"/>
      <c r="S597" s="3"/>
      <c r="T597" s="3"/>
      <c r="U597" s="3"/>
      <c r="V597" s="41"/>
      <c r="W597" s="117">
        <v>18811.971502912576</v>
      </c>
      <c r="X597" s="117">
        <v>18488.861921938755</v>
      </c>
      <c r="Y597" s="117">
        <v>19989.14787659809</v>
      </c>
      <c r="Z597" s="117">
        <v>21476.271649573748</v>
      </c>
      <c r="AA597" s="117">
        <v>22946.159904771805</v>
      </c>
      <c r="AB597" s="117">
        <v>24336.860801058461</v>
      </c>
      <c r="AC597" s="59"/>
      <c r="AD597" s="59"/>
      <c r="AE597" s="59"/>
      <c r="AF597" s="59"/>
      <c r="AG597" s="59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3"/>
      <c r="BG597" s="1"/>
      <c r="BH597" s="48">
        <v>7921</v>
      </c>
      <c r="BN597" s="21"/>
      <c r="CB597" s="30"/>
      <c r="CC597" s="30"/>
      <c r="CD597" s="30"/>
      <c r="CE597" s="30"/>
      <c r="CF597" s="30"/>
      <c r="CG597" s="124"/>
      <c r="CH597" s="124"/>
      <c r="CI597" s="124"/>
      <c r="CJ597" s="124"/>
      <c r="CK597" s="124"/>
      <c r="CL597" s="124"/>
      <c r="CM597" s="4">
        <f>IF(ISNUMBER(VLOOKUP(A597,Sheet1!$D$5:$D$567,1,0)),1,0)</f>
        <v>0</v>
      </c>
    </row>
    <row r="598" spans="1:93" s="57" customFormat="1">
      <c r="A598" s="48">
        <v>7922</v>
      </c>
      <c r="B598" s="48">
        <v>792</v>
      </c>
      <c r="C598" s="48">
        <v>79</v>
      </c>
      <c r="D598" s="48" t="s">
        <v>704</v>
      </c>
      <c r="E598" s="48"/>
      <c r="F598" s="48" t="s">
        <v>586</v>
      </c>
      <c r="G598" s="4" t="s">
        <v>91</v>
      </c>
      <c r="H598" s="48" t="s">
        <v>586</v>
      </c>
      <c r="I598" s="3"/>
      <c r="J598" s="48" t="s">
        <v>586</v>
      </c>
      <c r="M598" s="22"/>
      <c r="N598" s="22"/>
      <c r="Q598" s="3"/>
      <c r="R598" s="3"/>
      <c r="S598" s="3"/>
      <c r="T598" s="3"/>
      <c r="U598" s="3"/>
      <c r="V598" s="41"/>
      <c r="W598" s="117">
        <v>34329.190934693594</v>
      </c>
      <c r="X598" s="117">
        <v>33739.561586362826</v>
      </c>
      <c r="Y598" s="117">
        <v>36477.371548820258</v>
      </c>
      <c r="Z598" s="117">
        <v>39191.162388770128</v>
      </c>
      <c r="AA598" s="117">
        <v>41873.500843171154</v>
      </c>
      <c r="AB598" s="117">
        <v>44411.333552213953</v>
      </c>
      <c r="AC598" s="59"/>
      <c r="AD598" s="59"/>
      <c r="AE598" s="59"/>
      <c r="AF598" s="59"/>
      <c r="AG598" s="59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3"/>
      <c r="BG598" s="1"/>
      <c r="BH598" s="48">
        <v>7922</v>
      </c>
      <c r="BN598" s="21"/>
      <c r="CB598" s="30"/>
      <c r="CC598" s="30"/>
      <c r="CD598" s="30"/>
      <c r="CE598" s="30"/>
      <c r="CF598" s="30"/>
      <c r="CG598" s="124"/>
      <c r="CH598" s="124"/>
      <c r="CI598" s="124"/>
      <c r="CJ598" s="124"/>
      <c r="CK598" s="124"/>
      <c r="CL598" s="124"/>
      <c r="CM598" s="4">
        <f>IF(ISNUMBER(VLOOKUP(A598,Sheet1!$D$5:$D$567,1,0)),1,0)</f>
        <v>0</v>
      </c>
    </row>
    <row r="599" spans="1:93" s="57" customFormat="1">
      <c r="A599" s="48">
        <v>7930</v>
      </c>
      <c r="B599" s="48">
        <v>793</v>
      </c>
      <c r="C599" s="48">
        <v>79</v>
      </c>
      <c r="D599" s="48" t="s">
        <v>705</v>
      </c>
      <c r="E599" s="48"/>
      <c r="F599" s="48" t="s">
        <v>586</v>
      </c>
      <c r="G599" s="4" t="s">
        <v>91</v>
      </c>
      <c r="H599" s="48" t="s">
        <v>586</v>
      </c>
      <c r="I599" s="3"/>
      <c r="J599" s="48" t="s">
        <v>586</v>
      </c>
      <c r="M599" s="22"/>
      <c r="N599" s="22"/>
      <c r="Q599" s="3"/>
      <c r="R599" s="3"/>
      <c r="S599" s="3"/>
      <c r="T599" s="3"/>
      <c r="U599" s="3"/>
      <c r="V599" s="41"/>
      <c r="W599" s="117">
        <v>2326.0839629413399</v>
      </c>
      <c r="X599" s="117">
        <v>2431.6913626740993</v>
      </c>
      <c r="Y599" s="117">
        <v>2592.8829172466699</v>
      </c>
      <c r="Z599" s="117">
        <v>2741.338193735025</v>
      </c>
      <c r="AA599" s="117">
        <v>2873.5401142328215</v>
      </c>
      <c r="AB599" s="117">
        <v>2984.6857893230585</v>
      </c>
      <c r="AC599" s="59"/>
      <c r="AD599" s="59"/>
      <c r="AE599" s="59"/>
      <c r="AF599" s="59"/>
      <c r="AG599" s="59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3"/>
      <c r="BG599" s="1"/>
      <c r="BH599" s="48">
        <v>7930</v>
      </c>
      <c r="BN599" s="21"/>
      <c r="CB599" s="30"/>
      <c r="CC599" s="30"/>
      <c r="CD599" s="30"/>
      <c r="CE599" s="30"/>
      <c r="CF599" s="30"/>
      <c r="CG599" s="124"/>
      <c r="CH599" s="124"/>
      <c r="CI599" s="124"/>
      <c r="CJ599" s="124"/>
      <c r="CK599" s="124"/>
      <c r="CL599" s="124"/>
      <c r="CM599" s="4">
        <f>IF(ISNUMBER(VLOOKUP(A599,Sheet1!$D$5:$D$567,1,0)),1,0)</f>
        <v>0</v>
      </c>
    </row>
    <row r="600" spans="1:93">
      <c r="A600" s="48">
        <v>7931</v>
      </c>
      <c r="B600" s="48">
        <v>793</v>
      </c>
      <c r="C600" s="48">
        <v>79</v>
      </c>
      <c r="D600" s="48" t="s">
        <v>706</v>
      </c>
      <c r="E600" s="48"/>
      <c r="F600" s="48" t="s">
        <v>586</v>
      </c>
      <c r="G600" s="4" t="s">
        <v>91</v>
      </c>
      <c r="H600" s="48" t="s">
        <v>586</v>
      </c>
      <c r="I600" s="3"/>
      <c r="J600" s="48" t="s">
        <v>586</v>
      </c>
      <c r="M600" s="22"/>
      <c r="N600" s="22"/>
      <c r="Q600" s="3"/>
      <c r="V600" s="41"/>
      <c r="W600" s="117">
        <v>2791.3007555296076</v>
      </c>
      <c r="X600" s="117">
        <v>2918.0296352089185</v>
      </c>
      <c r="Y600" s="117">
        <v>3111.4595006960026</v>
      </c>
      <c r="Z600" s="117">
        <v>3289.6058324820306</v>
      </c>
      <c r="AA600" s="117">
        <v>3448.2481370793857</v>
      </c>
      <c r="AB600" s="117">
        <v>3581.6229471876695</v>
      </c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F600" s="3"/>
      <c r="BG600" s="1"/>
      <c r="BH600" s="48">
        <v>7931</v>
      </c>
      <c r="BN600" s="21"/>
      <c r="CM600" s="4">
        <f>IF(ISNUMBER(VLOOKUP(A600,Sheet1!$D$5:$D$567,1,0)),1,0)</f>
        <v>0</v>
      </c>
    </row>
    <row r="601" spans="1:93">
      <c r="A601" s="48">
        <v>7932</v>
      </c>
      <c r="B601" s="48">
        <v>793</v>
      </c>
      <c r="C601" s="48">
        <v>79</v>
      </c>
      <c r="D601" s="48" t="s">
        <v>707</v>
      </c>
      <c r="E601" s="48"/>
      <c r="F601" s="48" t="s">
        <v>586</v>
      </c>
      <c r="G601" s="4" t="s">
        <v>91</v>
      </c>
      <c r="H601" s="48" t="s">
        <v>586</v>
      </c>
      <c r="I601" s="3"/>
      <c r="J601" s="48" t="s">
        <v>586</v>
      </c>
      <c r="M601" s="22"/>
      <c r="N601" s="22"/>
      <c r="Q601" s="3"/>
      <c r="V601" s="41"/>
      <c r="W601" s="117">
        <v>2791.3007555296076</v>
      </c>
      <c r="X601" s="117">
        <v>2918.0296352089185</v>
      </c>
      <c r="Y601" s="117">
        <v>3111.4595006960026</v>
      </c>
      <c r="Z601" s="117">
        <v>3289.6058324820306</v>
      </c>
      <c r="AA601" s="117">
        <v>3448.2481370793857</v>
      </c>
      <c r="AB601" s="117">
        <v>3581.6229471876695</v>
      </c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F601" s="3"/>
      <c r="BG601" s="1"/>
      <c r="BH601" s="48">
        <v>7932</v>
      </c>
      <c r="BN601" s="21"/>
      <c r="CM601" s="4">
        <f>IF(ISNUMBER(VLOOKUP(A601,Sheet1!$D$5:$D$567,1,0)),1,0)</f>
        <v>0</v>
      </c>
    </row>
    <row r="602" spans="1:93">
      <c r="A602" s="48">
        <v>7933</v>
      </c>
      <c r="B602" s="48">
        <v>793</v>
      </c>
      <c r="C602" s="48">
        <v>79</v>
      </c>
      <c r="D602" s="48" t="s">
        <v>708</v>
      </c>
      <c r="E602" s="48"/>
      <c r="F602" s="48" t="s">
        <v>586</v>
      </c>
      <c r="G602" s="4" t="s">
        <v>91</v>
      </c>
      <c r="H602" s="48" t="s">
        <v>586</v>
      </c>
      <c r="I602" s="3"/>
      <c r="J602" s="48" t="s">
        <v>586</v>
      </c>
      <c r="M602" s="22"/>
      <c r="N602" s="22"/>
      <c r="Q602" s="3"/>
      <c r="V602" s="41"/>
      <c r="W602" s="117">
        <v>2791.3007555296076</v>
      </c>
      <c r="X602" s="117">
        <v>2918.0296352089185</v>
      </c>
      <c r="Y602" s="117">
        <v>3111.4595006960026</v>
      </c>
      <c r="Z602" s="117">
        <v>3289.6058324820306</v>
      </c>
      <c r="AA602" s="117">
        <v>3448.2481370793857</v>
      </c>
      <c r="AB602" s="117">
        <v>3581.6229471876695</v>
      </c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F602" s="3"/>
      <c r="BG602" s="1"/>
      <c r="BH602" s="48">
        <v>7933</v>
      </c>
      <c r="BN602" s="21"/>
      <c r="CM602" s="4">
        <f>IF(ISNUMBER(VLOOKUP(A602,Sheet1!$D$5:$D$567,1,0)),1,0)</f>
        <v>0</v>
      </c>
      <c r="CO602" s="40"/>
    </row>
    <row r="603" spans="1:93">
      <c r="A603" s="48">
        <v>7934</v>
      </c>
      <c r="B603" s="48">
        <v>793</v>
      </c>
      <c r="C603" s="48">
        <v>79</v>
      </c>
      <c r="D603" s="48" t="s">
        <v>709</v>
      </c>
      <c r="E603" s="48"/>
      <c r="F603" s="48" t="s">
        <v>586</v>
      </c>
      <c r="G603" s="4" t="s">
        <v>91</v>
      </c>
      <c r="H603" s="48" t="s">
        <v>586</v>
      </c>
      <c r="I603" s="3"/>
      <c r="J603" s="48" t="s">
        <v>586</v>
      </c>
      <c r="M603" s="22"/>
      <c r="N603" s="22"/>
      <c r="Q603" s="3"/>
      <c r="V603" s="41"/>
      <c r="W603" s="117">
        <v>2326.0839629413399</v>
      </c>
      <c r="X603" s="117">
        <v>2431.6913626740993</v>
      </c>
      <c r="Y603" s="117">
        <v>2592.8829172466699</v>
      </c>
      <c r="Z603" s="117">
        <v>2741.338193735025</v>
      </c>
      <c r="AA603" s="117">
        <v>2873.5401142328215</v>
      </c>
      <c r="AB603" s="117">
        <v>2984.6857893230585</v>
      </c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F603" s="3"/>
      <c r="BG603" s="1"/>
      <c r="BH603" s="48">
        <v>7934</v>
      </c>
      <c r="BN603" s="21"/>
      <c r="CM603" s="4">
        <f>IF(ISNUMBER(VLOOKUP(A603,Sheet1!$D$5:$D$567,1,0)),1,0)</f>
        <v>0</v>
      </c>
      <c r="CO603" s="40"/>
    </row>
    <row r="604" spans="1:93">
      <c r="A604" s="48">
        <v>7935</v>
      </c>
      <c r="B604" s="48">
        <v>793</v>
      </c>
      <c r="C604" s="48">
        <v>79</v>
      </c>
      <c r="D604" s="48" t="s">
        <v>710</v>
      </c>
      <c r="E604" s="48"/>
      <c r="F604" s="48" t="s">
        <v>586</v>
      </c>
      <c r="G604" s="4" t="s">
        <v>91</v>
      </c>
      <c r="H604" s="48" t="s">
        <v>586</v>
      </c>
      <c r="I604" s="3"/>
      <c r="J604" s="48" t="s">
        <v>586</v>
      </c>
      <c r="M604" s="22"/>
      <c r="N604" s="22"/>
      <c r="Q604" s="3"/>
      <c r="V604" s="41"/>
      <c r="W604" s="117">
        <v>2791.3007555296076</v>
      </c>
      <c r="X604" s="117">
        <v>2918.0296352089185</v>
      </c>
      <c r="Y604" s="117">
        <v>3111.4595006960026</v>
      </c>
      <c r="Z604" s="117">
        <v>3289.6058324820306</v>
      </c>
      <c r="AA604" s="117">
        <v>3448.2481370793857</v>
      </c>
      <c r="AB604" s="117">
        <v>3581.6229471876695</v>
      </c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F604" s="3"/>
      <c r="BG604" s="1"/>
      <c r="BH604" s="48">
        <v>7935</v>
      </c>
      <c r="BN604" s="21"/>
      <c r="CM604" s="4">
        <f>IF(ISNUMBER(VLOOKUP(A604,Sheet1!$D$5:$D$567,1,0)),1,0)</f>
        <v>0</v>
      </c>
      <c r="CO604" s="40"/>
    </row>
    <row r="605" spans="1:93">
      <c r="A605" s="48">
        <v>7936</v>
      </c>
      <c r="B605" s="48">
        <v>793</v>
      </c>
      <c r="C605" s="48">
        <v>79</v>
      </c>
      <c r="D605" s="48" t="s">
        <v>711</v>
      </c>
      <c r="E605" s="48"/>
      <c r="F605" s="48" t="s">
        <v>586</v>
      </c>
      <c r="G605" s="4" t="s">
        <v>91</v>
      </c>
      <c r="H605" s="48" t="s">
        <v>586</v>
      </c>
      <c r="I605" s="3"/>
      <c r="J605" s="48" t="s">
        <v>586</v>
      </c>
      <c r="M605" s="22"/>
      <c r="N605" s="22"/>
      <c r="Q605" s="3"/>
      <c r="V605" s="41"/>
      <c r="W605" s="117">
        <v>2326.0839629413399</v>
      </c>
      <c r="X605" s="117">
        <v>2431.6913626740993</v>
      </c>
      <c r="Y605" s="117">
        <v>2592.8829172466699</v>
      </c>
      <c r="Z605" s="117">
        <v>2741.338193735025</v>
      </c>
      <c r="AA605" s="117">
        <v>2873.5401142328215</v>
      </c>
      <c r="AB605" s="117">
        <v>2984.6857893230585</v>
      </c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F605" s="3"/>
      <c r="BG605" s="1"/>
      <c r="BH605" s="48">
        <v>7936</v>
      </c>
      <c r="BN605" s="21"/>
      <c r="CM605" s="4">
        <f>IF(ISNUMBER(VLOOKUP(A605,Sheet1!$D$5:$D$567,1,0)),1,0)</f>
        <v>0</v>
      </c>
      <c r="CO605" s="40"/>
    </row>
    <row r="606" spans="1:93">
      <c r="A606" s="48">
        <v>7937</v>
      </c>
      <c r="B606" s="48">
        <v>793</v>
      </c>
      <c r="C606" s="48">
        <v>79</v>
      </c>
      <c r="D606" s="48" t="s">
        <v>712</v>
      </c>
      <c r="E606" s="48"/>
      <c r="F606" s="48" t="s">
        <v>586</v>
      </c>
      <c r="G606" s="4" t="s">
        <v>91</v>
      </c>
      <c r="H606" s="48" t="s">
        <v>586</v>
      </c>
      <c r="I606" s="3"/>
      <c r="J606" s="48" t="s">
        <v>586</v>
      </c>
      <c r="M606" s="22"/>
      <c r="N606" s="22"/>
      <c r="Q606" s="3"/>
      <c r="V606" s="41"/>
      <c r="W606" s="117">
        <v>2791.3007555296076</v>
      </c>
      <c r="X606" s="117">
        <v>2918.0296352089185</v>
      </c>
      <c r="Y606" s="117">
        <v>3111.4595006960026</v>
      </c>
      <c r="Z606" s="117">
        <v>3289.6058324820306</v>
      </c>
      <c r="AA606" s="117">
        <v>3448.2481370793857</v>
      </c>
      <c r="AB606" s="117">
        <v>3581.6229471876695</v>
      </c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F606" s="3"/>
      <c r="BG606" s="1"/>
      <c r="BH606" s="48">
        <v>7937</v>
      </c>
      <c r="BN606" s="21"/>
      <c r="CM606" s="4">
        <f>IF(ISNUMBER(VLOOKUP(A606,Sheet1!$D$5:$D$567,1,0)),1,0)</f>
        <v>0</v>
      </c>
      <c r="CO606" s="40"/>
    </row>
    <row r="607" spans="1:93">
      <c r="A607" s="48">
        <v>7938</v>
      </c>
      <c r="B607" s="48">
        <v>793</v>
      </c>
      <c r="C607" s="48">
        <v>79</v>
      </c>
      <c r="D607" s="48" t="s">
        <v>713</v>
      </c>
      <c r="E607" s="48"/>
      <c r="F607" s="48" t="s">
        <v>586</v>
      </c>
      <c r="G607" s="4" t="s">
        <v>91</v>
      </c>
      <c r="H607" s="48" t="s">
        <v>586</v>
      </c>
      <c r="I607" s="3"/>
      <c r="J607" s="48" t="s">
        <v>586</v>
      </c>
      <c r="M607" s="22"/>
      <c r="N607" s="22"/>
      <c r="Q607" s="3"/>
      <c r="V607" s="41"/>
      <c r="W607" s="117">
        <v>2326.0839629413399</v>
      </c>
      <c r="X607" s="117">
        <v>2431.6913626740993</v>
      </c>
      <c r="Y607" s="117">
        <v>2592.8829172466699</v>
      </c>
      <c r="Z607" s="117">
        <v>2741.338193735025</v>
      </c>
      <c r="AA607" s="117">
        <v>2873.5401142328215</v>
      </c>
      <c r="AB607" s="117">
        <v>2984.6857893230585</v>
      </c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F607" s="3"/>
      <c r="BG607" s="1"/>
      <c r="BH607" s="48">
        <v>7938</v>
      </c>
      <c r="BN607" s="21"/>
      <c r="CM607" s="4">
        <f>IF(ISNUMBER(VLOOKUP(A607,Sheet1!$D$5:$D$567,1,0)),1,0)</f>
        <v>0</v>
      </c>
      <c r="CO607" s="40"/>
    </row>
    <row r="608" spans="1:93">
      <c r="A608" s="48">
        <v>7939</v>
      </c>
      <c r="B608" s="48">
        <v>793</v>
      </c>
      <c r="C608" s="48">
        <v>79</v>
      </c>
      <c r="D608" s="48" t="s">
        <v>714</v>
      </c>
      <c r="E608" s="48"/>
      <c r="F608" s="48" t="s">
        <v>586</v>
      </c>
      <c r="G608" s="4" t="s">
        <v>91</v>
      </c>
      <c r="H608" s="48" t="s">
        <v>586</v>
      </c>
      <c r="I608" s="3"/>
      <c r="J608" s="48" t="s">
        <v>586</v>
      </c>
      <c r="M608" s="22"/>
      <c r="N608" s="22"/>
      <c r="Q608" s="3"/>
      <c r="V608" s="41"/>
      <c r="W608" s="117">
        <v>2326.0839629413399</v>
      </c>
      <c r="X608" s="117">
        <v>2431.6913626740993</v>
      </c>
      <c r="Y608" s="117">
        <v>2592.8829172466699</v>
      </c>
      <c r="Z608" s="117">
        <v>2741.338193735025</v>
      </c>
      <c r="AA608" s="117">
        <v>2873.5401142328215</v>
      </c>
      <c r="AB608" s="117">
        <v>2984.6857893230585</v>
      </c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F608" s="3"/>
      <c r="BG608" s="1"/>
      <c r="BH608" s="48">
        <v>7939</v>
      </c>
      <c r="BN608" s="21"/>
      <c r="CM608" s="4">
        <f>IF(ISNUMBER(VLOOKUP(A608,Sheet1!$D$5:$D$567,1,0)),1,0)</f>
        <v>0</v>
      </c>
      <c r="CO608" s="40"/>
    </row>
    <row r="609" spans="1:100" s="32" customFormat="1">
      <c r="A609" s="48">
        <v>7940</v>
      </c>
      <c r="B609" s="48">
        <v>794</v>
      </c>
      <c r="C609" s="48">
        <v>79</v>
      </c>
      <c r="D609" s="48" t="s">
        <v>715</v>
      </c>
      <c r="E609" s="48"/>
      <c r="F609" s="48" t="s">
        <v>586</v>
      </c>
      <c r="G609" s="4" t="s">
        <v>91</v>
      </c>
      <c r="H609" s="48" t="s">
        <v>586</v>
      </c>
      <c r="I609" s="3"/>
      <c r="J609" s="48" t="s">
        <v>586</v>
      </c>
      <c r="K609" s="57"/>
      <c r="L609" s="57"/>
      <c r="M609" s="22"/>
      <c r="N609" s="22"/>
      <c r="O609" s="57"/>
      <c r="P609" s="57"/>
      <c r="Q609" s="3"/>
      <c r="R609" s="3"/>
      <c r="S609" s="3"/>
      <c r="T609" s="3"/>
      <c r="U609" s="3"/>
      <c r="V609" s="41"/>
      <c r="W609" s="117">
        <v>2791.3007555296076</v>
      </c>
      <c r="X609" s="117">
        <v>2918.0296352089185</v>
      </c>
      <c r="Y609" s="117">
        <v>3111.4595006960026</v>
      </c>
      <c r="Z609" s="117">
        <v>3289.6058324820306</v>
      </c>
      <c r="AA609" s="117">
        <v>3448.2481370793857</v>
      </c>
      <c r="AB609" s="117">
        <v>3581.6229471876695</v>
      </c>
      <c r="AC609" s="59"/>
      <c r="AD609" s="59"/>
      <c r="AE609" s="59"/>
      <c r="AF609" s="59"/>
      <c r="AG609" s="59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3"/>
      <c r="BG609" s="1"/>
      <c r="BH609" s="48">
        <v>7940</v>
      </c>
      <c r="BI609" s="57"/>
      <c r="BJ609" s="57"/>
      <c r="BK609" s="57"/>
      <c r="BL609" s="57"/>
      <c r="BM609" s="57"/>
      <c r="BN609" s="21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30"/>
      <c r="CC609" s="30"/>
      <c r="CD609" s="30"/>
      <c r="CE609" s="30"/>
      <c r="CF609" s="30"/>
      <c r="CG609" s="124"/>
      <c r="CH609" s="124"/>
      <c r="CI609" s="124"/>
      <c r="CJ609" s="124"/>
      <c r="CK609" s="124"/>
      <c r="CL609" s="124"/>
      <c r="CM609" s="4">
        <f>IF(ISNUMBER(VLOOKUP(A609,Sheet1!$D$5:$D$567,1,0)),1,0)</f>
        <v>0</v>
      </c>
      <c r="CN609" s="3"/>
      <c r="CO609" s="40"/>
      <c r="CP609" s="3"/>
      <c r="CQ609" s="3"/>
      <c r="CR609" s="3"/>
      <c r="CS609" s="3"/>
    </row>
    <row r="610" spans="1:100" s="32" customFormat="1">
      <c r="A610" s="48">
        <v>7941</v>
      </c>
      <c r="B610" s="48">
        <v>794</v>
      </c>
      <c r="C610" s="48">
        <v>79</v>
      </c>
      <c r="D610" s="48" t="s">
        <v>716</v>
      </c>
      <c r="E610" s="48"/>
      <c r="F610" s="48" t="s">
        <v>586</v>
      </c>
      <c r="G610" s="4" t="s">
        <v>91</v>
      </c>
      <c r="H610" s="48" t="s">
        <v>586</v>
      </c>
      <c r="I610" s="3"/>
      <c r="J610" s="48" t="s">
        <v>586</v>
      </c>
      <c r="K610" s="57"/>
      <c r="L610" s="57"/>
      <c r="M610" s="22"/>
      <c r="N610" s="22"/>
      <c r="O610" s="57"/>
      <c r="P610" s="57"/>
      <c r="Q610" s="3"/>
      <c r="R610" s="3"/>
      <c r="S610" s="3"/>
      <c r="T610" s="3"/>
      <c r="U610" s="3"/>
      <c r="V610" s="41"/>
      <c r="W610" s="117">
        <v>2791.3007555296076</v>
      </c>
      <c r="X610" s="117">
        <v>2918.0296352089185</v>
      </c>
      <c r="Y610" s="117">
        <v>3111.4595006960026</v>
      </c>
      <c r="Z610" s="117">
        <v>3289.6058324820306</v>
      </c>
      <c r="AA610" s="117">
        <v>3448.2481370793857</v>
      </c>
      <c r="AB610" s="117">
        <v>3581.6229471876695</v>
      </c>
      <c r="AC610" s="59"/>
      <c r="AD610" s="59"/>
      <c r="AE610" s="59"/>
      <c r="AF610" s="59"/>
      <c r="AG610" s="59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3"/>
      <c r="BG610" s="1"/>
      <c r="BH610" s="48">
        <v>7941</v>
      </c>
      <c r="BI610" s="57"/>
      <c r="BJ610" s="57"/>
      <c r="BK610" s="57"/>
      <c r="BL610" s="57"/>
      <c r="BM610" s="57"/>
      <c r="BN610" s="21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30"/>
      <c r="CC610" s="30"/>
      <c r="CD610" s="30"/>
      <c r="CE610" s="30"/>
      <c r="CF610" s="30"/>
      <c r="CG610" s="124"/>
      <c r="CH610" s="124"/>
      <c r="CI610" s="124"/>
      <c r="CJ610" s="124"/>
      <c r="CK610" s="124"/>
      <c r="CL610" s="124"/>
      <c r="CM610" s="4">
        <f>IF(ISNUMBER(VLOOKUP(A610,Sheet1!$D$5:$D$567,1,0)),1,0)</f>
        <v>0</v>
      </c>
      <c r="CN610" s="3"/>
      <c r="CO610" s="40"/>
      <c r="CP610" s="3"/>
      <c r="CQ610" s="3"/>
      <c r="CR610" s="3"/>
      <c r="CS610" s="3"/>
    </row>
    <row r="611" spans="1:100">
      <c r="A611" s="48">
        <v>7942</v>
      </c>
      <c r="B611" s="48">
        <v>794</v>
      </c>
      <c r="C611" s="48">
        <v>79</v>
      </c>
      <c r="D611" s="48" t="s">
        <v>717</v>
      </c>
      <c r="E611" s="48"/>
      <c r="F611" s="48" t="s">
        <v>586</v>
      </c>
      <c r="G611" s="4" t="s">
        <v>91</v>
      </c>
      <c r="H611" s="48" t="s">
        <v>586</v>
      </c>
      <c r="I611" s="3"/>
      <c r="J611" s="48" t="s">
        <v>586</v>
      </c>
      <c r="M611" s="22"/>
      <c r="N611" s="22"/>
      <c r="Q611" s="3"/>
      <c r="V611" s="41"/>
      <c r="W611" s="117">
        <v>2791.3007555296076</v>
      </c>
      <c r="X611" s="117">
        <v>2918.0296352089185</v>
      </c>
      <c r="Y611" s="117">
        <v>3111.4595006960026</v>
      </c>
      <c r="Z611" s="117">
        <v>3289.6058324820306</v>
      </c>
      <c r="AA611" s="117">
        <v>3448.2481370793857</v>
      </c>
      <c r="AB611" s="117">
        <v>3581.6229471876695</v>
      </c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F611" s="3"/>
      <c r="BG611" s="1"/>
      <c r="BH611" s="48">
        <v>7942</v>
      </c>
      <c r="BN611" s="21"/>
      <c r="CM611" s="4">
        <f>IF(ISNUMBER(VLOOKUP(A611,Sheet1!$D$5:$D$567,1,0)),1,0)</f>
        <v>0</v>
      </c>
      <c r="CO611" s="40"/>
    </row>
    <row r="612" spans="1:100">
      <c r="A612" s="48">
        <v>7943</v>
      </c>
      <c r="B612" s="48">
        <v>794</v>
      </c>
      <c r="C612" s="48">
        <v>79</v>
      </c>
      <c r="D612" s="48" t="s">
        <v>718</v>
      </c>
      <c r="E612" s="48"/>
      <c r="F612" s="48" t="s">
        <v>586</v>
      </c>
      <c r="G612" s="4" t="s">
        <v>91</v>
      </c>
      <c r="H612" s="48" t="s">
        <v>586</v>
      </c>
      <c r="I612" s="3"/>
      <c r="J612" s="48" t="s">
        <v>586</v>
      </c>
      <c r="Q612" s="3"/>
      <c r="V612" s="41"/>
      <c r="W612" s="117">
        <v>5815.2099073533491</v>
      </c>
      <c r="X612" s="117">
        <v>6079.228406685249</v>
      </c>
      <c r="Y612" s="117">
        <v>6482.2072931166722</v>
      </c>
      <c r="Z612" s="117">
        <v>6853.3454843375694</v>
      </c>
      <c r="AA612" s="117">
        <v>7183.8502855820552</v>
      </c>
      <c r="AB612" s="117">
        <v>7461.7144733076448</v>
      </c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F612" s="3"/>
      <c r="BG612" s="1"/>
      <c r="BH612" s="48">
        <v>7943</v>
      </c>
      <c r="BN612" s="21"/>
      <c r="CM612" s="4">
        <f>IF(ISNUMBER(VLOOKUP(A612,Sheet1!$D$5:$D$567,1,0)),1,0)</f>
        <v>0</v>
      </c>
      <c r="CR612" s="2"/>
      <c r="CS612" s="2"/>
      <c r="CT612" s="2"/>
      <c r="CU612" s="2"/>
      <c r="CV612" s="2"/>
    </row>
    <row r="613" spans="1:100" s="39" customFormat="1">
      <c r="A613" s="48">
        <v>7944</v>
      </c>
      <c r="B613" s="48">
        <v>794</v>
      </c>
      <c r="C613" s="48">
        <v>79</v>
      </c>
      <c r="D613" s="48" t="s">
        <v>719</v>
      </c>
      <c r="E613" s="48"/>
      <c r="F613" s="48" t="s">
        <v>586</v>
      </c>
      <c r="G613" s="4" t="s">
        <v>91</v>
      </c>
      <c r="H613" s="48" t="s">
        <v>586</v>
      </c>
      <c r="I613" s="3"/>
      <c r="J613" s="48" t="s">
        <v>586</v>
      </c>
      <c r="K613" s="57"/>
      <c r="L613" s="57"/>
      <c r="M613" s="57"/>
      <c r="N613" s="57"/>
      <c r="O613" s="57"/>
      <c r="P613" s="57"/>
      <c r="Q613" s="3"/>
      <c r="R613" s="3"/>
      <c r="S613" s="3"/>
      <c r="T613" s="3"/>
      <c r="U613" s="3"/>
      <c r="V613" s="41"/>
      <c r="W613" s="117">
        <v>2791.3007555296076</v>
      </c>
      <c r="X613" s="117">
        <v>2918.0296352089185</v>
      </c>
      <c r="Y613" s="117">
        <v>3111.4595006960026</v>
      </c>
      <c r="Z613" s="117">
        <v>3289.6058324820306</v>
      </c>
      <c r="AA613" s="117">
        <v>3448.2481370793857</v>
      </c>
      <c r="AB613" s="117">
        <v>3581.6229471876695</v>
      </c>
      <c r="AC613" s="59"/>
      <c r="AD613" s="59"/>
      <c r="AE613" s="59"/>
      <c r="AF613" s="59"/>
      <c r="AG613" s="59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3"/>
      <c r="BG613" s="1"/>
      <c r="BH613" s="48">
        <v>7944</v>
      </c>
      <c r="BI613" s="57"/>
      <c r="BJ613" s="57"/>
      <c r="BK613" s="57"/>
      <c r="BL613" s="57"/>
      <c r="BM613" s="57"/>
      <c r="BN613" s="21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30"/>
      <c r="CC613" s="30"/>
      <c r="CD613" s="30"/>
      <c r="CE613" s="30"/>
      <c r="CF613" s="30"/>
      <c r="CG613" s="124"/>
      <c r="CH613" s="124"/>
      <c r="CI613" s="124"/>
      <c r="CJ613" s="124"/>
      <c r="CK613" s="124"/>
      <c r="CL613" s="124"/>
      <c r="CM613" s="4">
        <f>IF(ISNUMBER(VLOOKUP(A613,Sheet1!$D$5:$D$567,1,0)),1,0)</f>
        <v>0</v>
      </c>
      <c r="CN613" s="40"/>
      <c r="CO613" s="40"/>
      <c r="CP613" s="3"/>
      <c r="CQ613" s="3"/>
      <c r="CR613" s="40"/>
      <c r="CS613" s="40"/>
      <c r="CT613" s="40"/>
      <c r="CU613" s="40"/>
    </row>
    <row r="614" spans="1:100" s="39" customFormat="1">
      <c r="A614" s="48">
        <v>7945</v>
      </c>
      <c r="B614" s="48">
        <v>794</v>
      </c>
      <c r="C614" s="48">
        <v>79</v>
      </c>
      <c r="D614" s="48" t="s">
        <v>720</v>
      </c>
      <c r="E614" s="48"/>
      <c r="F614" s="48" t="s">
        <v>586</v>
      </c>
      <c r="G614" s="4" t="s">
        <v>91</v>
      </c>
      <c r="H614" s="48" t="s">
        <v>586</v>
      </c>
      <c r="I614" s="3"/>
      <c r="J614" s="48" t="s">
        <v>586</v>
      </c>
      <c r="K614" s="57"/>
      <c r="L614" s="57"/>
      <c r="M614" s="57"/>
      <c r="N614" s="57"/>
      <c r="O614" s="57"/>
      <c r="P614" s="57"/>
      <c r="Q614" s="3"/>
      <c r="R614" s="3"/>
      <c r="S614" s="3"/>
      <c r="T614" s="3"/>
      <c r="U614" s="3"/>
      <c r="V614" s="41"/>
      <c r="W614" s="117">
        <v>2791.3007555296076</v>
      </c>
      <c r="X614" s="117">
        <v>2918.0296352089185</v>
      </c>
      <c r="Y614" s="117">
        <v>3111.4595006960026</v>
      </c>
      <c r="Z614" s="117">
        <v>3289.6058324820306</v>
      </c>
      <c r="AA614" s="117">
        <v>3448.2481370793857</v>
      </c>
      <c r="AB614" s="117">
        <v>3581.6229471876695</v>
      </c>
      <c r="AC614" s="59"/>
      <c r="AD614" s="59"/>
      <c r="AE614" s="59"/>
      <c r="AF614" s="59"/>
      <c r="AG614" s="59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3"/>
      <c r="BG614" s="1"/>
      <c r="BH614" s="48">
        <v>7945</v>
      </c>
      <c r="BI614" s="57"/>
      <c r="BJ614" s="57"/>
      <c r="BK614" s="57"/>
      <c r="BL614" s="57"/>
      <c r="BM614" s="57"/>
      <c r="BN614" s="21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30"/>
      <c r="CC614" s="30"/>
      <c r="CD614" s="30"/>
      <c r="CE614" s="30"/>
      <c r="CF614" s="30"/>
      <c r="CG614" s="124"/>
      <c r="CH614" s="124"/>
      <c r="CI614" s="124"/>
      <c r="CJ614" s="124"/>
      <c r="CK614" s="124"/>
      <c r="CL614" s="124"/>
      <c r="CM614" s="4">
        <f>IF(ISNUMBER(VLOOKUP(A614,Sheet1!$D$5:$D$567,1,0)),1,0)</f>
        <v>0</v>
      </c>
      <c r="CN614" s="40"/>
      <c r="CO614" s="40"/>
      <c r="CP614" s="3"/>
      <c r="CQ614" s="3"/>
      <c r="CR614" s="40"/>
      <c r="CS614" s="40"/>
      <c r="CT614" s="40"/>
      <c r="CU614" s="40"/>
    </row>
    <row r="615" spans="1:100">
      <c r="A615" s="48">
        <v>7946</v>
      </c>
      <c r="B615" s="48">
        <v>794</v>
      </c>
      <c r="C615" s="48">
        <v>79</v>
      </c>
      <c r="D615" s="48" t="s">
        <v>721</v>
      </c>
      <c r="E615" s="48"/>
      <c r="F615" s="48" t="s">
        <v>586</v>
      </c>
      <c r="G615" s="4" t="s">
        <v>91</v>
      </c>
      <c r="H615" s="48" t="s">
        <v>586</v>
      </c>
      <c r="I615" s="3"/>
      <c r="J615" s="48" t="s">
        <v>586</v>
      </c>
      <c r="Q615" s="3"/>
      <c r="V615" s="41"/>
      <c r="W615" s="117">
        <v>2791.3007555296076</v>
      </c>
      <c r="X615" s="117">
        <v>2918.0296352089185</v>
      </c>
      <c r="Y615" s="117">
        <v>3111.4595006960026</v>
      </c>
      <c r="Z615" s="117">
        <v>3289.6058324820306</v>
      </c>
      <c r="AA615" s="117">
        <v>3448.2481370793857</v>
      </c>
      <c r="AB615" s="117">
        <v>3581.6229471876695</v>
      </c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F615" s="3"/>
      <c r="BG615" s="1"/>
      <c r="BH615" s="48">
        <v>7946</v>
      </c>
      <c r="BN615" s="21"/>
      <c r="CM615" s="4">
        <f>IF(ISNUMBER(VLOOKUP(A615,Sheet1!$D$5:$D$567,1,0)),1,0)</f>
        <v>0</v>
      </c>
      <c r="CN615" s="40"/>
      <c r="CO615" s="40"/>
      <c r="CR615" s="40"/>
      <c r="CS615" s="40"/>
      <c r="CT615" s="40"/>
      <c r="CU615" s="40"/>
    </row>
    <row r="616" spans="1:100" s="57" customFormat="1">
      <c r="A616" s="48">
        <v>7947</v>
      </c>
      <c r="B616" s="48">
        <v>794</v>
      </c>
      <c r="C616" s="48">
        <v>79</v>
      </c>
      <c r="D616" s="48" t="s">
        <v>722</v>
      </c>
      <c r="E616" s="48"/>
      <c r="F616" s="48" t="s">
        <v>586</v>
      </c>
      <c r="G616" s="4" t="s">
        <v>91</v>
      </c>
      <c r="H616" s="48" t="s">
        <v>586</v>
      </c>
      <c r="I616" s="3"/>
      <c r="J616" s="48" t="s">
        <v>586</v>
      </c>
      <c r="N616" s="22"/>
      <c r="Q616" s="3"/>
      <c r="R616" s="3"/>
      <c r="S616" s="3"/>
      <c r="T616" s="3"/>
      <c r="U616" s="3"/>
      <c r="V616" s="41"/>
      <c r="W616" s="117">
        <v>2326.0839629413399</v>
      </c>
      <c r="X616" s="117">
        <v>2431.6913626740993</v>
      </c>
      <c r="Y616" s="117">
        <v>2592.8829172466699</v>
      </c>
      <c r="Z616" s="117">
        <v>2741.338193735025</v>
      </c>
      <c r="AA616" s="117">
        <v>2873.5401142328215</v>
      </c>
      <c r="AB616" s="117">
        <v>2984.6857893230585</v>
      </c>
      <c r="AC616" s="59"/>
      <c r="AD616" s="59"/>
      <c r="AE616" s="59"/>
      <c r="AF616" s="59"/>
      <c r="AG616" s="59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3"/>
      <c r="BG616" s="1"/>
      <c r="BH616" s="48">
        <v>7947</v>
      </c>
      <c r="BN616" s="21"/>
      <c r="CB616" s="30"/>
      <c r="CC616" s="30"/>
      <c r="CD616" s="30"/>
      <c r="CE616" s="30"/>
      <c r="CF616" s="30"/>
      <c r="CG616" s="124"/>
      <c r="CH616" s="124"/>
      <c r="CI616" s="124"/>
      <c r="CJ616" s="124"/>
      <c r="CK616" s="124"/>
      <c r="CL616" s="124"/>
      <c r="CM616" s="4">
        <f>IF(ISNUMBER(VLOOKUP(A616,Sheet1!$D$5:$D$567,1,0)),1,0)</f>
        <v>0</v>
      </c>
      <c r="CN616" s="40"/>
      <c r="CO616" s="40"/>
      <c r="CP616" s="3"/>
      <c r="CQ616" s="3"/>
      <c r="CR616" s="40"/>
      <c r="CS616" s="40"/>
      <c r="CT616" s="40"/>
      <c r="CU616" s="40"/>
    </row>
    <row r="617" spans="1:100" s="57" customFormat="1">
      <c r="A617" s="48">
        <v>7948</v>
      </c>
      <c r="B617" s="48">
        <v>794</v>
      </c>
      <c r="C617" s="48">
        <v>79</v>
      </c>
      <c r="D617" s="48" t="s">
        <v>723</v>
      </c>
      <c r="E617" s="48"/>
      <c r="F617" s="48" t="s">
        <v>586</v>
      </c>
      <c r="G617" s="4" t="s">
        <v>91</v>
      </c>
      <c r="H617" s="48" t="s">
        <v>586</v>
      </c>
      <c r="I617" s="3"/>
      <c r="J617" s="48" t="s">
        <v>586</v>
      </c>
      <c r="M617" s="22"/>
      <c r="N617" s="22"/>
      <c r="Q617" s="3"/>
      <c r="R617" s="3"/>
      <c r="S617" s="3"/>
      <c r="T617" s="3"/>
      <c r="U617" s="3"/>
      <c r="V617" s="41"/>
      <c r="W617" s="117">
        <v>2791.3007555296076</v>
      </c>
      <c r="X617" s="117">
        <v>2918.0296352089185</v>
      </c>
      <c r="Y617" s="117">
        <v>3111.4595006960026</v>
      </c>
      <c r="Z617" s="117">
        <v>3289.6058324820306</v>
      </c>
      <c r="AA617" s="117">
        <v>3448.2481370793857</v>
      </c>
      <c r="AB617" s="117">
        <v>3581.6229471876695</v>
      </c>
      <c r="AC617" s="59"/>
      <c r="AD617" s="59"/>
      <c r="AE617" s="59"/>
      <c r="AF617" s="59"/>
      <c r="AG617" s="59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3"/>
      <c r="BG617" s="1"/>
      <c r="BH617" s="48">
        <v>7948</v>
      </c>
      <c r="BN617" s="21"/>
      <c r="CB617" s="30"/>
      <c r="CC617" s="30"/>
      <c r="CD617" s="30"/>
      <c r="CE617" s="30"/>
      <c r="CF617" s="30"/>
      <c r="CG617" s="124"/>
      <c r="CH617" s="124"/>
      <c r="CI617" s="124"/>
      <c r="CJ617" s="124"/>
      <c r="CK617" s="124"/>
      <c r="CL617" s="124"/>
      <c r="CM617" s="4">
        <f>IF(ISNUMBER(VLOOKUP(A617,Sheet1!$D$5:$D$567,1,0)),1,0)</f>
        <v>0</v>
      </c>
      <c r="CN617" s="40"/>
      <c r="CO617" s="40"/>
      <c r="CP617" s="3"/>
      <c r="CQ617" s="3"/>
      <c r="CR617" s="40"/>
      <c r="CS617" s="40"/>
      <c r="CT617" s="40"/>
      <c r="CU617" s="40"/>
    </row>
    <row r="618" spans="1:100" s="57" customFormat="1">
      <c r="A618" s="48">
        <v>7949</v>
      </c>
      <c r="B618" s="48">
        <v>794</v>
      </c>
      <c r="C618" s="48">
        <v>79</v>
      </c>
      <c r="D618" s="48" t="s">
        <v>724</v>
      </c>
      <c r="E618" s="48"/>
      <c r="F618" s="48" t="s">
        <v>586</v>
      </c>
      <c r="G618" s="4" t="s">
        <v>91</v>
      </c>
      <c r="H618" s="48" t="s">
        <v>586</v>
      </c>
      <c r="I618" s="3"/>
      <c r="J618" s="48" t="s">
        <v>586</v>
      </c>
      <c r="M618" s="22"/>
      <c r="N618" s="22"/>
      <c r="Q618" s="3"/>
      <c r="R618" s="3"/>
      <c r="S618" s="3"/>
      <c r="T618" s="3"/>
      <c r="U618" s="3"/>
      <c r="V618" s="41"/>
      <c r="W618" s="117">
        <v>2791.3007555296076</v>
      </c>
      <c r="X618" s="117">
        <v>2918.0296352089185</v>
      </c>
      <c r="Y618" s="117">
        <v>3111.4595006960026</v>
      </c>
      <c r="Z618" s="117">
        <v>3289.6058324820306</v>
      </c>
      <c r="AA618" s="117">
        <v>3448.2481370793857</v>
      </c>
      <c r="AB618" s="117">
        <v>3581.6229471876695</v>
      </c>
      <c r="AC618" s="59"/>
      <c r="AD618" s="59"/>
      <c r="AE618" s="59"/>
      <c r="AF618" s="59"/>
      <c r="AG618" s="59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3"/>
      <c r="BG618" s="1"/>
      <c r="BH618" s="48">
        <v>7949</v>
      </c>
      <c r="BN618" s="21"/>
      <c r="CB618" s="30"/>
      <c r="CC618" s="30"/>
      <c r="CD618" s="30"/>
      <c r="CE618" s="30"/>
      <c r="CF618" s="30"/>
      <c r="CG618" s="124"/>
      <c r="CH618" s="124"/>
      <c r="CI618" s="124"/>
      <c r="CJ618" s="124"/>
      <c r="CK618" s="124"/>
      <c r="CL618" s="124"/>
      <c r="CM618" s="4">
        <f>IF(ISNUMBER(VLOOKUP(A618,Sheet1!$D$5:$D$567,1,0)),1,0)</f>
        <v>0</v>
      </c>
      <c r="CN618" s="40"/>
      <c r="CO618" s="40"/>
      <c r="CP618" s="3"/>
      <c r="CQ618" s="3"/>
      <c r="CR618" s="40"/>
      <c r="CS618" s="40"/>
      <c r="CT618" s="40"/>
      <c r="CU618" s="40"/>
    </row>
    <row r="619" spans="1:100" s="57" customFormat="1">
      <c r="A619" s="48">
        <v>7950</v>
      </c>
      <c r="B619" s="48">
        <v>795</v>
      </c>
      <c r="C619" s="48">
        <v>79</v>
      </c>
      <c r="D619" s="48" t="s">
        <v>725</v>
      </c>
      <c r="E619" s="48"/>
      <c r="F619" s="48" t="s">
        <v>586</v>
      </c>
      <c r="G619" s="4" t="s">
        <v>91</v>
      </c>
      <c r="H619" s="48" t="s">
        <v>586</v>
      </c>
      <c r="I619" s="3"/>
      <c r="J619" s="48" t="s">
        <v>586</v>
      </c>
      <c r="M619" s="22"/>
      <c r="N619" s="22"/>
      <c r="Q619" s="3"/>
      <c r="R619" s="3"/>
      <c r="S619" s="3"/>
      <c r="T619" s="3"/>
      <c r="U619" s="3"/>
      <c r="V619" s="41"/>
      <c r="W619" s="117">
        <v>2326.0839629413399</v>
      </c>
      <c r="X619" s="117">
        <v>2431.6913626740993</v>
      </c>
      <c r="Y619" s="117">
        <v>2592.8829172466699</v>
      </c>
      <c r="Z619" s="117">
        <v>2741.338193735025</v>
      </c>
      <c r="AA619" s="117">
        <v>2873.5401142328215</v>
      </c>
      <c r="AB619" s="117">
        <v>2984.6857893230585</v>
      </c>
      <c r="AC619" s="59"/>
      <c r="AD619" s="59"/>
      <c r="AE619" s="59"/>
      <c r="AF619" s="59"/>
      <c r="AG619" s="59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3"/>
      <c r="BG619" s="1"/>
      <c r="BH619" s="48">
        <v>7950</v>
      </c>
      <c r="BN619" s="21"/>
      <c r="CB619" s="30"/>
      <c r="CC619" s="30"/>
      <c r="CD619" s="30"/>
      <c r="CE619" s="30"/>
      <c r="CF619" s="30"/>
      <c r="CG619" s="124"/>
      <c r="CH619" s="124"/>
      <c r="CI619" s="124"/>
      <c r="CJ619" s="124"/>
      <c r="CK619" s="124"/>
      <c r="CL619" s="124"/>
      <c r="CM619" s="4">
        <f>IF(ISNUMBER(VLOOKUP(A619,Sheet1!$D$5:$D$567,1,0)),1,0)</f>
        <v>0</v>
      </c>
      <c r="CN619" s="40"/>
      <c r="CO619" s="40"/>
      <c r="CP619" s="3"/>
      <c r="CQ619" s="3"/>
      <c r="CR619" s="40"/>
      <c r="CS619" s="40"/>
      <c r="CT619" s="40"/>
      <c r="CU619" s="40"/>
    </row>
    <row r="620" spans="1:100" s="57" customFormat="1">
      <c r="A620" s="48">
        <v>7951</v>
      </c>
      <c r="B620" s="48">
        <v>795</v>
      </c>
      <c r="C620" s="48">
        <v>79</v>
      </c>
      <c r="D620" s="48" t="s">
        <v>726</v>
      </c>
      <c r="E620" s="48"/>
      <c r="F620" s="48" t="s">
        <v>586</v>
      </c>
      <c r="G620" s="4" t="s">
        <v>91</v>
      </c>
      <c r="H620" s="48" t="s">
        <v>586</v>
      </c>
      <c r="I620" s="3"/>
      <c r="J620" s="48" t="s">
        <v>586</v>
      </c>
      <c r="Q620" s="3"/>
      <c r="R620" s="3"/>
      <c r="S620" s="3"/>
      <c r="T620" s="3"/>
      <c r="U620" s="3"/>
      <c r="V620" s="41"/>
      <c r="W620" s="117">
        <v>2326.0839629413399</v>
      </c>
      <c r="X620" s="117">
        <v>2431.6913626740993</v>
      </c>
      <c r="Y620" s="117">
        <v>2592.8829172466699</v>
      </c>
      <c r="Z620" s="117">
        <v>2741.338193735025</v>
      </c>
      <c r="AA620" s="117">
        <v>2873.5401142328215</v>
      </c>
      <c r="AB620" s="117">
        <v>2984.6857893230585</v>
      </c>
      <c r="AC620" s="59"/>
      <c r="AD620" s="59"/>
      <c r="AE620" s="59"/>
      <c r="AF620" s="59"/>
      <c r="AG620" s="59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3"/>
      <c r="BG620" s="1"/>
      <c r="BH620" s="48">
        <v>7951</v>
      </c>
      <c r="BN620" s="21"/>
      <c r="CB620" s="30"/>
      <c r="CC620" s="30"/>
      <c r="CD620" s="30"/>
      <c r="CE620" s="30"/>
      <c r="CF620" s="30"/>
      <c r="CG620" s="124"/>
      <c r="CH620" s="124"/>
      <c r="CI620" s="124"/>
      <c r="CJ620" s="124"/>
      <c r="CK620" s="124"/>
      <c r="CL620" s="124"/>
      <c r="CM620" s="4">
        <f>IF(ISNUMBER(VLOOKUP(A620,Sheet1!$D$5:$D$567,1,0)),1,0)</f>
        <v>0</v>
      </c>
      <c r="CN620" s="40"/>
      <c r="CO620" s="40"/>
      <c r="CP620" s="3"/>
      <c r="CQ620" s="3"/>
      <c r="CR620" s="40"/>
      <c r="CS620" s="40"/>
      <c r="CT620" s="40"/>
      <c r="CU620" s="40"/>
    </row>
    <row r="621" spans="1:100" s="57" customFormat="1">
      <c r="A621" s="48">
        <v>7952</v>
      </c>
      <c r="B621" s="48">
        <v>795</v>
      </c>
      <c r="C621" s="48">
        <v>79</v>
      </c>
      <c r="D621" s="48" t="s">
        <v>727</v>
      </c>
      <c r="E621" s="48"/>
      <c r="F621" s="48" t="s">
        <v>586</v>
      </c>
      <c r="G621" s="4" t="s">
        <v>91</v>
      </c>
      <c r="H621" s="48" t="s">
        <v>586</v>
      </c>
      <c r="I621" s="3"/>
      <c r="J621" s="48" t="s">
        <v>586</v>
      </c>
      <c r="Q621" s="3"/>
      <c r="R621" s="3"/>
      <c r="S621" s="3"/>
      <c r="T621" s="3"/>
      <c r="U621" s="3"/>
      <c r="V621" s="41"/>
      <c r="W621" s="117">
        <v>2791.3007555296076</v>
      </c>
      <c r="X621" s="117">
        <v>2918.0296352089185</v>
      </c>
      <c r="Y621" s="117">
        <v>3111.4595006960026</v>
      </c>
      <c r="Z621" s="117">
        <v>3289.6058324820306</v>
      </c>
      <c r="AA621" s="117">
        <v>3448.2481370793857</v>
      </c>
      <c r="AB621" s="117">
        <v>3581.6229471876695</v>
      </c>
      <c r="AC621" s="59"/>
      <c r="AD621" s="59"/>
      <c r="AE621" s="59"/>
      <c r="AF621" s="59"/>
      <c r="AG621" s="59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3"/>
      <c r="BG621" s="1"/>
      <c r="BH621" s="48">
        <v>7952</v>
      </c>
      <c r="BN621" s="21"/>
      <c r="CB621" s="30"/>
      <c r="CC621" s="30"/>
      <c r="CD621" s="30"/>
      <c r="CE621" s="30"/>
      <c r="CF621" s="30"/>
      <c r="CG621" s="124"/>
      <c r="CH621" s="124"/>
      <c r="CI621" s="124"/>
      <c r="CJ621" s="124"/>
      <c r="CK621" s="124"/>
      <c r="CL621" s="124"/>
      <c r="CM621" s="4">
        <f>IF(ISNUMBER(VLOOKUP(A621,Sheet1!$D$5:$D$567,1,0)),1,0)</f>
        <v>0</v>
      </c>
      <c r="CN621" s="40"/>
      <c r="CO621" s="40"/>
      <c r="CP621" s="3"/>
      <c r="CQ621" s="3"/>
      <c r="CR621" s="40"/>
      <c r="CS621" s="40"/>
      <c r="CT621" s="40"/>
      <c r="CU621" s="40"/>
    </row>
    <row r="622" spans="1:100" s="57" customFormat="1">
      <c r="A622" s="48">
        <v>7953</v>
      </c>
      <c r="B622" s="48">
        <v>795</v>
      </c>
      <c r="C622" s="48">
        <v>79</v>
      </c>
      <c r="D622" s="48" t="s">
        <v>728</v>
      </c>
      <c r="E622" s="48"/>
      <c r="F622" s="48" t="s">
        <v>586</v>
      </c>
      <c r="G622" s="4" t="s">
        <v>91</v>
      </c>
      <c r="H622" s="48" t="s">
        <v>586</v>
      </c>
      <c r="I622" s="3"/>
      <c r="J622" s="48" t="s">
        <v>586</v>
      </c>
      <c r="Q622" s="3"/>
      <c r="R622" s="3"/>
      <c r="S622" s="3"/>
      <c r="T622" s="3"/>
      <c r="U622" s="3"/>
      <c r="V622" s="41"/>
      <c r="W622" s="117">
        <v>2791.3007555296076</v>
      </c>
      <c r="X622" s="117">
        <v>2918.0296352089185</v>
      </c>
      <c r="Y622" s="117">
        <v>3111.4595006960026</v>
      </c>
      <c r="Z622" s="117">
        <v>3289.6058324820306</v>
      </c>
      <c r="AA622" s="117">
        <v>3448.2481370793857</v>
      </c>
      <c r="AB622" s="117">
        <v>3581.6229471876695</v>
      </c>
      <c r="AC622" s="59"/>
      <c r="AD622" s="59"/>
      <c r="AE622" s="59"/>
      <c r="AF622" s="59"/>
      <c r="AG622" s="59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3"/>
      <c r="BG622" s="1"/>
      <c r="BH622" s="48">
        <v>7953</v>
      </c>
      <c r="BN622" s="21"/>
      <c r="CB622" s="30"/>
      <c r="CC622" s="30"/>
      <c r="CD622" s="30"/>
      <c r="CE622" s="30"/>
      <c r="CF622" s="30"/>
      <c r="CG622" s="124"/>
      <c r="CH622" s="124"/>
      <c r="CI622" s="124"/>
      <c r="CJ622" s="124"/>
      <c r="CK622" s="124"/>
      <c r="CL622" s="124"/>
      <c r="CM622" s="4">
        <f>IF(ISNUMBER(VLOOKUP(A622,Sheet1!$D$5:$D$567,1,0)),1,0)</f>
        <v>0</v>
      </c>
      <c r="CN622" s="40"/>
      <c r="CO622" s="40"/>
      <c r="CP622" s="3"/>
      <c r="CQ622" s="3"/>
      <c r="CR622" s="40"/>
      <c r="CS622" s="40"/>
      <c r="CT622" s="40"/>
      <c r="CU622" s="40"/>
    </row>
    <row r="623" spans="1:100" s="57" customFormat="1">
      <c r="A623" s="48">
        <v>7954</v>
      </c>
      <c r="B623" s="48">
        <v>795</v>
      </c>
      <c r="C623" s="48">
        <v>79</v>
      </c>
      <c r="D623" s="48" t="s">
        <v>729</v>
      </c>
      <c r="E623" s="48"/>
      <c r="F623" s="48" t="s">
        <v>586</v>
      </c>
      <c r="G623" s="4" t="s">
        <v>91</v>
      </c>
      <c r="H623" s="48" t="s">
        <v>586</v>
      </c>
      <c r="I623" s="3"/>
      <c r="J623" s="48" t="s">
        <v>586</v>
      </c>
      <c r="M623" s="22"/>
      <c r="N623" s="22"/>
      <c r="Q623" s="3"/>
      <c r="R623" s="3"/>
      <c r="S623" s="3"/>
      <c r="T623" s="3"/>
      <c r="U623" s="3"/>
      <c r="V623" s="41"/>
      <c r="W623" s="117">
        <v>2791.3007555296076</v>
      </c>
      <c r="X623" s="117">
        <v>2918.0296352089185</v>
      </c>
      <c r="Y623" s="117">
        <v>3111.4595006960026</v>
      </c>
      <c r="Z623" s="117">
        <v>3289.6058324820306</v>
      </c>
      <c r="AA623" s="117">
        <v>3448.2481370793857</v>
      </c>
      <c r="AB623" s="117">
        <v>3581.6229471876695</v>
      </c>
      <c r="AC623" s="59"/>
      <c r="AD623" s="59"/>
      <c r="AE623" s="59"/>
      <c r="AF623" s="59"/>
      <c r="AG623" s="59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3"/>
      <c r="BG623" s="1"/>
      <c r="BH623" s="48">
        <v>7954</v>
      </c>
      <c r="BN623" s="21"/>
      <c r="CB623" s="30"/>
      <c r="CC623" s="30"/>
      <c r="CD623" s="30"/>
      <c r="CE623" s="30"/>
      <c r="CF623" s="30"/>
      <c r="CG623" s="124"/>
      <c r="CH623" s="124"/>
      <c r="CI623" s="124"/>
      <c r="CJ623" s="124"/>
      <c r="CK623" s="124"/>
      <c r="CL623" s="124"/>
      <c r="CM623" s="4">
        <f>IF(ISNUMBER(VLOOKUP(A623,Sheet1!$D$5:$D$567,1,0)),1,0)</f>
        <v>0</v>
      </c>
      <c r="CN623" s="40"/>
      <c r="CO623" s="40"/>
      <c r="CP623" s="3"/>
      <c r="CQ623" s="3"/>
      <c r="CR623" s="40"/>
      <c r="CS623" s="40"/>
      <c r="CT623" s="40"/>
      <c r="CU623" s="40"/>
    </row>
    <row r="624" spans="1:100" s="57" customFormat="1">
      <c r="A624" s="48">
        <v>7955</v>
      </c>
      <c r="B624" s="48">
        <v>795</v>
      </c>
      <c r="C624" s="48">
        <v>79</v>
      </c>
      <c r="D624" s="48" t="s">
        <v>730</v>
      </c>
      <c r="E624" s="48"/>
      <c r="F624" s="48" t="s">
        <v>586</v>
      </c>
      <c r="G624" s="4" t="s">
        <v>91</v>
      </c>
      <c r="H624" s="48" t="s">
        <v>586</v>
      </c>
      <c r="I624" s="3"/>
      <c r="J624" s="48" t="s">
        <v>586</v>
      </c>
      <c r="M624" s="22"/>
      <c r="N624" s="22"/>
      <c r="Q624" s="3"/>
      <c r="R624" s="3"/>
      <c r="S624" s="3"/>
      <c r="T624" s="3"/>
      <c r="U624" s="3"/>
      <c r="V624" s="41"/>
      <c r="W624" s="117">
        <v>2791.3007555296076</v>
      </c>
      <c r="X624" s="117">
        <v>2918.0296352089185</v>
      </c>
      <c r="Y624" s="117">
        <v>3111.4595006960026</v>
      </c>
      <c r="Z624" s="117">
        <v>3289.6058324820306</v>
      </c>
      <c r="AA624" s="117">
        <v>3448.2481370793857</v>
      </c>
      <c r="AB624" s="117">
        <v>3581.6229471876695</v>
      </c>
      <c r="AC624" s="59"/>
      <c r="AD624" s="59"/>
      <c r="AE624" s="59"/>
      <c r="AF624" s="59"/>
      <c r="AG624" s="59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3"/>
      <c r="BG624" s="1"/>
      <c r="BH624" s="48">
        <v>7955</v>
      </c>
      <c r="BN624" s="21"/>
      <c r="CB624" s="30"/>
      <c r="CC624" s="30"/>
      <c r="CD624" s="30"/>
      <c r="CE624" s="30"/>
      <c r="CF624" s="30"/>
      <c r="CG624" s="124"/>
      <c r="CH624" s="124"/>
      <c r="CI624" s="124"/>
      <c r="CJ624" s="124"/>
      <c r="CK624" s="124"/>
      <c r="CL624" s="124"/>
      <c r="CM624" s="4">
        <f>IF(ISNUMBER(VLOOKUP(A624,Sheet1!$D$5:$D$567,1,0)),1,0)</f>
        <v>0</v>
      </c>
      <c r="CN624" s="40"/>
      <c r="CO624" s="40"/>
      <c r="CP624" s="3"/>
      <c r="CQ624" s="3"/>
      <c r="CR624" s="40"/>
      <c r="CS624" s="40"/>
      <c r="CT624" s="40"/>
      <c r="CU624" s="40"/>
    </row>
    <row r="625" spans="1:99" s="57" customFormat="1">
      <c r="A625" s="48">
        <v>7956</v>
      </c>
      <c r="B625" s="48">
        <v>795</v>
      </c>
      <c r="C625" s="48">
        <v>79</v>
      </c>
      <c r="D625" s="48" t="s">
        <v>731</v>
      </c>
      <c r="E625" s="48"/>
      <c r="F625" s="48" t="s">
        <v>586</v>
      </c>
      <c r="G625" s="4" t="s">
        <v>91</v>
      </c>
      <c r="H625" s="48" t="s">
        <v>586</v>
      </c>
      <c r="I625" s="3"/>
      <c r="J625" s="48" t="s">
        <v>586</v>
      </c>
      <c r="M625" s="22"/>
      <c r="N625" s="22"/>
      <c r="Q625" s="3"/>
      <c r="R625" s="3"/>
      <c r="S625" s="3"/>
      <c r="T625" s="3"/>
      <c r="U625" s="3"/>
      <c r="V625" s="41"/>
      <c r="W625" s="117">
        <v>2791.3007555296076</v>
      </c>
      <c r="X625" s="117">
        <v>2918.0296352089185</v>
      </c>
      <c r="Y625" s="117">
        <v>3111.4595006960026</v>
      </c>
      <c r="Z625" s="117">
        <v>3289.6058324820306</v>
      </c>
      <c r="AA625" s="117">
        <v>3448.2481370793857</v>
      </c>
      <c r="AB625" s="117">
        <v>3581.6229471876695</v>
      </c>
      <c r="AC625" s="59"/>
      <c r="AD625" s="59"/>
      <c r="AE625" s="59"/>
      <c r="AF625" s="59"/>
      <c r="AG625" s="59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3"/>
      <c r="BG625" s="1"/>
      <c r="BH625" s="48">
        <v>7956</v>
      </c>
      <c r="BN625" s="21"/>
      <c r="CB625" s="30"/>
      <c r="CC625" s="30"/>
      <c r="CD625" s="30"/>
      <c r="CE625" s="30"/>
      <c r="CF625" s="30"/>
      <c r="CG625" s="124"/>
      <c r="CH625" s="124"/>
      <c r="CI625" s="124"/>
      <c r="CJ625" s="124"/>
      <c r="CK625" s="124"/>
      <c r="CL625" s="124"/>
      <c r="CM625" s="4">
        <f>IF(ISNUMBER(VLOOKUP(A625,Sheet1!$D$5:$D$567,1,0)),1,0)</f>
        <v>0</v>
      </c>
      <c r="CN625" s="40"/>
      <c r="CO625" s="40"/>
      <c r="CP625" s="3"/>
      <c r="CQ625" s="3"/>
      <c r="CR625" s="40"/>
      <c r="CS625" s="40"/>
      <c r="CT625" s="40"/>
      <c r="CU625" s="40"/>
    </row>
    <row r="626" spans="1:99" s="57" customFormat="1">
      <c r="A626" s="48">
        <v>7957</v>
      </c>
      <c r="B626" s="48">
        <v>795</v>
      </c>
      <c r="C626" s="48">
        <v>79</v>
      </c>
      <c r="D626" s="48" t="s">
        <v>732</v>
      </c>
      <c r="E626" s="48"/>
      <c r="F626" s="48" t="s">
        <v>586</v>
      </c>
      <c r="G626" s="4" t="s">
        <v>91</v>
      </c>
      <c r="H626" s="48" t="s">
        <v>586</v>
      </c>
      <c r="I626" s="3"/>
      <c r="J626" s="48" t="s">
        <v>586</v>
      </c>
      <c r="M626" s="22"/>
      <c r="N626" s="22"/>
      <c r="Q626" s="3"/>
      <c r="R626" s="3"/>
      <c r="S626" s="3"/>
      <c r="T626" s="3"/>
      <c r="U626" s="3"/>
      <c r="V626" s="41"/>
      <c r="W626" s="117">
        <v>2791.3007555296076</v>
      </c>
      <c r="X626" s="117">
        <v>2918.0296352089185</v>
      </c>
      <c r="Y626" s="117">
        <v>3111.4595006960026</v>
      </c>
      <c r="Z626" s="117">
        <v>3289.6058324820306</v>
      </c>
      <c r="AA626" s="117">
        <v>3448.2481370793857</v>
      </c>
      <c r="AB626" s="117">
        <v>3581.6229471876695</v>
      </c>
      <c r="AC626" s="59"/>
      <c r="AD626" s="59"/>
      <c r="AE626" s="59"/>
      <c r="AF626" s="59"/>
      <c r="AG626" s="59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3"/>
      <c r="BG626" s="1"/>
      <c r="BH626" s="48">
        <v>7957</v>
      </c>
      <c r="BN626" s="21"/>
      <c r="CB626" s="30"/>
      <c r="CC626" s="30"/>
      <c r="CD626" s="30"/>
      <c r="CE626" s="30"/>
      <c r="CF626" s="30"/>
      <c r="CG626" s="124"/>
      <c r="CH626" s="124"/>
      <c r="CI626" s="124"/>
      <c r="CJ626" s="124"/>
      <c r="CK626" s="124"/>
      <c r="CL626" s="124"/>
      <c r="CM626" s="4">
        <f>IF(ISNUMBER(VLOOKUP(A626,Sheet1!$D$5:$D$567,1,0)),1,0)</f>
        <v>0</v>
      </c>
      <c r="CN626" s="40"/>
      <c r="CO626" s="40"/>
      <c r="CP626" s="3"/>
      <c r="CQ626" s="3"/>
      <c r="CR626" s="40"/>
      <c r="CS626" s="40"/>
      <c r="CT626" s="40"/>
      <c r="CU626" s="40"/>
    </row>
    <row r="627" spans="1:99" s="57" customFormat="1">
      <c r="A627" s="48">
        <v>7958</v>
      </c>
      <c r="B627" s="48">
        <v>795</v>
      </c>
      <c r="C627" s="48">
        <v>79</v>
      </c>
      <c r="D627" s="48" t="s">
        <v>733</v>
      </c>
      <c r="E627" s="48"/>
      <c r="F627" s="48" t="s">
        <v>586</v>
      </c>
      <c r="G627" s="4" t="s">
        <v>91</v>
      </c>
      <c r="H627" s="48" t="s">
        <v>586</v>
      </c>
      <c r="I627" s="3"/>
      <c r="J627" s="48" t="s">
        <v>586</v>
      </c>
      <c r="M627" s="22"/>
      <c r="N627" s="22"/>
      <c r="Q627" s="3"/>
      <c r="R627" s="3"/>
      <c r="S627" s="3"/>
      <c r="T627" s="3"/>
      <c r="U627" s="3"/>
      <c r="V627" s="41"/>
      <c r="W627" s="117">
        <v>4652.167925882678</v>
      </c>
      <c r="X627" s="117">
        <v>4863.3827253481968</v>
      </c>
      <c r="Y627" s="117">
        <v>5185.765834493337</v>
      </c>
      <c r="Z627" s="117">
        <v>5482.6763874700491</v>
      </c>
      <c r="AA627" s="117">
        <v>5747.0802284656438</v>
      </c>
      <c r="AB627" s="117">
        <v>5969.3715786461125</v>
      </c>
      <c r="AC627" s="59"/>
      <c r="AD627" s="59"/>
      <c r="AE627" s="59"/>
      <c r="AF627" s="59"/>
      <c r="AG627" s="59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3"/>
      <c r="BG627" s="1"/>
      <c r="BH627" s="48">
        <v>7958</v>
      </c>
      <c r="BN627" s="21"/>
      <c r="CB627" s="30"/>
      <c r="CC627" s="30"/>
      <c r="CD627" s="30"/>
      <c r="CE627" s="30"/>
      <c r="CF627" s="30"/>
      <c r="CG627" s="124"/>
      <c r="CH627" s="124"/>
      <c r="CI627" s="124"/>
      <c r="CJ627" s="124"/>
      <c r="CK627" s="124"/>
      <c r="CL627" s="124"/>
      <c r="CM627" s="4">
        <f>IF(ISNUMBER(VLOOKUP(A627,Sheet1!$D$5:$D$567,1,0)),1,0)</f>
        <v>0</v>
      </c>
      <c r="CN627" s="40"/>
      <c r="CO627" s="40"/>
      <c r="CP627" s="3"/>
      <c r="CQ627" s="3"/>
      <c r="CR627" s="40"/>
      <c r="CS627" s="40"/>
      <c r="CT627" s="40"/>
      <c r="CU627" s="40"/>
    </row>
    <row r="628" spans="1:99" s="57" customFormat="1">
      <c r="A628" s="48">
        <v>7961</v>
      </c>
      <c r="B628" s="48">
        <v>796</v>
      </c>
      <c r="C628" s="48">
        <v>79</v>
      </c>
      <c r="D628" s="48" t="s">
        <v>734</v>
      </c>
      <c r="E628" s="48"/>
      <c r="F628" s="48" t="s">
        <v>586</v>
      </c>
      <c r="G628" s="4" t="s">
        <v>91</v>
      </c>
      <c r="H628" s="48" t="s">
        <v>586</v>
      </c>
      <c r="I628" s="3"/>
      <c r="J628" s="48" t="s">
        <v>586</v>
      </c>
      <c r="M628" s="22"/>
      <c r="N628" s="22"/>
      <c r="Q628" s="3"/>
      <c r="R628" s="3"/>
      <c r="S628" s="3"/>
      <c r="T628" s="3"/>
      <c r="U628" s="3"/>
      <c r="V628" s="41"/>
      <c r="W628" s="117">
        <v>2791.3007555296076</v>
      </c>
      <c r="X628" s="117">
        <v>2918.0296352089185</v>
      </c>
      <c r="Y628" s="117">
        <v>3111.4595006960026</v>
      </c>
      <c r="Z628" s="117">
        <v>3289.6058324820306</v>
      </c>
      <c r="AA628" s="117">
        <v>3448.2481370793857</v>
      </c>
      <c r="AB628" s="117">
        <v>3581.6229471876695</v>
      </c>
      <c r="AC628" s="59"/>
      <c r="AD628" s="59"/>
      <c r="AE628" s="59"/>
      <c r="AF628" s="59"/>
      <c r="AG628" s="59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3"/>
      <c r="BG628" s="1"/>
      <c r="BH628" s="48">
        <v>7961</v>
      </c>
      <c r="BN628" s="21"/>
      <c r="CB628" s="30"/>
      <c r="CC628" s="30"/>
      <c r="CD628" s="30"/>
      <c r="CE628" s="30"/>
      <c r="CF628" s="30"/>
      <c r="CG628" s="124"/>
      <c r="CH628" s="124"/>
      <c r="CI628" s="124"/>
      <c r="CJ628" s="124"/>
      <c r="CK628" s="124"/>
      <c r="CL628" s="124"/>
      <c r="CM628" s="4">
        <f>IF(ISNUMBER(VLOOKUP(A628,Sheet1!$D$5:$D$567,1,0)),1,0)</f>
        <v>0</v>
      </c>
      <c r="CN628" s="40"/>
      <c r="CO628" s="40"/>
      <c r="CP628" s="3"/>
      <c r="CQ628" s="3"/>
      <c r="CR628" s="40"/>
      <c r="CS628" s="40"/>
      <c r="CT628" s="40"/>
      <c r="CU628" s="40"/>
    </row>
    <row r="629" spans="1:99" s="57" customFormat="1">
      <c r="A629" s="48">
        <v>7962</v>
      </c>
      <c r="B629" s="48">
        <v>796</v>
      </c>
      <c r="C629" s="48">
        <v>79</v>
      </c>
      <c r="D629" s="48" t="s">
        <v>735</v>
      </c>
      <c r="E629" s="48"/>
      <c r="F629" s="48" t="s">
        <v>586</v>
      </c>
      <c r="G629" s="4" t="s">
        <v>91</v>
      </c>
      <c r="H629" s="48" t="s">
        <v>586</v>
      </c>
      <c r="I629" s="3"/>
      <c r="J629" s="48" t="s">
        <v>586</v>
      </c>
      <c r="M629" s="22"/>
      <c r="N629" s="22"/>
      <c r="Q629" s="3"/>
      <c r="R629" s="3"/>
      <c r="S629" s="3"/>
      <c r="T629" s="3"/>
      <c r="U629" s="3"/>
      <c r="V629" s="41"/>
      <c r="W629" s="117">
        <v>2791.3007555296076</v>
      </c>
      <c r="X629" s="117">
        <v>2918.0296352089185</v>
      </c>
      <c r="Y629" s="117">
        <v>3111.4595006960026</v>
      </c>
      <c r="Z629" s="117">
        <v>3289.6058324820306</v>
      </c>
      <c r="AA629" s="117">
        <v>3448.2481370793857</v>
      </c>
      <c r="AB629" s="117">
        <v>3581.6229471876695</v>
      </c>
      <c r="AC629" s="59"/>
      <c r="AD629" s="59"/>
      <c r="AE629" s="59"/>
      <c r="AF629" s="59"/>
      <c r="AG629" s="59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3"/>
      <c r="BG629" s="1"/>
      <c r="BH629" s="48">
        <v>7962</v>
      </c>
      <c r="BN629" s="21"/>
      <c r="CB629" s="30"/>
      <c r="CC629" s="30"/>
      <c r="CD629" s="30"/>
      <c r="CE629" s="30"/>
      <c r="CF629" s="30"/>
      <c r="CG629" s="124"/>
      <c r="CH629" s="124"/>
      <c r="CI629" s="124"/>
      <c r="CJ629" s="124"/>
      <c r="CK629" s="124"/>
      <c r="CL629" s="124"/>
      <c r="CM629" s="4">
        <f>IF(ISNUMBER(VLOOKUP(A629,Sheet1!$D$5:$D$567,1,0)),1,0)</f>
        <v>0</v>
      </c>
      <c r="CN629" s="40"/>
      <c r="CO629" s="40"/>
      <c r="CP629" s="3"/>
      <c r="CQ629" s="3"/>
      <c r="CR629" s="40"/>
      <c r="CS629" s="40"/>
      <c r="CT629" s="40"/>
      <c r="CU629" s="40"/>
    </row>
    <row r="630" spans="1:99" s="57" customFormat="1">
      <c r="A630" s="48">
        <v>7963</v>
      </c>
      <c r="B630" s="48">
        <v>796</v>
      </c>
      <c r="C630" s="48">
        <v>79</v>
      </c>
      <c r="D630" s="48" t="s">
        <v>736</v>
      </c>
      <c r="E630" s="48"/>
      <c r="F630" s="48" t="s">
        <v>586</v>
      </c>
      <c r="G630" s="4" t="s">
        <v>91</v>
      </c>
      <c r="H630" s="48" t="s">
        <v>586</v>
      </c>
      <c r="I630" s="3"/>
      <c r="J630" s="48" t="s">
        <v>586</v>
      </c>
      <c r="Q630" s="3"/>
      <c r="R630" s="3"/>
      <c r="S630" s="3"/>
      <c r="T630" s="3"/>
      <c r="U630" s="3"/>
      <c r="V630" s="41"/>
      <c r="W630" s="117">
        <v>2791.3007555296076</v>
      </c>
      <c r="X630" s="117">
        <v>2918.0296352089185</v>
      </c>
      <c r="Y630" s="117">
        <v>3111.4595006960026</v>
      </c>
      <c r="Z630" s="117">
        <v>3289.6058324820306</v>
      </c>
      <c r="AA630" s="117">
        <v>3448.2481370793857</v>
      </c>
      <c r="AB630" s="117">
        <v>3581.6229471876695</v>
      </c>
      <c r="AC630" s="59"/>
      <c r="AD630" s="59"/>
      <c r="AE630" s="59"/>
      <c r="AF630" s="59"/>
      <c r="AG630" s="59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3"/>
      <c r="BG630" s="1"/>
      <c r="BH630" s="48">
        <v>7963</v>
      </c>
      <c r="BN630" s="21"/>
      <c r="CB630" s="30"/>
      <c r="CC630" s="30"/>
      <c r="CD630" s="30"/>
      <c r="CE630" s="30"/>
      <c r="CF630" s="30"/>
      <c r="CG630" s="124"/>
      <c r="CH630" s="124"/>
      <c r="CI630" s="124"/>
      <c r="CJ630" s="124"/>
      <c r="CK630" s="124"/>
      <c r="CL630" s="124"/>
      <c r="CM630" s="4">
        <f>IF(ISNUMBER(VLOOKUP(A630,Sheet1!$D$5:$D$567,1,0)),1,0)</f>
        <v>0</v>
      </c>
      <c r="CN630" s="40"/>
      <c r="CO630" s="40"/>
      <c r="CP630" s="3"/>
      <c r="CQ630" s="3"/>
      <c r="CR630" s="40"/>
      <c r="CS630" s="40"/>
      <c r="CT630" s="40"/>
      <c r="CU630" s="40"/>
    </row>
    <row r="631" spans="1:99" s="57" customFormat="1">
      <c r="A631" s="48">
        <v>7964</v>
      </c>
      <c r="B631" s="48">
        <v>796</v>
      </c>
      <c r="C631" s="48">
        <v>79</v>
      </c>
      <c r="D631" s="48" t="s">
        <v>737</v>
      </c>
      <c r="E631" s="48"/>
      <c r="F631" s="48" t="s">
        <v>586</v>
      </c>
      <c r="G631" s="4" t="s">
        <v>91</v>
      </c>
      <c r="H631" s="48" t="s">
        <v>586</v>
      </c>
      <c r="I631" s="3"/>
      <c r="J631" s="48" t="s">
        <v>586</v>
      </c>
      <c r="Q631" s="3"/>
      <c r="R631" s="3"/>
      <c r="S631" s="3"/>
      <c r="T631" s="3"/>
      <c r="U631" s="3"/>
      <c r="V631" s="41"/>
      <c r="W631" s="117">
        <v>2791.3007555296076</v>
      </c>
      <c r="X631" s="117">
        <v>2918.0296352089185</v>
      </c>
      <c r="Y631" s="117">
        <v>3111.4595006960026</v>
      </c>
      <c r="Z631" s="117">
        <v>3289.6058324820306</v>
      </c>
      <c r="AA631" s="117">
        <v>3448.2481370793857</v>
      </c>
      <c r="AB631" s="117">
        <v>3581.6229471876695</v>
      </c>
      <c r="AC631" s="59"/>
      <c r="AD631" s="59"/>
      <c r="AE631" s="59"/>
      <c r="AF631" s="59"/>
      <c r="AG631" s="59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3"/>
      <c r="BG631" s="1"/>
      <c r="BH631" s="48">
        <v>7964</v>
      </c>
      <c r="BN631" s="21"/>
      <c r="CB631" s="30"/>
      <c r="CC631" s="30"/>
      <c r="CD631" s="30"/>
      <c r="CE631" s="30"/>
      <c r="CF631" s="30"/>
      <c r="CG631" s="124"/>
      <c r="CH631" s="124"/>
      <c r="CI631" s="124"/>
      <c r="CJ631" s="124"/>
      <c r="CK631" s="124"/>
      <c r="CL631" s="124"/>
      <c r="CM631" s="4">
        <f>IF(ISNUMBER(VLOOKUP(A631,Sheet1!$D$5:$D$567,1,0)),1,0)</f>
        <v>0</v>
      </c>
      <c r="CN631" s="40"/>
      <c r="CO631" s="40"/>
      <c r="CP631" s="3"/>
      <c r="CQ631" s="3"/>
      <c r="CR631" s="3"/>
      <c r="CS631" s="3"/>
    </row>
    <row r="632" spans="1:99" s="57" customFormat="1">
      <c r="A632" s="48">
        <v>7965</v>
      </c>
      <c r="B632" s="48">
        <v>796</v>
      </c>
      <c r="C632" s="48">
        <v>79</v>
      </c>
      <c r="D632" s="48" t="s">
        <v>738</v>
      </c>
      <c r="E632" s="48"/>
      <c r="F632" s="48" t="s">
        <v>586</v>
      </c>
      <c r="G632" s="4" t="s">
        <v>91</v>
      </c>
      <c r="H632" s="48" t="s">
        <v>586</v>
      </c>
      <c r="I632" s="3"/>
      <c r="J632" s="48" t="s">
        <v>586</v>
      </c>
      <c r="M632" s="22"/>
      <c r="N632" s="22"/>
      <c r="Q632" s="3"/>
      <c r="R632" s="3"/>
      <c r="S632" s="3"/>
      <c r="T632" s="3"/>
      <c r="U632" s="3"/>
      <c r="V632" s="41"/>
      <c r="W632" s="117">
        <v>5815.2099073533491</v>
      </c>
      <c r="X632" s="117">
        <v>6079.228406685249</v>
      </c>
      <c r="Y632" s="117">
        <v>6482.2072931166722</v>
      </c>
      <c r="Z632" s="117">
        <v>6853.3454843375694</v>
      </c>
      <c r="AA632" s="117">
        <v>7183.8502855820552</v>
      </c>
      <c r="AB632" s="117">
        <v>7461.7144733076448</v>
      </c>
      <c r="AC632" s="59"/>
      <c r="AD632" s="59"/>
      <c r="AE632" s="59"/>
      <c r="AF632" s="59"/>
      <c r="AG632" s="59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3"/>
      <c r="BG632" s="1"/>
      <c r="BH632" s="48">
        <v>7965</v>
      </c>
      <c r="BN632" s="21"/>
      <c r="CB632" s="30"/>
      <c r="CC632" s="30"/>
      <c r="CD632" s="30"/>
      <c r="CE632" s="30"/>
      <c r="CF632" s="30"/>
      <c r="CG632" s="124"/>
      <c r="CH632" s="124"/>
      <c r="CI632" s="124"/>
      <c r="CJ632" s="124"/>
      <c r="CK632" s="124"/>
      <c r="CL632" s="124"/>
      <c r="CM632" s="4">
        <f>IF(ISNUMBER(VLOOKUP(A632,Sheet1!$D$5:$D$567,1,0)),1,0)</f>
        <v>0</v>
      </c>
      <c r="CN632" s="3"/>
      <c r="CO632" s="40"/>
      <c r="CP632" s="3"/>
      <c r="CQ632" s="3"/>
      <c r="CR632" s="3"/>
      <c r="CS632" s="3"/>
    </row>
    <row r="633" spans="1:99" s="57" customFormat="1">
      <c r="A633" s="48">
        <v>7966</v>
      </c>
      <c r="B633" s="48">
        <v>796</v>
      </c>
      <c r="C633" s="48">
        <v>79</v>
      </c>
      <c r="D633" s="48" t="s">
        <v>739</v>
      </c>
      <c r="E633" s="48"/>
      <c r="F633" s="48" t="s">
        <v>586</v>
      </c>
      <c r="G633" s="4" t="s">
        <v>91</v>
      </c>
      <c r="H633" s="48" t="s">
        <v>586</v>
      </c>
      <c r="I633" s="3"/>
      <c r="J633" s="48" t="s">
        <v>586</v>
      </c>
      <c r="M633" s="22"/>
      <c r="N633" s="22"/>
      <c r="Q633" s="3"/>
      <c r="R633" s="3"/>
      <c r="S633" s="3"/>
      <c r="T633" s="3"/>
      <c r="U633" s="3"/>
      <c r="V633" s="41"/>
      <c r="W633" s="117">
        <v>5815.2099073533491</v>
      </c>
      <c r="X633" s="117">
        <v>6079.228406685249</v>
      </c>
      <c r="Y633" s="117">
        <v>6482.2072931166722</v>
      </c>
      <c r="Z633" s="117">
        <v>6853.3454843375694</v>
      </c>
      <c r="AA633" s="117">
        <v>7183.8502855820552</v>
      </c>
      <c r="AB633" s="117">
        <v>7461.7144733076448</v>
      </c>
      <c r="AC633" s="59"/>
      <c r="AD633" s="59"/>
      <c r="AE633" s="59"/>
      <c r="AF633" s="59"/>
      <c r="AG633" s="59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3"/>
      <c r="BG633" s="1"/>
      <c r="BH633" s="48">
        <v>7966</v>
      </c>
      <c r="BN633" s="21"/>
      <c r="CB633" s="30"/>
      <c r="CC633" s="30"/>
      <c r="CD633" s="30"/>
      <c r="CE633" s="30"/>
      <c r="CF633" s="30"/>
      <c r="CG633" s="124"/>
      <c r="CH633" s="124"/>
      <c r="CI633" s="124"/>
      <c r="CJ633" s="124"/>
      <c r="CK633" s="124"/>
      <c r="CL633" s="124"/>
      <c r="CM633" s="4">
        <f>IF(ISNUMBER(VLOOKUP(A633,Sheet1!$D$5:$D$567,1,0)),1,0)</f>
        <v>0</v>
      </c>
      <c r="CN633" s="3"/>
      <c r="CO633" s="40"/>
      <c r="CP633" s="3"/>
      <c r="CQ633" s="3"/>
      <c r="CR633" s="3"/>
      <c r="CS633" s="3"/>
    </row>
    <row r="634" spans="1:99" s="57" customFormat="1">
      <c r="A634" s="48">
        <v>7967</v>
      </c>
      <c r="B634" s="48">
        <v>796</v>
      </c>
      <c r="C634" s="48">
        <v>79</v>
      </c>
      <c r="D634" s="48" t="s">
        <v>740</v>
      </c>
      <c r="E634" s="48"/>
      <c r="F634" s="48" t="s">
        <v>586</v>
      </c>
      <c r="G634" s="4" t="s">
        <v>91</v>
      </c>
      <c r="H634" s="48" t="s">
        <v>586</v>
      </c>
      <c r="I634" s="3"/>
      <c r="J634" s="48" t="s">
        <v>586</v>
      </c>
      <c r="M634" s="22"/>
      <c r="N634" s="22"/>
      <c r="Q634" s="3"/>
      <c r="R634" s="3"/>
      <c r="S634" s="3"/>
      <c r="T634" s="3"/>
      <c r="U634" s="3"/>
      <c r="V634" s="41"/>
      <c r="W634" s="117">
        <v>5815.2099073533491</v>
      </c>
      <c r="X634" s="117">
        <v>6079.228406685249</v>
      </c>
      <c r="Y634" s="117">
        <v>6482.2072931166722</v>
      </c>
      <c r="Z634" s="117">
        <v>6853.3454843375694</v>
      </c>
      <c r="AA634" s="117">
        <v>7183.8502855820552</v>
      </c>
      <c r="AB634" s="117">
        <v>7461.7144733076448</v>
      </c>
      <c r="AC634" s="59"/>
      <c r="AD634" s="59"/>
      <c r="AE634" s="59"/>
      <c r="AF634" s="59"/>
      <c r="AG634" s="59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3"/>
      <c r="BG634" s="1"/>
      <c r="BH634" s="48">
        <v>7967</v>
      </c>
      <c r="BN634" s="21"/>
      <c r="CB634" s="30"/>
      <c r="CC634" s="30"/>
      <c r="CD634" s="30"/>
      <c r="CE634" s="30"/>
      <c r="CF634" s="30"/>
      <c r="CG634" s="124"/>
      <c r="CH634" s="124"/>
      <c r="CI634" s="124"/>
      <c r="CJ634" s="124"/>
      <c r="CK634" s="124"/>
      <c r="CL634" s="124"/>
      <c r="CM634" s="4">
        <f>IF(ISNUMBER(VLOOKUP(A634,Sheet1!$D$5:$D$567,1,0)),1,0)</f>
        <v>0</v>
      </c>
      <c r="CN634" s="3"/>
      <c r="CO634" s="40"/>
      <c r="CP634" s="3"/>
      <c r="CQ634" s="3"/>
      <c r="CR634" s="3"/>
      <c r="CS634" s="3"/>
    </row>
    <row r="635" spans="1:99" s="57" customFormat="1">
      <c r="A635" s="48">
        <v>7968</v>
      </c>
      <c r="B635" s="48">
        <v>796</v>
      </c>
      <c r="C635" s="48">
        <v>79</v>
      </c>
      <c r="D635" s="48" t="s">
        <v>741</v>
      </c>
      <c r="E635" s="48"/>
      <c r="F635" s="48" t="s">
        <v>586</v>
      </c>
      <c r="G635" s="4" t="s">
        <v>91</v>
      </c>
      <c r="H635" s="48" t="s">
        <v>586</v>
      </c>
      <c r="I635" s="3"/>
      <c r="J635" s="48" t="s">
        <v>586</v>
      </c>
      <c r="M635" s="22"/>
      <c r="N635" s="22"/>
      <c r="Q635" s="3"/>
      <c r="R635" s="3"/>
      <c r="S635" s="3"/>
      <c r="T635" s="3"/>
      <c r="U635" s="3"/>
      <c r="V635" s="41"/>
      <c r="W635" s="117">
        <v>2791.3007555296076</v>
      </c>
      <c r="X635" s="117">
        <v>2918.0296352089185</v>
      </c>
      <c r="Y635" s="117">
        <v>3111.4595006960026</v>
      </c>
      <c r="Z635" s="117">
        <v>3289.6058324820306</v>
      </c>
      <c r="AA635" s="117">
        <v>3448.2481370793857</v>
      </c>
      <c r="AB635" s="117">
        <v>3581.6229471876695</v>
      </c>
      <c r="AC635" s="59"/>
      <c r="AD635" s="59"/>
      <c r="AE635" s="59"/>
      <c r="AF635" s="59"/>
      <c r="AG635" s="59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3"/>
      <c r="BG635" s="1"/>
      <c r="BH635" s="48">
        <v>7968</v>
      </c>
      <c r="BN635" s="21"/>
      <c r="CB635" s="30"/>
      <c r="CC635" s="30"/>
      <c r="CD635" s="30"/>
      <c r="CE635" s="30"/>
      <c r="CF635" s="30"/>
      <c r="CG635" s="124"/>
      <c r="CH635" s="124"/>
      <c r="CI635" s="124"/>
      <c r="CJ635" s="124"/>
      <c r="CK635" s="124"/>
      <c r="CL635" s="124"/>
      <c r="CM635" s="4">
        <f>IF(ISNUMBER(VLOOKUP(A635,Sheet1!$D$5:$D$567,1,0)),1,0)</f>
        <v>0</v>
      </c>
      <c r="CN635" s="3"/>
      <c r="CO635" s="40"/>
      <c r="CP635" s="3"/>
      <c r="CQ635" s="3"/>
      <c r="CR635" s="3"/>
      <c r="CS635" s="3"/>
    </row>
    <row r="636" spans="1:99" s="57" customFormat="1">
      <c r="A636" s="48">
        <v>7969</v>
      </c>
      <c r="B636" s="48">
        <v>796</v>
      </c>
      <c r="C636" s="48">
        <v>79</v>
      </c>
      <c r="D636" s="48" t="s">
        <v>742</v>
      </c>
      <c r="E636" s="48"/>
      <c r="F636" s="48" t="s">
        <v>586</v>
      </c>
      <c r="G636" s="4" t="s">
        <v>91</v>
      </c>
      <c r="H636" s="48" t="s">
        <v>586</v>
      </c>
      <c r="I636" s="3"/>
      <c r="J636" s="48" t="s">
        <v>586</v>
      </c>
      <c r="M636" s="22"/>
      <c r="N636" s="22"/>
      <c r="Q636" s="3"/>
      <c r="R636" s="3"/>
      <c r="S636" s="3"/>
      <c r="T636" s="3"/>
      <c r="U636" s="3"/>
      <c r="V636" s="41"/>
      <c r="W636" s="117">
        <v>2791.3007555296076</v>
      </c>
      <c r="X636" s="117">
        <v>2918.0296352089185</v>
      </c>
      <c r="Y636" s="117">
        <v>3111.4595006960026</v>
      </c>
      <c r="Z636" s="117">
        <v>3289.6058324820306</v>
      </c>
      <c r="AA636" s="117">
        <v>3448.2481370793857</v>
      </c>
      <c r="AB636" s="117">
        <v>3581.6229471876695</v>
      </c>
      <c r="AC636" s="59"/>
      <c r="AD636" s="59"/>
      <c r="AE636" s="59"/>
      <c r="AF636" s="59"/>
      <c r="AG636" s="59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3"/>
      <c r="BG636" s="1"/>
      <c r="BH636" s="48">
        <v>7969</v>
      </c>
      <c r="BN636" s="21"/>
      <c r="CB636" s="30"/>
      <c r="CC636" s="30"/>
      <c r="CD636" s="30"/>
      <c r="CE636" s="30"/>
      <c r="CF636" s="30"/>
      <c r="CG636" s="124"/>
      <c r="CH636" s="124"/>
      <c r="CI636" s="124"/>
      <c r="CJ636" s="124"/>
      <c r="CK636" s="124"/>
      <c r="CL636" s="124"/>
      <c r="CM636" s="4">
        <f>IF(ISNUMBER(VLOOKUP(A636,Sheet1!$D$5:$D$567,1,0)),1,0)</f>
        <v>0</v>
      </c>
      <c r="CN636" s="3"/>
      <c r="CO636" s="40"/>
      <c r="CP636" s="3"/>
      <c r="CQ636" s="3"/>
      <c r="CR636" s="3"/>
      <c r="CS636" s="3"/>
    </row>
    <row r="637" spans="1:99" s="57" customFormat="1">
      <c r="A637" s="113">
        <v>8101</v>
      </c>
      <c r="B637" s="6">
        <v>810</v>
      </c>
      <c r="C637" s="6">
        <v>81</v>
      </c>
      <c r="D637" s="7" t="s">
        <v>743</v>
      </c>
      <c r="E637" s="7"/>
      <c r="F637" s="8" t="s">
        <v>685</v>
      </c>
      <c r="G637" s="8" t="s">
        <v>91</v>
      </c>
      <c r="H637" s="7" t="s">
        <v>550</v>
      </c>
      <c r="I637" s="8" t="s">
        <v>367</v>
      </c>
      <c r="J637" s="8" t="s">
        <v>743</v>
      </c>
      <c r="K637" s="57">
        <f t="shared" ref="K637:K644" si="222">W637/AC637</f>
        <v>1202.6365951222053</v>
      </c>
      <c r="L637" s="57">
        <f t="shared" ref="L637:L644" si="223">R637-K637</f>
        <v>59.899509814693374</v>
      </c>
      <c r="M637" s="57">
        <f t="shared" ref="M637:P644" si="224">S637-R637</f>
        <v>139.99019667885841</v>
      </c>
      <c r="N637" s="57">
        <f t="shared" si="224"/>
        <v>148.82613697290367</v>
      </c>
      <c r="O637" s="57">
        <f t="shared" si="224"/>
        <v>154.44934415033799</v>
      </c>
      <c r="P637" s="57">
        <f t="shared" si="224"/>
        <v>147.84902386221074</v>
      </c>
      <c r="Q637" s="57">
        <f t="shared" ref="Q637:Q644" si="225">SUM(L637:P637)</f>
        <v>651.01421147900419</v>
      </c>
      <c r="R637" s="58">
        <f t="shared" ref="R637:V644" si="226">X637/AD637</f>
        <v>1262.5361049368987</v>
      </c>
      <c r="S637" s="58">
        <f t="shared" si="226"/>
        <v>1402.5263016157571</v>
      </c>
      <c r="T637" s="58">
        <f t="shared" si="226"/>
        <v>1551.3524385886608</v>
      </c>
      <c r="U637" s="58">
        <f t="shared" si="226"/>
        <v>1705.8017827389988</v>
      </c>
      <c r="V637" s="58">
        <f t="shared" si="226"/>
        <v>1853.6508066012095</v>
      </c>
      <c r="W637" s="9">
        <v>6614.5012731721299</v>
      </c>
      <c r="X637" s="9">
        <v>6943.9485771529435</v>
      </c>
      <c r="Y637" s="9">
        <v>7713.8946588866638</v>
      </c>
      <c r="Z637" s="9">
        <v>8532.4384122376341</v>
      </c>
      <c r="AA637" s="9">
        <v>9381.9098050644934</v>
      </c>
      <c r="AB637" s="9">
        <v>10195.079436306652</v>
      </c>
      <c r="AC637" s="7">
        <v>5.5</v>
      </c>
      <c r="AD637" s="7">
        <v>5.5</v>
      </c>
      <c r="AE637" s="7">
        <v>5.5</v>
      </c>
      <c r="AF637" s="7">
        <v>5.5</v>
      </c>
      <c r="AG637" s="7">
        <v>5.5</v>
      </c>
      <c r="AH637" s="7">
        <v>5.5</v>
      </c>
      <c r="AI637" s="96">
        <v>4</v>
      </c>
      <c r="AJ637" s="95">
        <f t="shared" ref="AJ637:AJ644" si="227">K637/AI637</f>
        <v>300.65914878055133</v>
      </c>
      <c r="AK637" s="95">
        <f t="shared" ref="AK637:AO644" si="228">R637/$AI637</f>
        <v>315.63402623422468</v>
      </c>
      <c r="AL637" s="95">
        <f t="shared" si="228"/>
        <v>350.63157540393928</v>
      </c>
      <c r="AM637" s="95">
        <f t="shared" si="228"/>
        <v>387.8381096471652</v>
      </c>
      <c r="AN637" s="95">
        <f t="shared" si="228"/>
        <v>426.4504456847497</v>
      </c>
      <c r="AO637" s="95">
        <f t="shared" si="228"/>
        <v>463.41270165030238</v>
      </c>
      <c r="AP637" s="9"/>
      <c r="AQ637" s="9"/>
      <c r="AR637" s="9"/>
      <c r="AS637" s="9"/>
      <c r="AT637" s="9"/>
      <c r="AU637" s="9"/>
      <c r="AV637" s="117">
        <v>155.12497043719642</v>
      </c>
      <c r="AW637" s="117">
        <v>164.4017736382828</v>
      </c>
      <c r="AX637" s="117">
        <v>176.93131375973215</v>
      </c>
      <c r="AY637" s="117">
        <v>189.00616591902912</v>
      </c>
      <c r="AZ637" s="117">
        <v>208.20466507127205</v>
      </c>
      <c r="BA637" s="117">
        <v>229.12178521699013</v>
      </c>
      <c r="BB637" s="74">
        <f t="shared" ref="BB637:BG644" si="229">AV637+AP637+AJ637</f>
        <v>455.78411921774773</v>
      </c>
      <c r="BC637" s="74">
        <f t="shared" si="229"/>
        <v>480.03579987250748</v>
      </c>
      <c r="BD637" s="74">
        <f t="shared" si="229"/>
        <v>527.56288916367146</v>
      </c>
      <c r="BE637" s="74">
        <f t="shared" si="229"/>
        <v>576.84427556619426</v>
      </c>
      <c r="BF637" s="74">
        <f t="shared" si="229"/>
        <v>634.65511075602171</v>
      </c>
      <c r="BG637" s="74">
        <f t="shared" si="229"/>
        <v>692.53448686729257</v>
      </c>
      <c r="BH637" s="113">
        <v>8101</v>
      </c>
      <c r="BI637" s="9">
        <v>2326.8745565579466</v>
      </c>
      <c r="BJ637" s="9">
        <v>2466.0266045742419</v>
      </c>
      <c r="BK637" s="9">
        <v>2653.969706395982</v>
      </c>
      <c r="BL637" s="9">
        <v>2835.0924887854367</v>
      </c>
      <c r="BM637" s="9">
        <v>3123.0699760690809</v>
      </c>
      <c r="BN637" s="9">
        <v>3436.8267782548519</v>
      </c>
      <c r="BO637" s="9">
        <v>601.25466606486805</v>
      </c>
      <c r="BP637" s="9">
        <v>642.80266976009091</v>
      </c>
      <c r="BQ637" s="9">
        <v>772.7892655459118</v>
      </c>
      <c r="BR637" s="9">
        <v>895.16073263948601</v>
      </c>
      <c r="BS637" s="9">
        <v>971.29066189731816</v>
      </c>
      <c r="BT637" s="9">
        <v>1032.5080448203692</v>
      </c>
      <c r="BU637" s="9"/>
      <c r="BV637" s="9"/>
      <c r="BW637" s="9"/>
      <c r="BX637" s="9"/>
      <c r="BY637" s="9"/>
      <c r="BZ637" s="9"/>
      <c r="CA637" s="9">
        <v>40.379099289633601</v>
      </c>
      <c r="CB637" s="35">
        <v>115.36885511323885</v>
      </c>
      <c r="CC637" s="35">
        <v>115.36885511323885</v>
      </c>
      <c r="CD637" s="35">
        <v>115.36885511323885</v>
      </c>
      <c r="CE637" s="35">
        <v>189.00616591902912</v>
      </c>
      <c r="CF637" s="35">
        <v>0</v>
      </c>
      <c r="CG637" s="125">
        <v>48.477414080710481</v>
      </c>
      <c r="CH637" s="125">
        <v>138.50689737345851</v>
      </c>
      <c r="CI637" s="125">
        <v>138.50689737345851</v>
      </c>
      <c r="CJ637" s="125">
        <v>138.50689737345851</v>
      </c>
      <c r="CK637" s="125">
        <v>229.12178521699013</v>
      </c>
      <c r="CL637" s="125">
        <v>0</v>
      </c>
      <c r="CM637" s="4">
        <f>IF(ISNUMBER(VLOOKUP(A637,Sheet1!$D$5:$D$567,1,0)),1,0)</f>
        <v>0</v>
      </c>
      <c r="CN637" s="3"/>
      <c r="CO637" s="40"/>
      <c r="CP637" s="3"/>
      <c r="CQ637" s="3"/>
      <c r="CR637" s="3"/>
      <c r="CS637" s="3"/>
    </row>
    <row r="638" spans="1:99" s="57" customFormat="1">
      <c r="A638" s="113">
        <v>8111</v>
      </c>
      <c r="B638" s="6">
        <v>811</v>
      </c>
      <c r="C638" s="6">
        <v>81</v>
      </c>
      <c r="D638" s="7" t="s">
        <v>744</v>
      </c>
      <c r="E638" s="7"/>
      <c r="F638" s="8" t="s">
        <v>685</v>
      </c>
      <c r="G638" s="8" t="s">
        <v>91</v>
      </c>
      <c r="H638" s="7" t="s">
        <v>550</v>
      </c>
      <c r="I638" s="8" t="s">
        <v>367</v>
      </c>
      <c r="J638" s="8" t="s">
        <v>615</v>
      </c>
      <c r="K638" s="57">
        <f t="shared" si="222"/>
        <v>205.00894942129233</v>
      </c>
      <c r="L638" s="57">
        <f t="shared" si="223"/>
        <v>-10.302739532498009</v>
      </c>
      <c r="M638" s="57">
        <f t="shared" si="224"/>
        <v>55.585792655823383</v>
      </c>
      <c r="N638" s="57">
        <f t="shared" si="224"/>
        <v>65.625434328526495</v>
      </c>
      <c r="O638" s="57">
        <f t="shared" si="224"/>
        <v>58.433197001084181</v>
      </c>
      <c r="P638" s="57">
        <f t="shared" si="224"/>
        <v>74.546048116545819</v>
      </c>
      <c r="Q638" s="57">
        <f t="shared" si="225"/>
        <v>243.88773256948187</v>
      </c>
      <c r="R638" s="58">
        <f t="shared" si="226"/>
        <v>194.70620988879432</v>
      </c>
      <c r="S638" s="58">
        <f t="shared" si="226"/>
        <v>250.2920025446177</v>
      </c>
      <c r="T638" s="58">
        <f t="shared" si="226"/>
        <v>315.9174368731442</v>
      </c>
      <c r="U638" s="58">
        <f t="shared" si="226"/>
        <v>374.35063387422838</v>
      </c>
      <c r="V638" s="58">
        <f t="shared" si="226"/>
        <v>448.8966819907742</v>
      </c>
      <c r="W638" s="9">
        <v>1066.0465369907201</v>
      </c>
      <c r="X638" s="9">
        <v>1012.4722914217305</v>
      </c>
      <c r="Y638" s="9">
        <v>1301.5184132320121</v>
      </c>
      <c r="Z638" s="9">
        <v>1642.7706717403498</v>
      </c>
      <c r="AA638" s="9">
        <v>2021.4934229208334</v>
      </c>
      <c r="AB638" s="9">
        <v>2424.0420827501807</v>
      </c>
      <c r="AC638" s="7">
        <v>5.2</v>
      </c>
      <c r="AD638" s="7">
        <v>5.2</v>
      </c>
      <c r="AE638" s="7">
        <v>5.2</v>
      </c>
      <c r="AF638" s="7">
        <v>5.2</v>
      </c>
      <c r="AG638" s="7">
        <v>5.4</v>
      </c>
      <c r="AH638" s="7">
        <v>5.4</v>
      </c>
      <c r="AI638" s="96">
        <v>5</v>
      </c>
      <c r="AJ638" s="95">
        <f t="shared" si="227"/>
        <v>41.001789884258464</v>
      </c>
      <c r="AK638" s="95">
        <f t="shared" si="228"/>
        <v>38.941241977758864</v>
      </c>
      <c r="AL638" s="95">
        <f t="shared" si="228"/>
        <v>50.05840050892354</v>
      </c>
      <c r="AM638" s="95">
        <f t="shared" si="228"/>
        <v>63.183487374628839</v>
      </c>
      <c r="AN638" s="95">
        <f t="shared" si="228"/>
        <v>74.870126774845673</v>
      </c>
      <c r="AO638" s="95">
        <f t="shared" si="228"/>
        <v>89.77933639815484</v>
      </c>
      <c r="AP638" s="9"/>
      <c r="AQ638" s="9"/>
      <c r="AR638" s="9"/>
      <c r="AS638" s="9"/>
      <c r="AT638" s="9"/>
      <c r="AU638" s="9"/>
      <c r="AV638" s="117">
        <v>34.394834795103648</v>
      </c>
      <c r="AW638" s="117">
        <v>30.63762496994303</v>
      </c>
      <c r="AX638" s="117">
        <v>32.099452337469714</v>
      </c>
      <c r="AY638" s="117">
        <v>40.267712022524208</v>
      </c>
      <c r="AZ638" s="117">
        <v>51.759300506495222</v>
      </c>
      <c r="BA638" s="117">
        <v>62.205418049381052</v>
      </c>
      <c r="BB638" s="74">
        <f t="shared" si="229"/>
        <v>75.396624679362105</v>
      </c>
      <c r="BC638" s="74">
        <f t="shared" si="229"/>
        <v>69.578866947701897</v>
      </c>
      <c r="BD638" s="74">
        <f t="shared" si="229"/>
        <v>82.157852846393254</v>
      </c>
      <c r="BE638" s="74">
        <f t="shared" si="229"/>
        <v>103.45119939715305</v>
      </c>
      <c r="BF638" s="74">
        <f t="shared" si="229"/>
        <v>126.6294272813409</v>
      </c>
      <c r="BG638" s="74">
        <f t="shared" si="229"/>
        <v>151.98475444753589</v>
      </c>
      <c r="BH638" s="113">
        <v>8111</v>
      </c>
      <c r="BI638" s="9">
        <v>515.92252192655474</v>
      </c>
      <c r="BJ638" s="9">
        <v>459.56437454914544</v>
      </c>
      <c r="BK638" s="9">
        <v>481.49178506204566</v>
      </c>
      <c r="BL638" s="9">
        <v>604.01568033786316</v>
      </c>
      <c r="BM638" s="9">
        <v>776.38950759742829</v>
      </c>
      <c r="BN638" s="9">
        <v>933.08127074071581</v>
      </c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>
        <v>0</v>
      </c>
      <c r="CB638" s="35">
        <v>20.69023987943061</v>
      </c>
      <c r="CC638" s="35">
        <v>21.724751873402138</v>
      </c>
      <c r="CD638" s="35">
        <v>20.69023987943061</v>
      </c>
      <c r="CE638" s="35">
        <v>40.267712022524208</v>
      </c>
      <c r="CF638" s="35">
        <v>0</v>
      </c>
      <c r="CG638" s="125">
        <v>0</v>
      </c>
      <c r="CH638" s="125">
        <v>30.396950889507181</v>
      </c>
      <c r="CI638" s="125">
        <v>31.916798433982535</v>
      </c>
      <c r="CJ638" s="125">
        <v>27.357255800556459</v>
      </c>
      <c r="CK638" s="125">
        <v>62.205418049381052</v>
      </c>
      <c r="CL638" s="125">
        <v>0</v>
      </c>
      <c r="CM638" s="4">
        <f>IF(ISNUMBER(VLOOKUP(A638,Sheet1!$D$5:$D$567,1,0)),1,0)</f>
        <v>0</v>
      </c>
    </row>
    <row r="639" spans="1:99" s="57" customFormat="1">
      <c r="A639" s="114">
        <v>8121</v>
      </c>
      <c r="B639" s="64">
        <v>812</v>
      </c>
      <c r="C639" s="6">
        <v>81</v>
      </c>
      <c r="D639" s="7" t="s">
        <v>745</v>
      </c>
      <c r="E639" s="7"/>
      <c r="F639" s="8" t="s">
        <v>685</v>
      </c>
      <c r="G639" s="8" t="s">
        <v>367</v>
      </c>
      <c r="H639" s="7" t="s">
        <v>550</v>
      </c>
      <c r="I639" s="8" t="s">
        <v>367</v>
      </c>
      <c r="J639" s="8" t="s">
        <v>746</v>
      </c>
      <c r="K639" s="57">
        <f t="shared" si="222"/>
        <v>137.40740740740739</v>
      </c>
      <c r="L639" s="57">
        <f t="shared" si="223"/>
        <v>42.972801452773837</v>
      </c>
      <c r="M639" s="57">
        <f t="shared" si="224"/>
        <v>61.349662101260094</v>
      </c>
      <c r="N639" s="57">
        <f t="shared" si="224"/>
        <v>68.041041242618775</v>
      </c>
      <c r="O639" s="57">
        <f t="shared" si="224"/>
        <v>57.174476105336055</v>
      </c>
      <c r="P639" s="57">
        <f t="shared" si="224"/>
        <v>62.273811635806396</v>
      </c>
      <c r="Q639" s="57">
        <f t="shared" si="225"/>
        <v>291.81179253779516</v>
      </c>
      <c r="R639" s="58">
        <f t="shared" si="226"/>
        <v>180.38020886018123</v>
      </c>
      <c r="S639" s="58">
        <f t="shared" si="226"/>
        <v>241.72987096144132</v>
      </c>
      <c r="T639" s="58">
        <f t="shared" si="226"/>
        <v>309.7709122040601</v>
      </c>
      <c r="U639" s="58">
        <f t="shared" si="226"/>
        <v>366.94538830939615</v>
      </c>
      <c r="V639" s="58">
        <f t="shared" si="226"/>
        <v>429.21919994520255</v>
      </c>
      <c r="W639" s="9">
        <v>742</v>
      </c>
      <c r="X639" s="9">
        <v>974.05312784497869</v>
      </c>
      <c r="Y639" s="9">
        <v>1305.3413031917833</v>
      </c>
      <c r="Z639" s="9">
        <v>1672.7629259019245</v>
      </c>
      <c r="AA639" s="9">
        <v>2018.1996357016787</v>
      </c>
      <c r="AB639" s="9">
        <v>2360.7055996986142</v>
      </c>
      <c r="AC639" s="7">
        <v>5.4</v>
      </c>
      <c r="AD639" s="7">
        <v>5.4</v>
      </c>
      <c r="AE639" s="7">
        <v>5.4</v>
      </c>
      <c r="AF639" s="7">
        <v>5.4</v>
      </c>
      <c r="AG639" s="11">
        <v>5.5</v>
      </c>
      <c r="AH639" s="11">
        <v>5.5</v>
      </c>
      <c r="AI639" s="96">
        <v>5</v>
      </c>
      <c r="AJ639" s="95">
        <f t="shared" si="227"/>
        <v>27.481481481481477</v>
      </c>
      <c r="AK639" s="95">
        <f t="shared" si="228"/>
        <v>36.076041772036248</v>
      </c>
      <c r="AL639" s="95">
        <f t="shared" si="228"/>
        <v>48.345974192288267</v>
      </c>
      <c r="AM639" s="95">
        <f t="shared" si="228"/>
        <v>61.954182440812019</v>
      </c>
      <c r="AN639" s="95">
        <f t="shared" si="228"/>
        <v>73.389077661879227</v>
      </c>
      <c r="AO639" s="95">
        <f t="shared" si="228"/>
        <v>85.843839989040504</v>
      </c>
      <c r="AP639" s="9"/>
      <c r="AQ639" s="9"/>
      <c r="AR639" s="9"/>
      <c r="AS639" s="9"/>
      <c r="AT639" s="9"/>
      <c r="AU639" s="9"/>
      <c r="AV639" s="117">
        <v>20.583333335865998</v>
      </c>
      <c r="AW639" s="117">
        <v>26.631452562076447</v>
      </c>
      <c r="AX639" s="117">
        <v>33.574047728876252</v>
      </c>
      <c r="AY639" s="117">
        <v>41.396961614226093</v>
      </c>
      <c r="AZ639" s="117">
        <v>49.67030206063167</v>
      </c>
      <c r="BA639" s="117">
        <v>57.568259506373423</v>
      </c>
      <c r="BB639" s="74">
        <f t="shared" si="229"/>
        <v>48.064814817347475</v>
      </c>
      <c r="BC639" s="74">
        <f t="shared" si="229"/>
        <v>62.707494334112695</v>
      </c>
      <c r="BD639" s="74">
        <f t="shared" si="229"/>
        <v>81.920021921164519</v>
      </c>
      <c r="BE639" s="74">
        <f t="shared" si="229"/>
        <v>103.35114405503811</v>
      </c>
      <c r="BF639" s="74">
        <f t="shared" si="229"/>
        <v>123.0593797225109</v>
      </c>
      <c r="BG639" s="74">
        <f t="shared" si="229"/>
        <v>143.41209949541394</v>
      </c>
      <c r="BH639" s="114">
        <v>8121</v>
      </c>
      <c r="BI639" s="9">
        <v>308.75000003798999</v>
      </c>
      <c r="BJ639" s="9">
        <v>399.47178843114671</v>
      </c>
      <c r="BK639" s="9">
        <v>503.61071593314375</v>
      </c>
      <c r="BL639" s="9">
        <v>620.95442421339135</v>
      </c>
      <c r="BM639" s="9">
        <v>745.05453090947503</v>
      </c>
      <c r="BN639" s="9">
        <v>863.5238925956013</v>
      </c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>
        <v>10.335114405503811</v>
      </c>
      <c r="CB639" s="35">
        <v>10.335114405503811</v>
      </c>
      <c r="CC639" s="35">
        <v>15.502671608255715</v>
      </c>
      <c r="CD639" s="35">
        <v>10.335114405503811</v>
      </c>
      <c r="CE639" s="35">
        <v>41.396961614226093</v>
      </c>
      <c r="CF639" s="35">
        <v>15.502671608255715</v>
      </c>
      <c r="CG639" s="125">
        <v>14.341209949541394</v>
      </c>
      <c r="CH639" s="125">
        <v>14.341209949541394</v>
      </c>
      <c r="CI639" s="125">
        <v>21.511814924312091</v>
      </c>
      <c r="CJ639" s="125">
        <v>14.341209949541394</v>
      </c>
      <c r="CK639" s="125">
        <v>57.56825950637343</v>
      </c>
      <c r="CL639" s="125">
        <v>21.511814924312091</v>
      </c>
      <c r="CM639" s="4">
        <f>IF(ISNUMBER(VLOOKUP(A639,Sheet1!$D$5:$D$567,1,0)),1,0)</f>
        <v>0</v>
      </c>
    </row>
    <row r="640" spans="1:99" s="57" customFormat="1">
      <c r="A640" s="114">
        <v>8131</v>
      </c>
      <c r="B640" s="64">
        <v>813</v>
      </c>
      <c r="C640" s="6">
        <v>81</v>
      </c>
      <c r="D640" s="7" t="s">
        <v>747</v>
      </c>
      <c r="E640" s="7"/>
      <c r="F640" s="8" t="s">
        <v>685</v>
      </c>
      <c r="G640" s="8" t="s">
        <v>367</v>
      </c>
      <c r="H640" s="7" t="s">
        <v>550</v>
      </c>
      <c r="I640" s="8" t="s">
        <v>367</v>
      </c>
      <c r="J640" s="8" t="s">
        <v>746</v>
      </c>
      <c r="K640" s="57">
        <f t="shared" si="222"/>
        <v>57.40000000000002</v>
      </c>
      <c r="L640" s="57">
        <f t="shared" si="223"/>
        <v>24.097091504711599</v>
      </c>
      <c r="M640" s="57">
        <f t="shared" si="224"/>
        <v>29.262814095373869</v>
      </c>
      <c r="N640" s="57">
        <f t="shared" si="224"/>
        <v>37.10395937554722</v>
      </c>
      <c r="O640" s="57">
        <f t="shared" si="224"/>
        <v>39.000807233351054</v>
      </c>
      <c r="P640" s="57">
        <f t="shared" si="224"/>
        <v>49.64410232710739</v>
      </c>
      <c r="Q640" s="57">
        <f t="shared" si="225"/>
        <v>179.10877453609115</v>
      </c>
      <c r="R640" s="58">
        <f t="shared" si="226"/>
        <v>81.497091504711619</v>
      </c>
      <c r="S640" s="58">
        <f t="shared" si="226"/>
        <v>110.75990560008549</v>
      </c>
      <c r="T640" s="58">
        <f t="shared" si="226"/>
        <v>147.86386497563271</v>
      </c>
      <c r="U640" s="58">
        <f t="shared" si="226"/>
        <v>186.86467220898376</v>
      </c>
      <c r="V640" s="58">
        <f t="shared" si="226"/>
        <v>236.50877453609115</v>
      </c>
      <c r="W640" s="9">
        <v>287.00000000000011</v>
      </c>
      <c r="X640" s="9">
        <v>407.48545752355813</v>
      </c>
      <c r="Y640" s="9">
        <v>553.79952800042747</v>
      </c>
      <c r="Z640" s="9">
        <v>739.31932487816357</v>
      </c>
      <c r="AA640" s="9">
        <v>971.6962954867156</v>
      </c>
      <c r="AB640" s="9">
        <v>1229.845627587674</v>
      </c>
      <c r="AC640" s="11">
        <v>5</v>
      </c>
      <c r="AD640" s="11">
        <v>5</v>
      </c>
      <c r="AE640" s="11">
        <v>5</v>
      </c>
      <c r="AF640" s="11">
        <v>5</v>
      </c>
      <c r="AG640" s="11">
        <v>5.2</v>
      </c>
      <c r="AH640" s="11">
        <v>5.2</v>
      </c>
      <c r="AI640" s="96">
        <v>5</v>
      </c>
      <c r="AJ640" s="95">
        <f t="shared" si="227"/>
        <v>11.480000000000004</v>
      </c>
      <c r="AK640" s="95">
        <f t="shared" si="228"/>
        <v>16.299418300942325</v>
      </c>
      <c r="AL640" s="95">
        <f t="shared" si="228"/>
        <v>22.151981120017098</v>
      </c>
      <c r="AM640" s="95">
        <f t="shared" si="228"/>
        <v>29.572772995126542</v>
      </c>
      <c r="AN640" s="95">
        <f t="shared" si="228"/>
        <v>37.372934441796751</v>
      </c>
      <c r="AO640" s="95">
        <f t="shared" si="228"/>
        <v>47.301754907218232</v>
      </c>
      <c r="AP640" s="9"/>
      <c r="AQ640" s="9"/>
      <c r="AR640" s="9"/>
      <c r="AS640" s="9"/>
      <c r="AT640" s="9"/>
      <c r="AU640" s="9"/>
      <c r="AV640" s="117">
        <v>11.236666669055337</v>
      </c>
      <c r="AW640" s="117">
        <v>13.869153728932103</v>
      </c>
      <c r="AX640" s="117">
        <v>15.566257002272391</v>
      </c>
      <c r="AY640" s="117">
        <v>20.226093734022893</v>
      </c>
      <c r="AZ640" s="117">
        <v>27.779906449279089</v>
      </c>
      <c r="BA640" s="117">
        <v>34.82898859689498</v>
      </c>
      <c r="BB640" s="74">
        <f t="shared" si="229"/>
        <v>22.716666669055343</v>
      </c>
      <c r="BC640" s="74">
        <f t="shared" si="229"/>
        <v>30.168572029874426</v>
      </c>
      <c r="BD640" s="74">
        <f t="shared" si="229"/>
        <v>37.718238122289492</v>
      </c>
      <c r="BE640" s="74">
        <f t="shared" si="229"/>
        <v>49.798866729149438</v>
      </c>
      <c r="BF640" s="74">
        <f t="shared" si="229"/>
        <v>65.15284089107584</v>
      </c>
      <c r="BG640" s="74">
        <f t="shared" si="229"/>
        <v>82.130743504113212</v>
      </c>
      <c r="BH640" s="114">
        <v>8131</v>
      </c>
      <c r="BI640" s="9">
        <v>168.55000003583007</v>
      </c>
      <c r="BJ640" s="9">
        <v>208.03730593398154</v>
      </c>
      <c r="BK640" s="9">
        <v>233.49385503408587</v>
      </c>
      <c r="BL640" s="9">
        <v>303.39140601034342</v>
      </c>
      <c r="BM640" s="9">
        <v>416.69859673918631</v>
      </c>
      <c r="BN640" s="9">
        <v>522.4348289534247</v>
      </c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>
        <v>4.9798866729149438</v>
      </c>
      <c r="CB640" s="35">
        <v>4.9798866729149438</v>
      </c>
      <c r="CC640" s="35">
        <v>7.4698300093724157</v>
      </c>
      <c r="CD640" s="35">
        <v>4.9798866729149438</v>
      </c>
      <c r="CE640" s="35">
        <v>20.226093734022893</v>
      </c>
      <c r="CF640" s="35">
        <v>6.9718413420809222</v>
      </c>
      <c r="CG640" s="125">
        <v>8.2130743504113219</v>
      </c>
      <c r="CH640" s="125">
        <v>8.2130743504113219</v>
      </c>
      <c r="CI640" s="125">
        <v>11.49830409057585</v>
      </c>
      <c r="CJ640" s="125">
        <v>8.2130743504113219</v>
      </c>
      <c r="CK640" s="125">
        <v>34.82898859689498</v>
      </c>
      <c r="CL640" s="125">
        <v>11.49830409057585</v>
      </c>
      <c r="CM640" s="4">
        <f>IF(ISNUMBER(VLOOKUP(A640,Sheet1!$D$5:$D$567,1,0)),1,0)</f>
        <v>0</v>
      </c>
    </row>
    <row r="641" spans="1:91" s="57" customFormat="1">
      <c r="A641" s="114">
        <v>8141</v>
      </c>
      <c r="B641" s="64">
        <v>814</v>
      </c>
      <c r="C641" s="6">
        <v>81</v>
      </c>
      <c r="D641" s="7" t="s">
        <v>748</v>
      </c>
      <c r="E641" s="7"/>
      <c r="F641" s="8" t="s">
        <v>685</v>
      </c>
      <c r="G641" s="8" t="s">
        <v>367</v>
      </c>
      <c r="H641" s="7" t="s">
        <v>550</v>
      </c>
      <c r="I641" s="8" t="s">
        <v>367</v>
      </c>
      <c r="J641" s="8" t="s">
        <v>746</v>
      </c>
      <c r="K641" s="57">
        <f t="shared" si="222"/>
        <v>344.34782608695656</v>
      </c>
      <c r="L641" s="57">
        <f t="shared" si="223"/>
        <v>110.85077024340831</v>
      </c>
      <c r="M641" s="57">
        <f t="shared" si="224"/>
        <v>162.0330766773838</v>
      </c>
      <c r="N641" s="57">
        <f t="shared" si="224"/>
        <v>186.89305210245948</v>
      </c>
      <c r="O641" s="57">
        <f t="shared" si="224"/>
        <v>182.25895922020334</v>
      </c>
      <c r="P641" s="57">
        <f t="shared" si="224"/>
        <v>205.19287737164325</v>
      </c>
      <c r="Q641" s="57">
        <f t="shared" si="225"/>
        <v>847.22873561509812</v>
      </c>
      <c r="R641" s="58">
        <f t="shared" si="226"/>
        <v>455.19859633036486</v>
      </c>
      <c r="S641" s="58">
        <f t="shared" si="226"/>
        <v>617.23167300774867</v>
      </c>
      <c r="T641" s="58">
        <f t="shared" si="226"/>
        <v>804.12472511020815</v>
      </c>
      <c r="U641" s="58">
        <f t="shared" si="226"/>
        <v>986.38368433041148</v>
      </c>
      <c r="V641" s="58">
        <f t="shared" si="226"/>
        <v>1191.5765617020547</v>
      </c>
      <c r="W641" s="9">
        <v>1584</v>
      </c>
      <c r="X641" s="9">
        <v>2093.9135431196783</v>
      </c>
      <c r="Y641" s="9">
        <v>2839.2656958356438</v>
      </c>
      <c r="Z641" s="9">
        <v>3698.9737355069569</v>
      </c>
      <c r="AA641" s="9">
        <v>4636.0033163529342</v>
      </c>
      <c r="AB641" s="9">
        <v>5600.4098399996574</v>
      </c>
      <c r="AC641" s="11">
        <v>4.5999999999999996</v>
      </c>
      <c r="AD641" s="11">
        <v>4.5999999999999996</v>
      </c>
      <c r="AE641" s="11">
        <v>4.5999999999999996</v>
      </c>
      <c r="AF641" s="11">
        <v>4.5999999999999996</v>
      </c>
      <c r="AG641" s="11">
        <v>4.7</v>
      </c>
      <c r="AH641" s="11">
        <v>4.7</v>
      </c>
      <c r="AI641" s="96">
        <v>5</v>
      </c>
      <c r="AJ641" s="95">
        <f t="shared" si="227"/>
        <v>68.869565217391312</v>
      </c>
      <c r="AK641" s="95">
        <f t="shared" si="228"/>
        <v>91.039719266072979</v>
      </c>
      <c r="AL641" s="95">
        <f t="shared" si="228"/>
        <v>123.44633460154974</v>
      </c>
      <c r="AM641" s="95">
        <f t="shared" si="228"/>
        <v>160.82494502204162</v>
      </c>
      <c r="AN641" s="95">
        <f t="shared" si="228"/>
        <v>197.2767368660823</v>
      </c>
      <c r="AO641" s="95">
        <f t="shared" si="228"/>
        <v>238.31531234041094</v>
      </c>
      <c r="AP641" s="9"/>
      <c r="AQ641" s="9"/>
      <c r="AR641" s="9"/>
      <c r="AS641" s="9"/>
      <c r="AT641" s="9"/>
      <c r="AU641" s="9"/>
      <c r="AV641" s="117">
        <v>47.260000003920005</v>
      </c>
      <c r="AW641" s="117">
        <v>56.074577650621059</v>
      </c>
      <c r="AX641" s="117">
        <v>69.008819307192169</v>
      </c>
      <c r="AY641" s="117">
        <v>90.469357613262474</v>
      </c>
      <c r="AZ641" s="117">
        <v>117.5387708836092</v>
      </c>
      <c r="BA641" s="117">
        <v>140.22863434199522</v>
      </c>
      <c r="BB641" s="74">
        <f t="shared" si="229"/>
        <v>116.12956522131131</v>
      </c>
      <c r="BC641" s="74">
        <f t="shared" si="229"/>
        <v>147.11429691669403</v>
      </c>
      <c r="BD641" s="74">
        <f t="shared" si="229"/>
        <v>192.45515390874192</v>
      </c>
      <c r="BE641" s="74">
        <f t="shared" si="229"/>
        <v>251.29430263530409</v>
      </c>
      <c r="BF641" s="74">
        <f t="shared" si="229"/>
        <v>314.81550774969151</v>
      </c>
      <c r="BG641" s="74">
        <f t="shared" si="229"/>
        <v>378.54394668240616</v>
      </c>
      <c r="BH641" s="114">
        <v>8141</v>
      </c>
      <c r="BI641" s="9">
        <v>708.90000005880006</v>
      </c>
      <c r="BJ641" s="9">
        <v>841.11866475931583</v>
      </c>
      <c r="BK641" s="9">
        <v>1035.1322896078825</v>
      </c>
      <c r="BL641" s="9">
        <v>1357.0403641989371</v>
      </c>
      <c r="BM641" s="9">
        <v>1763.081563254138</v>
      </c>
      <c r="BN641" s="9">
        <v>2103.4295151299284</v>
      </c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>
        <v>25.129430263530409</v>
      </c>
      <c r="CB641" s="35">
        <v>37.694145395295614</v>
      </c>
      <c r="CC641" s="35">
        <v>37.694145395295614</v>
      </c>
      <c r="CD641" s="35">
        <v>35.181202368942579</v>
      </c>
      <c r="CE641" s="35">
        <v>90.469357613262474</v>
      </c>
      <c r="CF641" s="35">
        <v>25.129430263530409</v>
      </c>
      <c r="CG641" s="125">
        <v>37.854394668240616</v>
      </c>
      <c r="CH641" s="125">
        <v>56.781592002360924</v>
      </c>
      <c r="CI641" s="125">
        <v>52.996152535536865</v>
      </c>
      <c r="CJ641" s="125">
        <v>52.996152535536865</v>
      </c>
      <c r="CK641" s="125">
        <v>140.22863434199522</v>
      </c>
      <c r="CL641" s="125">
        <v>37.854394668240616</v>
      </c>
      <c r="CM641" s="4">
        <f>IF(ISNUMBER(VLOOKUP(A641,Sheet1!$D$5:$D$567,1,0)),1,0)</f>
        <v>0</v>
      </c>
    </row>
    <row r="642" spans="1:91" s="57" customFormat="1">
      <c r="A642" s="112">
        <v>8142</v>
      </c>
      <c r="B642" s="32">
        <v>814</v>
      </c>
      <c r="C642" s="6">
        <v>81</v>
      </c>
      <c r="D642" s="3" t="s">
        <v>749</v>
      </c>
      <c r="E642" s="3"/>
      <c r="F642" s="4" t="s">
        <v>685</v>
      </c>
      <c r="G642" s="4" t="s">
        <v>367</v>
      </c>
      <c r="H642" t="s">
        <v>550</v>
      </c>
      <c r="I642" s="4" t="s">
        <v>367</v>
      </c>
      <c r="J642" s="4" t="s">
        <v>746</v>
      </c>
      <c r="K642" s="57">
        <f t="shared" si="222"/>
        <v>440.572616609752</v>
      </c>
      <c r="L642" s="57">
        <f t="shared" si="223"/>
        <v>38.833768456003781</v>
      </c>
      <c r="M642" s="57">
        <f t="shared" si="224"/>
        <v>105.19581715905201</v>
      </c>
      <c r="N642" s="57">
        <f t="shared" si="224"/>
        <v>120.13405213270153</v>
      </c>
      <c r="O642" s="57">
        <f t="shared" si="224"/>
        <v>147.25354680516409</v>
      </c>
      <c r="P642" s="57">
        <f t="shared" si="224"/>
        <v>139.60061619220585</v>
      </c>
      <c r="Q642" s="57">
        <f t="shared" si="225"/>
        <v>551.01780074512726</v>
      </c>
      <c r="R642" s="58">
        <f t="shared" si="226"/>
        <v>479.40638506575579</v>
      </c>
      <c r="S642" s="58">
        <f t="shared" si="226"/>
        <v>584.6022022248078</v>
      </c>
      <c r="T642" s="58">
        <f t="shared" si="226"/>
        <v>704.73625435750932</v>
      </c>
      <c r="U642" s="58">
        <f t="shared" si="226"/>
        <v>851.98980116267342</v>
      </c>
      <c r="V642" s="58">
        <f t="shared" si="226"/>
        <v>991.59041735487926</v>
      </c>
      <c r="W642" s="57">
        <v>2511.2639146755864</v>
      </c>
      <c r="X642" s="57">
        <v>2732.6163948748081</v>
      </c>
      <c r="Y642" s="57">
        <v>3332.2325526814043</v>
      </c>
      <c r="Z642" s="57">
        <v>4016.9966498378035</v>
      </c>
      <c r="AA642" s="57">
        <v>4771.142886510971</v>
      </c>
      <c r="AB642" s="57">
        <v>5552.9063371873235</v>
      </c>
      <c r="AC642" s="59">
        <v>5.7</v>
      </c>
      <c r="AD642" s="59">
        <v>5.7</v>
      </c>
      <c r="AE642" s="59">
        <v>5.7</v>
      </c>
      <c r="AF642" s="59">
        <v>5.7</v>
      </c>
      <c r="AG642" s="59">
        <v>5.6</v>
      </c>
      <c r="AH642" s="59">
        <v>5.6</v>
      </c>
      <c r="AI642" s="95">
        <v>4</v>
      </c>
      <c r="AJ642" s="95">
        <f t="shared" si="227"/>
        <v>110.143154152438</v>
      </c>
      <c r="AK642" s="95">
        <f t="shared" si="228"/>
        <v>119.85159626643895</v>
      </c>
      <c r="AL642" s="95">
        <f t="shared" si="228"/>
        <v>146.15055055620195</v>
      </c>
      <c r="AM642" s="95">
        <f t="shared" si="228"/>
        <v>176.18406358937733</v>
      </c>
      <c r="AN642" s="95">
        <f t="shared" si="228"/>
        <v>212.99745029066835</v>
      </c>
      <c r="AO642" s="95">
        <f t="shared" si="228"/>
        <v>247.89760433871982</v>
      </c>
      <c r="AV642" s="117">
        <v>70.204044594623824</v>
      </c>
      <c r="AW642" s="117">
        <v>68.042214849926935</v>
      </c>
      <c r="AX642" s="117">
        <v>68.730211521618358</v>
      </c>
      <c r="AY642" s="117">
        <v>75.653270222680646</v>
      </c>
      <c r="AZ642" s="117">
        <v>92.432768161862441</v>
      </c>
      <c r="BA642" s="117">
        <v>108.97703754469362</v>
      </c>
      <c r="BB642" s="74">
        <f t="shared" si="229"/>
        <v>180.34719874706184</v>
      </c>
      <c r="BC642" s="74">
        <f t="shared" si="229"/>
        <v>187.8938111163659</v>
      </c>
      <c r="BD642" s="74">
        <f t="shared" si="229"/>
        <v>214.88076207782029</v>
      </c>
      <c r="BE642" s="74">
        <f t="shared" si="229"/>
        <v>251.83733381205798</v>
      </c>
      <c r="BF642" s="74">
        <f t="shared" si="229"/>
        <v>305.43021845253077</v>
      </c>
      <c r="BG642" s="74">
        <f t="shared" si="229"/>
        <v>356.87464188341346</v>
      </c>
      <c r="BH642" s="112">
        <v>8142</v>
      </c>
      <c r="BI642" s="57">
        <v>1053.0606689193573</v>
      </c>
      <c r="BJ642" s="57">
        <v>1020.633222748904</v>
      </c>
      <c r="BK642" s="57">
        <v>1030.9531728242753</v>
      </c>
      <c r="BL642" s="57">
        <v>1134.7990533402096</v>
      </c>
      <c r="BM642" s="57">
        <v>1386.4915224279366</v>
      </c>
      <c r="BN642" s="57">
        <v>1634.6555631704043</v>
      </c>
      <c r="CA642" s="57">
        <v>25.183733381205798</v>
      </c>
      <c r="CB642" s="30">
        <v>37.775600071808697</v>
      </c>
      <c r="CC642" s="30">
        <v>37.775600071808697</v>
      </c>
      <c r="CD642" s="30">
        <v>50.367466762411595</v>
      </c>
      <c r="CE642" s="30">
        <v>75.653270222680646</v>
      </c>
      <c r="CF642" s="30">
        <v>25.183733381205798</v>
      </c>
      <c r="CG642" s="124">
        <v>35.687464188341345</v>
      </c>
      <c r="CH642" s="124">
        <v>53.53119628251202</v>
      </c>
      <c r="CI642" s="124">
        <v>49.96244986367789</v>
      </c>
      <c r="CJ642" s="124">
        <v>71.374928376682689</v>
      </c>
      <c r="CK642" s="124">
        <v>108.97703754469362</v>
      </c>
      <c r="CL642" s="124">
        <v>35.687464188341345</v>
      </c>
      <c r="CM642" s="4">
        <f>IF(ISNUMBER(VLOOKUP(A642,Sheet1!$D$5:$D$567,1,0)),1,0)</f>
        <v>0</v>
      </c>
    </row>
    <row r="643" spans="1:91" s="57" customFormat="1">
      <c r="A643" s="112">
        <v>8143</v>
      </c>
      <c r="B643" s="107">
        <v>814</v>
      </c>
      <c r="C643" s="6">
        <v>81</v>
      </c>
      <c r="D643" s="101" t="s">
        <v>750</v>
      </c>
      <c r="E643" s="101"/>
      <c r="F643" s="102" t="s">
        <v>685</v>
      </c>
      <c r="G643" s="102" t="s">
        <v>367</v>
      </c>
      <c r="H643" s="108" t="s">
        <v>550</v>
      </c>
      <c r="I643" s="102" t="s">
        <v>367</v>
      </c>
      <c r="J643" s="102" t="s">
        <v>746</v>
      </c>
      <c r="K643" s="103">
        <f t="shared" si="222"/>
        <v>234.61291487972917</v>
      </c>
      <c r="L643" s="103">
        <f t="shared" si="223"/>
        <v>15.00554841240583</v>
      </c>
      <c r="M643" s="103">
        <f t="shared" si="224"/>
        <v>70.600354447136283</v>
      </c>
      <c r="N643" s="103">
        <f t="shared" si="224"/>
        <v>78.178151493471603</v>
      </c>
      <c r="O643" s="103">
        <f t="shared" si="224"/>
        <v>83.067238214737529</v>
      </c>
      <c r="P643" s="103">
        <f t="shared" si="224"/>
        <v>85.691206561570596</v>
      </c>
      <c r="Q643" s="103">
        <f t="shared" si="225"/>
        <v>332.54249912932187</v>
      </c>
      <c r="R643" s="106">
        <f t="shared" si="226"/>
        <v>249.618463292135</v>
      </c>
      <c r="S643" s="106">
        <f t="shared" si="226"/>
        <v>320.21881773927129</v>
      </c>
      <c r="T643" s="106">
        <f t="shared" si="226"/>
        <v>398.39696923274289</v>
      </c>
      <c r="U643" s="106">
        <f t="shared" si="226"/>
        <v>481.46420744748042</v>
      </c>
      <c r="V643" s="106">
        <f t="shared" si="226"/>
        <v>567.15541400905101</v>
      </c>
      <c r="W643" s="103">
        <v>1243.4484488625646</v>
      </c>
      <c r="X643" s="103">
        <v>1322.9778554483155</v>
      </c>
      <c r="Y643" s="103">
        <v>1697.1597340181379</v>
      </c>
      <c r="Z643" s="103">
        <v>2111.5039369335373</v>
      </c>
      <c r="AA643" s="103">
        <v>2551.7602994716462</v>
      </c>
      <c r="AB643" s="103">
        <v>3005.9236942479702</v>
      </c>
      <c r="AC643" s="105">
        <v>5.3</v>
      </c>
      <c r="AD643" s="105">
        <v>5.3</v>
      </c>
      <c r="AE643" s="105">
        <v>5.3</v>
      </c>
      <c r="AF643" s="105">
        <v>5.3</v>
      </c>
      <c r="AG643" s="105">
        <v>5.3</v>
      </c>
      <c r="AH643" s="105">
        <v>5.3</v>
      </c>
      <c r="AI643" s="105">
        <v>4</v>
      </c>
      <c r="AJ643" s="95">
        <f t="shared" si="227"/>
        <v>58.653228719932294</v>
      </c>
      <c r="AK643" s="95">
        <f t="shared" si="228"/>
        <v>62.404615823033751</v>
      </c>
      <c r="AL643" s="95">
        <f t="shared" si="228"/>
        <v>80.054704434817822</v>
      </c>
      <c r="AM643" s="95">
        <f t="shared" si="228"/>
        <v>99.599242308185723</v>
      </c>
      <c r="AN643" s="95">
        <f t="shared" si="228"/>
        <v>120.3660518618701</v>
      </c>
      <c r="AO643" s="95">
        <f t="shared" si="228"/>
        <v>141.78885350226275</v>
      </c>
      <c r="AP643" s="103">
        <v>200</v>
      </c>
      <c r="AQ643" s="103">
        <f>AP643*1.25</f>
        <v>250</v>
      </c>
      <c r="AR643" s="103">
        <f>AQ643*1.25</f>
        <v>312.5</v>
      </c>
      <c r="AS643" s="103">
        <f>AR643*1.25</f>
        <v>390.625</v>
      </c>
      <c r="AT643" s="103">
        <f>AS643*1.25</f>
        <v>488.28125</v>
      </c>
      <c r="AU643" s="103">
        <f>AT643*1.25</f>
        <v>610.3515625</v>
      </c>
      <c r="AV643" s="117">
        <v>34.289032985330763</v>
      </c>
      <c r="AW643" s="117">
        <v>31.293129758683911</v>
      </c>
      <c r="AX643" s="117">
        <v>33.446481260048316</v>
      </c>
      <c r="AY643" s="117">
        <v>38.987507209419569</v>
      </c>
      <c r="AZ643" s="117">
        <v>48.36231464244478</v>
      </c>
      <c r="BA643" s="117">
        <v>57.034192764806569</v>
      </c>
      <c r="BB643" s="74">
        <f t="shared" si="229"/>
        <v>292.94226170526309</v>
      </c>
      <c r="BC643" s="74">
        <f t="shared" si="229"/>
        <v>343.69774558171764</v>
      </c>
      <c r="BD643" s="74">
        <f t="shared" si="229"/>
        <v>426.00118569486614</v>
      </c>
      <c r="BE643" s="74">
        <f t="shared" si="229"/>
        <v>529.21174951760531</v>
      </c>
      <c r="BF643" s="74">
        <f t="shared" si="229"/>
        <v>657.00961650431486</v>
      </c>
      <c r="BG643" s="74">
        <f t="shared" si="229"/>
        <v>809.17460876706934</v>
      </c>
      <c r="BH643" s="112">
        <v>8143</v>
      </c>
      <c r="BI643" s="103">
        <v>514.33549477996144</v>
      </c>
      <c r="BJ643" s="103">
        <v>469.39694638025867</v>
      </c>
      <c r="BK643" s="103">
        <v>501.69721890072475</v>
      </c>
      <c r="BL643" s="103">
        <v>584.81260814129348</v>
      </c>
      <c r="BM643" s="103">
        <v>725.43471963667173</v>
      </c>
      <c r="BN643" s="103">
        <v>855.51289147209854</v>
      </c>
      <c r="BO643" s="103"/>
      <c r="BP643" s="103"/>
      <c r="BQ643" s="103"/>
      <c r="BR643" s="103"/>
      <c r="BS643" s="103"/>
      <c r="BT643" s="103"/>
      <c r="BU643" s="103"/>
      <c r="BV643" s="103"/>
      <c r="BW643" s="103"/>
      <c r="BX643" s="103"/>
      <c r="BY643" s="103"/>
      <c r="BZ643" s="103"/>
      <c r="CA643" s="103">
        <v>68.797527437288693</v>
      </c>
      <c r="CB643" s="30">
        <v>132.30293737940133</v>
      </c>
      <c r="CC643" s="30">
        <v>158.76352485528159</v>
      </c>
      <c r="CD643" s="30">
        <v>105.84234990352107</v>
      </c>
      <c r="CE643" s="30">
        <v>38.987507209419569</v>
      </c>
      <c r="CF643" s="30">
        <v>26.460587475880267</v>
      </c>
      <c r="CG643" s="124">
        <v>105.19269913971902</v>
      </c>
      <c r="CH643" s="124">
        <v>202.29365219176734</v>
      </c>
      <c r="CI643" s="124">
        <v>242.75238263012079</v>
      </c>
      <c r="CJ643" s="124">
        <v>161.83492175341388</v>
      </c>
      <c r="CK643" s="124">
        <v>57.034192764806576</v>
      </c>
      <c r="CL643" s="124">
        <v>40.45873043835347</v>
      </c>
      <c r="CM643" s="4">
        <f>IF(ISNUMBER(VLOOKUP(A643,Sheet1!$D$5:$D$567,1,0)),1,0)</f>
        <v>0</v>
      </c>
    </row>
    <row r="644" spans="1:91" s="57" customFormat="1">
      <c r="A644" s="112">
        <v>8144</v>
      </c>
      <c r="B644" s="32">
        <v>814</v>
      </c>
      <c r="C644" s="6">
        <v>81</v>
      </c>
      <c r="D644" s="3" t="s">
        <v>751</v>
      </c>
      <c r="E644" s="3"/>
      <c r="F644" s="4" t="s">
        <v>685</v>
      </c>
      <c r="G644" s="4" t="s">
        <v>367</v>
      </c>
      <c r="H644" t="s">
        <v>550</v>
      </c>
      <c r="I644" s="4" t="s">
        <v>367</v>
      </c>
      <c r="J644" s="4" t="s">
        <v>746</v>
      </c>
      <c r="K644" s="57">
        <f t="shared" si="222"/>
        <v>104.95905556650854</v>
      </c>
      <c r="L644" s="57">
        <f t="shared" si="223"/>
        <v>12.397779879671546</v>
      </c>
      <c r="M644" s="57">
        <f t="shared" si="224"/>
        <v>39.12058240670369</v>
      </c>
      <c r="N644" s="57">
        <f t="shared" si="224"/>
        <v>47.804145742851517</v>
      </c>
      <c r="O644" s="57">
        <f t="shared" si="224"/>
        <v>49.923608922611379</v>
      </c>
      <c r="P644" s="57">
        <f t="shared" si="224"/>
        <v>66.400123327353072</v>
      </c>
      <c r="Q644" s="57">
        <f t="shared" si="225"/>
        <v>215.6462402791912</v>
      </c>
      <c r="R644" s="58">
        <f t="shared" si="226"/>
        <v>117.35683544618009</v>
      </c>
      <c r="S644" s="58">
        <f t="shared" si="226"/>
        <v>156.47741785288378</v>
      </c>
      <c r="T644" s="58">
        <f t="shared" si="226"/>
        <v>204.28156359573529</v>
      </c>
      <c r="U644" s="58">
        <f t="shared" si="226"/>
        <v>254.20517251834667</v>
      </c>
      <c r="V644" s="58">
        <f t="shared" si="226"/>
        <v>320.60529584569974</v>
      </c>
      <c r="W644" s="57">
        <v>566.77890005914617</v>
      </c>
      <c r="X644" s="57">
        <v>633.72691140937252</v>
      </c>
      <c r="Y644" s="57">
        <v>844.97805640557237</v>
      </c>
      <c r="Z644" s="57">
        <v>1103.1204434169706</v>
      </c>
      <c r="AA644" s="57">
        <v>1448.9694833545761</v>
      </c>
      <c r="AB644" s="57">
        <v>1827.4501863204887</v>
      </c>
      <c r="AC644" s="59">
        <v>5.4</v>
      </c>
      <c r="AD644" s="59">
        <v>5.4</v>
      </c>
      <c r="AE644" s="59">
        <v>5.4</v>
      </c>
      <c r="AF644" s="59">
        <v>5.4</v>
      </c>
      <c r="AG644" s="59">
        <v>5.7</v>
      </c>
      <c r="AH644" s="59">
        <v>5.7</v>
      </c>
      <c r="AI644" s="95">
        <v>4</v>
      </c>
      <c r="AJ644" s="95">
        <f t="shared" si="227"/>
        <v>26.239763891627135</v>
      </c>
      <c r="AK644" s="95">
        <f t="shared" si="228"/>
        <v>29.339208861545021</v>
      </c>
      <c r="AL644" s="95">
        <f t="shared" si="228"/>
        <v>39.119354463220944</v>
      </c>
      <c r="AM644" s="95">
        <f t="shared" si="228"/>
        <v>51.070390898933823</v>
      </c>
      <c r="AN644" s="95">
        <f t="shared" si="228"/>
        <v>63.551293129586668</v>
      </c>
      <c r="AO644" s="95">
        <f t="shared" si="228"/>
        <v>80.151323961424936</v>
      </c>
      <c r="AV644" s="117">
        <v>18.796001030330753</v>
      </c>
      <c r="AW644" s="117">
        <v>18.557235294470047</v>
      </c>
      <c r="AX644" s="117">
        <v>21.735599061912747</v>
      </c>
      <c r="AY644" s="117">
        <v>28.880791336376582</v>
      </c>
      <c r="AZ644" s="117">
        <v>38.889008557497895</v>
      </c>
      <c r="BA644" s="117">
        <v>48.905571016777358</v>
      </c>
      <c r="BB644" s="74">
        <f t="shared" si="229"/>
        <v>45.035764921957892</v>
      </c>
      <c r="BC644" s="74">
        <f t="shared" si="229"/>
        <v>47.896444156015065</v>
      </c>
      <c r="BD644" s="74">
        <f t="shared" si="229"/>
        <v>60.854953525133695</v>
      </c>
      <c r="BE644" s="74">
        <f t="shared" si="229"/>
        <v>79.951182235310398</v>
      </c>
      <c r="BF644" s="74">
        <f t="shared" si="229"/>
        <v>102.44030168708457</v>
      </c>
      <c r="BG644" s="74">
        <f t="shared" si="229"/>
        <v>129.05689497820231</v>
      </c>
      <c r="BH644" s="112">
        <v>8144</v>
      </c>
      <c r="BI644" s="57">
        <v>281.94001545496133</v>
      </c>
      <c r="BJ644" s="57">
        <v>278.3585294170507</v>
      </c>
      <c r="BK644" s="57">
        <v>326.03398592869121</v>
      </c>
      <c r="BL644" s="57">
        <v>433.21187004564871</v>
      </c>
      <c r="BM644" s="57">
        <v>583.33512836246848</v>
      </c>
      <c r="BN644" s="57">
        <v>733.58356525166039</v>
      </c>
      <c r="CA644" s="57">
        <v>7.9951182235310405</v>
      </c>
      <c r="CB644" s="30">
        <v>11.992677335296559</v>
      </c>
      <c r="CC644" s="30">
        <v>11.992677335296559</v>
      </c>
      <c r="CD644" s="30">
        <v>11.193165512943457</v>
      </c>
      <c r="CE644" s="30">
        <v>28.880791336376582</v>
      </c>
      <c r="CF644" s="30">
        <v>7.9951182235310405</v>
      </c>
      <c r="CG644" s="124">
        <v>12.905689497820232</v>
      </c>
      <c r="CH644" s="124">
        <v>19.358534246730347</v>
      </c>
      <c r="CI644" s="124">
        <v>16.777396347166302</v>
      </c>
      <c r="CJ644" s="124">
        <v>18.067965296948326</v>
      </c>
      <c r="CK644" s="124">
        <v>48.905571016777358</v>
      </c>
      <c r="CL644" s="124">
        <v>12.905689497820232</v>
      </c>
      <c r="CM644" s="4">
        <f>IF(ISNUMBER(VLOOKUP(A644,Sheet1!$D$5:$D$567,1,0)),1,0)</f>
        <v>0</v>
      </c>
    </row>
    <row r="645" spans="1:91" s="57" customFormat="1">
      <c r="A645" s="48">
        <v>8211</v>
      </c>
      <c r="B645" s="48">
        <v>821</v>
      </c>
      <c r="C645" s="48">
        <v>82</v>
      </c>
      <c r="D645" s="48" t="s">
        <v>752</v>
      </c>
      <c r="E645" s="48"/>
      <c r="F645" s="48" t="s">
        <v>586</v>
      </c>
      <c r="G645" s="48" t="s">
        <v>91</v>
      </c>
      <c r="H645" s="48" t="s">
        <v>586</v>
      </c>
      <c r="I645" s="3"/>
      <c r="J645" s="48" t="s">
        <v>586</v>
      </c>
      <c r="M645" s="22"/>
      <c r="N645" s="22"/>
      <c r="Q645" s="3"/>
      <c r="R645" s="3"/>
      <c r="S645" s="3"/>
      <c r="T645" s="3"/>
      <c r="U645" s="3"/>
      <c r="V645" s="41"/>
      <c r="W645" s="117">
        <v>35626.898751392822</v>
      </c>
      <c r="X645" s="117">
        <v>40041.186823961056</v>
      </c>
      <c r="Y645" s="117">
        <v>45006.026291081544</v>
      </c>
      <c r="Z645" s="117">
        <v>49984.075168609357</v>
      </c>
      <c r="AA645" s="117">
        <v>54909.117357766394</v>
      </c>
      <c r="AB645" s="117">
        <v>59799.061961905631</v>
      </c>
      <c r="AC645" s="59"/>
      <c r="AD645" s="59"/>
      <c r="AE645" s="59"/>
      <c r="AF645" s="59"/>
      <c r="AG645" s="59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3"/>
      <c r="BG645" s="1"/>
      <c r="BH645" s="48">
        <v>8211</v>
      </c>
      <c r="BN645" s="21"/>
      <c r="CB645" s="30"/>
      <c r="CC645" s="30"/>
      <c r="CD645" s="30"/>
      <c r="CE645" s="30"/>
      <c r="CF645" s="30"/>
      <c r="CG645" s="124"/>
      <c r="CH645" s="124"/>
      <c r="CI645" s="124"/>
      <c r="CJ645" s="124"/>
      <c r="CK645" s="124"/>
      <c r="CL645" s="124"/>
      <c r="CM645" s="4">
        <f>IF(ISNUMBER(VLOOKUP(A645,Sheet1!$D$5:$D$567,1,0)),1,0)</f>
        <v>0</v>
      </c>
    </row>
    <row r="646" spans="1:91" s="57" customFormat="1">
      <c r="A646" s="48">
        <v>8212</v>
      </c>
      <c r="B646" s="48">
        <v>821</v>
      </c>
      <c r="C646" s="48">
        <v>82</v>
      </c>
      <c r="D646" s="48" t="s">
        <v>753</v>
      </c>
      <c r="E646" s="48"/>
      <c r="F646" s="48" t="s">
        <v>586</v>
      </c>
      <c r="G646" s="48" t="s">
        <v>91</v>
      </c>
      <c r="H646" s="48" t="s">
        <v>586</v>
      </c>
      <c r="I646" s="3"/>
      <c r="J646" s="48" t="s">
        <v>586</v>
      </c>
      <c r="Q646" s="3"/>
      <c r="R646" s="3"/>
      <c r="S646" s="3"/>
      <c r="T646" s="3"/>
      <c r="U646" s="3"/>
      <c r="V646" s="41"/>
      <c r="W646" s="117">
        <v>25269.516627520308</v>
      </c>
      <c r="X646" s="117">
        <v>28400.491530130017</v>
      </c>
      <c r="Y646" s="117">
        <v>31921.962605758396</v>
      </c>
      <c r="Z646" s="117">
        <v>35452.802877910312</v>
      </c>
      <c r="AA646" s="117">
        <v>38946.046462163526</v>
      </c>
      <c r="AB646" s="117">
        <v>42414.395962472481</v>
      </c>
      <c r="AC646" s="59"/>
      <c r="AD646" s="59"/>
      <c r="AE646" s="59"/>
      <c r="AF646" s="59"/>
      <c r="AG646" s="59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3"/>
      <c r="BG646" s="1"/>
      <c r="BH646" s="48">
        <v>8212</v>
      </c>
      <c r="BN646" s="21"/>
      <c r="CB646" s="30"/>
      <c r="CC646" s="30"/>
      <c r="CD646" s="30"/>
      <c r="CE646" s="30"/>
      <c r="CF646" s="30"/>
      <c r="CG646" s="124"/>
      <c r="CH646" s="124"/>
      <c r="CI646" s="124"/>
      <c r="CJ646" s="124"/>
      <c r="CK646" s="124"/>
      <c r="CL646" s="124"/>
      <c r="CM646" s="4">
        <f>IF(ISNUMBER(VLOOKUP(A646,Sheet1!$D$5:$D$567,1,0)),1,0)</f>
        <v>0</v>
      </c>
    </row>
    <row r="647" spans="1:91" s="57" customFormat="1">
      <c r="A647" s="48">
        <v>8221</v>
      </c>
      <c r="B647" s="48">
        <v>822</v>
      </c>
      <c r="C647" s="48">
        <v>82</v>
      </c>
      <c r="D647" s="48" t="s">
        <v>754</v>
      </c>
      <c r="E647" s="48"/>
      <c r="F647" s="48" t="s">
        <v>586</v>
      </c>
      <c r="G647" s="48" t="s">
        <v>91</v>
      </c>
      <c r="H647" s="48" t="s">
        <v>586</v>
      </c>
      <c r="I647" s="3"/>
      <c r="J647" s="48" t="s">
        <v>586</v>
      </c>
      <c r="Q647" s="3"/>
      <c r="R647" s="3"/>
      <c r="S647" s="3"/>
      <c r="T647" s="3"/>
      <c r="U647" s="3"/>
      <c r="V647" s="41"/>
      <c r="W647" s="117">
        <v>34454.897324286678</v>
      </c>
      <c r="X647" s="117">
        <v>38233.093418554316</v>
      </c>
      <c r="Y647" s="117">
        <v>42379.719514234879</v>
      </c>
      <c r="Z647" s="117">
        <v>46429.778136800771</v>
      </c>
      <c r="AA647" s="117">
        <v>50347.043418881971</v>
      </c>
      <c r="AB647" s="117">
        <v>54149.150109522816</v>
      </c>
      <c r="AC647" s="59"/>
      <c r="AD647" s="59"/>
      <c r="AE647" s="59"/>
      <c r="AF647" s="59"/>
      <c r="AG647" s="59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3"/>
      <c r="BG647" s="1"/>
      <c r="BH647" s="48">
        <v>8221</v>
      </c>
      <c r="BN647" s="21"/>
      <c r="CB647" s="30"/>
      <c r="CC647" s="30"/>
      <c r="CD647" s="30"/>
      <c r="CE647" s="30"/>
      <c r="CF647" s="30"/>
      <c r="CG647" s="124"/>
      <c r="CH647" s="124"/>
      <c r="CI647" s="124"/>
      <c r="CJ647" s="124"/>
      <c r="CK647" s="124"/>
      <c r="CL647" s="124"/>
      <c r="CM647" s="4">
        <f>IF(ISNUMBER(VLOOKUP(A647,Sheet1!$D$5:$D$567,1,0)),1,0)</f>
        <v>0</v>
      </c>
    </row>
    <row r="648" spans="1:91" s="57" customFormat="1">
      <c r="A648" s="48">
        <v>8222</v>
      </c>
      <c r="B648" s="48">
        <v>822</v>
      </c>
      <c r="C648" s="48">
        <v>82</v>
      </c>
      <c r="D648" s="48" t="s">
        <v>755</v>
      </c>
      <c r="E648" s="48"/>
      <c r="F648" s="48" t="s">
        <v>586</v>
      </c>
      <c r="G648" s="48" t="s">
        <v>91</v>
      </c>
      <c r="H648" s="48" t="s">
        <v>586</v>
      </c>
      <c r="I648" s="3"/>
      <c r="J648" s="48" t="s">
        <v>586</v>
      </c>
      <c r="Q648" s="3"/>
      <c r="R648" s="3"/>
      <c r="S648" s="3"/>
      <c r="T648" s="3"/>
      <c r="U648" s="3"/>
      <c r="V648" s="41"/>
      <c r="W648" s="117">
        <v>34912.769713978181</v>
      </c>
      <c r="X648" s="117">
        <v>38741.17439421617</v>
      </c>
      <c r="Y648" s="117">
        <v>42942.905155620043</v>
      </c>
      <c r="Z648" s="117">
        <v>47046.785155230034</v>
      </c>
      <c r="AA648" s="117">
        <v>51016.107118800661</v>
      </c>
      <c r="AB648" s="117">
        <v>54868.740144200878</v>
      </c>
      <c r="AC648" s="59"/>
      <c r="AD648" s="59"/>
      <c r="AE648" s="59"/>
      <c r="AF648" s="59"/>
      <c r="AG648" s="59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3"/>
      <c r="BG648" s="1"/>
      <c r="BH648" s="48">
        <v>8222</v>
      </c>
      <c r="BN648" s="21"/>
      <c r="CB648" s="30"/>
      <c r="CC648" s="30"/>
      <c r="CD648" s="30"/>
      <c r="CE648" s="30"/>
      <c r="CF648" s="30"/>
      <c r="CG648" s="124"/>
      <c r="CH648" s="124"/>
      <c r="CI648" s="124"/>
      <c r="CJ648" s="124"/>
      <c r="CK648" s="124"/>
      <c r="CL648" s="124"/>
      <c r="CM648" s="4">
        <f>IF(ISNUMBER(VLOOKUP(A648,Sheet1!$D$5:$D$567,1,0)),1,0)</f>
        <v>0</v>
      </c>
    </row>
    <row r="649" spans="1:91" s="57" customFormat="1">
      <c r="A649" s="48">
        <v>8223</v>
      </c>
      <c r="B649" s="48">
        <v>822</v>
      </c>
      <c r="C649" s="48">
        <v>82</v>
      </c>
      <c r="D649" s="48" t="s">
        <v>756</v>
      </c>
      <c r="E649" s="48"/>
      <c r="F649" s="48" t="s">
        <v>586</v>
      </c>
      <c r="G649" s="48" t="s">
        <v>91</v>
      </c>
      <c r="H649" s="48" t="s">
        <v>586</v>
      </c>
      <c r="I649" s="3"/>
      <c r="J649" s="48" t="s">
        <v>586</v>
      </c>
      <c r="Q649" s="3"/>
      <c r="R649" s="3"/>
      <c r="S649" s="3"/>
      <c r="T649" s="3"/>
      <c r="U649" s="3"/>
      <c r="V649" s="41"/>
      <c r="W649" s="117">
        <v>45214.898482037301</v>
      </c>
      <c r="X649" s="117">
        <v>50172.996346607841</v>
      </c>
      <c r="Y649" s="117">
        <v>55614.582086786664</v>
      </c>
      <c r="Z649" s="117">
        <v>60929.443069888068</v>
      </c>
      <c r="AA649" s="117">
        <v>66070.040366971385</v>
      </c>
      <c r="AB649" s="117">
        <v>71059.515924456835</v>
      </c>
      <c r="AC649" s="59"/>
      <c r="AD649" s="59"/>
      <c r="AE649" s="59"/>
      <c r="AF649" s="59"/>
      <c r="AG649" s="59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3"/>
      <c r="BG649" s="1"/>
      <c r="BH649" s="48">
        <v>8223</v>
      </c>
      <c r="BN649" s="21"/>
      <c r="CB649" s="30"/>
      <c r="CC649" s="30"/>
      <c r="CD649" s="30"/>
      <c r="CE649" s="30"/>
      <c r="CF649" s="30"/>
      <c r="CG649" s="124"/>
      <c r="CH649" s="124"/>
      <c r="CI649" s="124"/>
      <c r="CJ649" s="124"/>
      <c r="CK649" s="124"/>
      <c r="CL649" s="124"/>
      <c r="CM649" s="4">
        <f>IF(ISNUMBER(VLOOKUP(A649,Sheet1!$D$5:$D$567,1,0)),1,0)</f>
        <v>0</v>
      </c>
    </row>
    <row r="650" spans="1:91" s="57" customFormat="1">
      <c r="A650" s="48">
        <v>8224</v>
      </c>
      <c r="B650" s="48">
        <v>822</v>
      </c>
      <c r="C650" s="48">
        <v>82</v>
      </c>
      <c r="D650" s="48" t="s">
        <v>757</v>
      </c>
      <c r="E650" s="48"/>
      <c r="F650" s="48" t="s">
        <v>586</v>
      </c>
      <c r="G650" s="48" t="s">
        <v>367</v>
      </c>
      <c r="H650" s="48" t="s">
        <v>586</v>
      </c>
      <c r="I650" s="4"/>
      <c r="J650" s="48" t="s">
        <v>586</v>
      </c>
      <c r="Q650" s="3"/>
      <c r="R650" s="3"/>
      <c r="S650" s="3"/>
      <c r="T650" s="3"/>
      <c r="U650" s="3"/>
      <c r="V650" s="41"/>
      <c r="W650" s="117">
        <v>55142.241699175727</v>
      </c>
      <c r="X650" s="117">
        <v>61219.230056418019</v>
      </c>
      <c r="Y650" s="117">
        <v>67786.137378920452</v>
      </c>
      <c r="Z650" s="117">
        <v>74155.90741475721</v>
      </c>
      <c r="AA650" s="117">
        <v>80339.918060405413</v>
      </c>
      <c r="AB650" s="117">
        <v>86367.586258319672</v>
      </c>
      <c r="AC650" s="59"/>
      <c r="AD650" s="59"/>
      <c r="AE650" s="59"/>
      <c r="AF650" s="59"/>
      <c r="AG650" s="59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3"/>
      <c r="BG650" s="1"/>
      <c r="BH650" s="48">
        <v>8224</v>
      </c>
      <c r="BN650" s="21"/>
      <c r="CB650" s="30"/>
      <c r="CC650" s="30"/>
      <c r="CD650" s="30"/>
      <c r="CE650" s="30"/>
      <c r="CF650" s="30"/>
      <c r="CG650" s="124"/>
      <c r="CH650" s="124"/>
      <c r="CI650" s="124"/>
      <c r="CJ650" s="124"/>
      <c r="CK650" s="124"/>
      <c r="CL650" s="124"/>
      <c r="CM650" s="4">
        <f>IF(ISNUMBER(VLOOKUP(A650,Sheet1!$D$5:$D$567,1,0)),1,0)</f>
        <v>0</v>
      </c>
    </row>
    <row r="651" spans="1:91" s="57" customFormat="1">
      <c r="A651" s="48">
        <v>8225</v>
      </c>
      <c r="B651" s="48">
        <v>822</v>
      </c>
      <c r="C651" s="48">
        <v>82</v>
      </c>
      <c r="D651" s="48" t="s">
        <v>758</v>
      </c>
      <c r="E651" s="48"/>
      <c r="F651" s="48" t="s">
        <v>586</v>
      </c>
      <c r="G651" s="48" t="s">
        <v>91</v>
      </c>
      <c r="H651" s="48" t="s">
        <v>586</v>
      </c>
      <c r="I651" s="4"/>
      <c r="J651" s="48" t="s">
        <v>586</v>
      </c>
      <c r="Q651" s="3"/>
      <c r="R651" s="3"/>
      <c r="S651" s="3"/>
      <c r="T651" s="3"/>
      <c r="U651" s="3"/>
      <c r="V651" s="41"/>
      <c r="W651" s="117">
        <v>1291.6170673991001</v>
      </c>
      <c r="X651" s="117">
        <v>1448.2588756815946</v>
      </c>
      <c r="Y651" s="117">
        <v>1573.1531404662023</v>
      </c>
      <c r="Z651" s="117">
        <v>1689.3753889891493</v>
      </c>
      <c r="AA651" s="117">
        <v>1796.452985235295</v>
      </c>
      <c r="AB651" s="117">
        <v>1894.9121099576146</v>
      </c>
      <c r="AC651" s="59"/>
      <c r="AD651" s="59"/>
      <c r="AE651" s="59"/>
      <c r="AF651" s="59"/>
      <c r="AG651" s="59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3"/>
      <c r="BG651" s="1"/>
      <c r="BH651" s="48">
        <v>8225</v>
      </c>
      <c r="BN651" s="21"/>
      <c r="CB651" s="30"/>
      <c r="CC651" s="30"/>
      <c r="CD651" s="30"/>
      <c r="CE651" s="30"/>
      <c r="CF651" s="30"/>
      <c r="CG651" s="124"/>
      <c r="CH651" s="124"/>
      <c r="CI651" s="124"/>
      <c r="CJ651" s="124"/>
      <c r="CK651" s="124"/>
      <c r="CL651" s="124"/>
      <c r="CM651" s="4">
        <f>IF(ISNUMBER(VLOOKUP(A651,Sheet1!$D$5:$D$567,1,0)),1,0)</f>
        <v>0</v>
      </c>
    </row>
    <row r="652" spans="1:91" s="57" customFormat="1">
      <c r="A652" s="48">
        <v>8230</v>
      </c>
      <c r="B652" s="48">
        <v>823</v>
      </c>
      <c r="C652" s="48">
        <v>82</v>
      </c>
      <c r="D652" s="48" t="s">
        <v>759</v>
      </c>
      <c r="E652" s="48"/>
      <c r="F652" s="48" t="s">
        <v>586</v>
      </c>
      <c r="G652" s="48" t="s">
        <v>91</v>
      </c>
      <c r="H652" s="48" t="s">
        <v>586</v>
      </c>
      <c r="I652" s="3"/>
      <c r="J652" s="48" t="s">
        <v>586</v>
      </c>
      <c r="Q652" s="3"/>
      <c r="R652" s="3"/>
      <c r="S652" s="3"/>
      <c r="T652" s="3"/>
      <c r="U652" s="3"/>
      <c r="V652" s="41"/>
      <c r="W652" s="117">
        <v>10885.561978766693</v>
      </c>
      <c r="X652" s="117">
        <v>12195.629961813402</v>
      </c>
      <c r="Y652" s="117">
        <v>13661.911924698279</v>
      </c>
      <c r="Z652" s="117">
        <v>15160.483646345912</v>
      </c>
      <c r="AA652" s="117">
        <v>16680.529061182973</v>
      </c>
      <c r="AB652" s="117">
        <v>18205.310226612015</v>
      </c>
      <c r="AC652" s="59"/>
      <c r="AD652" s="59"/>
      <c r="AE652" s="59"/>
      <c r="AF652" s="59"/>
      <c r="AG652" s="59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3"/>
      <c r="BG652" s="1"/>
      <c r="BH652" s="48">
        <v>8230</v>
      </c>
      <c r="BN652" s="21"/>
      <c r="CB652" s="30"/>
      <c r="CC652" s="30"/>
      <c r="CD652" s="30"/>
      <c r="CE652" s="30"/>
      <c r="CF652" s="30"/>
      <c r="CG652" s="124"/>
      <c r="CH652" s="124"/>
      <c r="CI652" s="124"/>
      <c r="CJ652" s="124"/>
      <c r="CK652" s="124"/>
      <c r="CL652" s="124"/>
      <c r="CM652" s="4">
        <f>IF(ISNUMBER(VLOOKUP(A652,Sheet1!$D$5:$D$567,1,0)),1,0)</f>
        <v>0</v>
      </c>
    </row>
    <row r="653" spans="1:91" s="57" customFormat="1">
      <c r="A653" s="48">
        <v>8231</v>
      </c>
      <c r="B653" s="48">
        <v>823</v>
      </c>
      <c r="C653" s="48">
        <v>82</v>
      </c>
      <c r="D653" s="48" t="s">
        <v>760</v>
      </c>
      <c r="E653" s="48"/>
      <c r="F653" s="48" t="s">
        <v>586</v>
      </c>
      <c r="G653" s="48" t="s">
        <v>91</v>
      </c>
      <c r="H653" s="48" t="s">
        <v>586</v>
      </c>
      <c r="I653" s="3"/>
      <c r="J653" s="48" t="s">
        <v>586</v>
      </c>
      <c r="Q653" s="3"/>
      <c r="R653" s="3"/>
      <c r="S653" s="3"/>
      <c r="T653" s="3"/>
      <c r="U653" s="3"/>
      <c r="V653" s="41"/>
      <c r="W653" s="117">
        <v>10885.561978766693</v>
      </c>
      <c r="X653" s="117">
        <v>12195.629961813402</v>
      </c>
      <c r="Y653" s="117">
        <v>13661.911924698279</v>
      </c>
      <c r="Z653" s="117">
        <v>15160.483646345912</v>
      </c>
      <c r="AA653" s="117">
        <v>16680.529061182973</v>
      </c>
      <c r="AB653" s="117">
        <v>18205.310226612015</v>
      </c>
      <c r="AC653" s="59"/>
      <c r="AD653" s="59"/>
      <c r="AE653" s="59"/>
      <c r="AF653" s="59"/>
      <c r="AG653" s="59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3"/>
      <c r="BG653" s="1"/>
      <c r="BH653" s="48">
        <v>8231</v>
      </c>
      <c r="BN653" s="21"/>
      <c r="CB653" s="30"/>
      <c r="CC653" s="30"/>
      <c r="CD653" s="30"/>
      <c r="CE653" s="30"/>
      <c r="CF653" s="30"/>
      <c r="CG653" s="124"/>
      <c r="CH653" s="124"/>
      <c r="CI653" s="124"/>
      <c r="CJ653" s="124"/>
      <c r="CK653" s="124"/>
      <c r="CL653" s="124"/>
      <c r="CM653" s="4">
        <f>IF(ISNUMBER(VLOOKUP(A653,Sheet1!$D$5:$D$567,1,0)),1,0)</f>
        <v>0</v>
      </c>
    </row>
    <row r="654" spans="1:91" s="57" customFormat="1">
      <c r="A654" s="48">
        <v>8232</v>
      </c>
      <c r="B654" s="48">
        <v>823</v>
      </c>
      <c r="C654" s="48">
        <v>82</v>
      </c>
      <c r="D654" s="48" t="s">
        <v>761</v>
      </c>
      <c r="E654" s="48"/>
      <c r="F654" s="48" t="s">
        <v>586</v>
      </c>
      <c r="G654" s="48" t="s">
        <v>91</v>
      </c>
      <c r="H654" s="48" t="s">
        <v>586</v>
      </c>
      <c r="I654" s="3"/>
      <c r="J654" s="48" t="s">
        <v>586</v>
      </c>
      <c r="Q654" s="3"/>
      <c r="R654" s="3"/>
      <c r="S654" s="3"/>
      <c r="T654" s="3"/>
      <c r="U654" s="3"/>
      <c r="V654" s="41"/>
      <c r="W654" s="117">
        <v>5442.7809893833428</v>
      </c>
      <c r="X654" s="117">
        <v>6097.8149809067027</v>
      </c>
      <c r="Y654" s="117">
        <v>6830.9559623491368</v>
      </c>
      <c r="Z654" s="117">
        <v>7580.2418231729471</v>
      </c>
      <c r="AA654" s="117">
        <v>8340.2645305914884</v>
      </c>
      <c r="AB654" s="117">
        <v>9102.6551133060038</v>
      </c>
      <c r="AC654" s="59"/>
      <c r="AD654" s="59"/>
      <c r="AE654" s="59"/>
      <c r="AF654" s="59"/>
      <c r="AG654" s="59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3"/>
      <c r="BG654" s="1"/>
      <c r="BH654" s="48">
        <v>8232</v>
      </c>
      <c r="BN654" s="21"/>
      <c r="CB654" s="30"/>
      <c r="CC654" s="30"/>
      <c r="CD654" s="30"/>
      <c r="CE654" s="30"/>
      <c r="CF654" s="30"/>
      <c r="CG654" s="124"/>
      <c r="CH654" s="124"/>
      <c r="CI654" s="124"/>
      <c r="CJ654" s="124"/>
      <c r="CK654" s="124"/>
      <c r="CL654" s="124"/>
      <c r="CM654" s="4">
        <f>IF(ISNUMBER(VLOOKUP(A654,Sheet1!$D$5:$D$567,1,0)),1,0)</f>
        <v>0</v>
      </c>
    </row>
    <row r="655" spans="1:91" s="57" customFormat="1">
      <c r="A655" s="48">
        <v>8233</v>
      </c>
      <c r="B655" s="48">
        <v>823</v>
      </c>
      <c r="C655" s="48">
        <v>82</v>
      </c>
      <c r="D655" s="48" t="s">
        <v>762</v>
      </c>
      <c r="E655" s="48"/>
      <c r="F655" s="48" t="s">
        <v>586</v>
      </c>
      <c r="G655" s="48" t="s">
        <v>91</v>
      </c>
      <c r="H655" s="48" t="s">
        <v>586</v>
      </c>
      <c r="I655" s="3"/>
      <c r="J655" s="48" t="s">
        <v>586</v>
      </c>
      <c r="Q655" s="3"/>
      <c r="R655" s="3"/>
      <c r="S655" s="3"/>
      <c r="T655" s="3"/>
      <c r="U655" s="3"/>
      <c r="V655" s="41"/>
      <c r="W655" s="117">
        <v>10885.561978766693</v>
      </c>
      <c r="X655" s="117">
        <v>12195.629961813402</v>
      </c>
      <c r="Y655" s="117">
        <v>13661.911924698279</v>
      </c>
      <c r="Z655" s="117">
        <v>15160.483646345912</v>
      </c>
      <c r="AA655" s="117">
        <v>16680.529061182973</v>
      </c>
      <c r="AB655" s="117">
        <v>18205.310226612015</v>
      </c>
      <c r="AC655" s="59"/>
      <c r="AD655" s="59"/>
      <c r="AE655" s="59"/>
      <c r="AF655" s="59"/>
      <c r="AG655" s="59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3"/>
      <c r="BG655" s="1"/>
      <c r="BH655" s="48">
        <v>8233</v>
      </c>
      <c r="BN655" s="21"/>
      <c r="CB655" s="30"/>
      <c r="CC655" s="30"/>
      <c r="CD655" s="30"/>
      <c r="CE655" s="30"/>
      <c r="CF655" s="30"/>
      <c r="CG655" s="124"/>
      <c r="CH655" s="124"/>
      <c r="CI655" s="124"/>
      <c r="CJ655" s="124"/>
      <c r="CK655" s="124"/>
      <c r="CL655" s="124"/>
      <c r="CM655" s="4">
        <f>IF(ISNUMBER(VLOOKUP(A655,Sheet1!$D$5:$D$567,1,0)),1,0)</f>
        <v>0</v>
      </c>
    </row>
    <row r="656" spans="1:91" s="57" customFormat="1">
      <c r="A656" s="48">
        <v>8234</v>
      </c>
      <c r="B656" s="48">
        <v>823</v>
      </c>
      <c r="C656" s="48">
        <v>82</v>
      </c>
      <c r="D656" s="48" t="s">
        <v>763</v>
      </c>
      <c r="E656" s="48"/>
      <c r="F656" s="48" t="s">
        <v>586</v>
      </c>
      <c r="G656" s="48" t="s">
        <v>91</v>
      </c>
      <c r="H656" s="48" t="s">
        <v>586</v>
      </c>
      <c r="I656" s="4"/>
      <c r="J656" s="48" t="s">
        <v>586</v>
      </c>
      <c r="Q656" s="3"/>
      <c r="R656" s="3"/>
      <c r="S656" s="3"/>
      <c r="T656" s="3"/>
      <c r="U656" s="3"/>
      <c r="V656" s="41"/>
      <c r="W656" s="117">
        <v>10885.561978766693</v>
      </c>
      <c r="X656" s="117">
        <v>12195.629961813402</v>
      </c>
      <c r="Y656" s="117">
        <v>13661.911924698279</v>
      </c>
      <c r="Z656" s="117">
        <v>15160.483646345912</v>
      </c>
      <c r="AA656" s="117">
        <v>16680.529061182973</v>
      </c>
      <c r="AB656" s="117">
        <v>18205.310226612015</v>
      </c>
      <c r="AC656" s="59"/>
      <c r="AD656" s="59"/>
      <c r="AE656" s="59"/>
      <c r="AF656" s="59"/>
      <c r="AG656" s="59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3"/>
      <c r="BG656" s="1"/>
      <c r="BH656" s="48">
        <v>8234</v>
      </c>
      <c r="BN656" s="21"/>
      <c r="CB656" s="30"/>
      <c r="CC656" s="30"/>
      <c r="CD656" s="30"/>
      <c r="CE656" s="30"/>
      <c r="CF656" s="30"/>
      <c r="CG656" s="124"/>
      <c r="CH656" s="124"/>
      <c r="CI656" s="124"/>
      <c r="CJ656" s="124"/>
      <c r="CK656" s="124"/>
      <c r="CL656" s="124"/>
      <c r="CM656" s="4">
        <f>IF(ISNUMBER(VLOOKUP(A656,Sheet1!$D$5:$D$567,1,0)),1,0)</f>
        <v>0</v>
      </c>
    </row>
    <row r="657" spans="1:91" s="57" customFormat="1">
      <c r="A657" s="115">
        <v>8235</v>
      </c>
      <c r="B657" s="47">
        <v>823</v>
      </c>
      <c r="C657" s="48">
        <v>82</v>
      </c>
      <c r="D657" s="47" t="s">
        <v>764</v>
      </c>
      <c r="E657" s="47" t="s">
        <v>367</v>
      </c>
      <c r="F657" s="47" t="s">
        <v>90</v>
      </c>
      <c r="G657" s="48" t="s">
        <v>91</v>
      </c>
      <c r="H657" s="47" t="s">
        <v>550</v>
      </c>
      <c r="I657" s="47" t="s">
        <v>91</v>
      </c>
      <c r="J657" s="4" t="s">
        <v>743</v>
      </c>
      <c r="R657" s="58"/>
      <c r="S657" s="58"/>
      <c r="T657" s="58"/>
      <c r="U657" s="58"/>
      <c r="V657" s="58"/>
      <c r="AC657" s="59"/>
      <c r="AD657" s="59"/>
      <c r="AE657" s="59"/>
      <c r="AF657" s="59"/>
      <c r="AG657" s="59"/>
      <c r="AH657" s="5"/>
      <c r="AI657" s="97"/>
      <c r="AJ657" s="95"/>
      <c r="AK657" s="95"/>
      <c r="AL657" s="95"/>
      <c r="AM657" s="95"/>
      <c r="AN657" s="95"/>
      <c r="AO657" s="95"/>
      <c r="AP657" s="5"/>
      <c r="AQ657" s="5"/>
      <c r="AR657" s="5"/>
      <c r="AS657" s="5"/>
      <c r="AT657" s="5"/>
      <c r="AU657" s="5"/>
      <c r="AV657" s="117"/>
      <c r="AW657" s="117"/>
      <c r="AX657" s="117"/>
      <c r="AY657" s="117"/>
      <c r="AZ657" s="117"/>
      <c r="BA657" s="117"/>
      <c r="BB657" s="74">
        <f t="shared" ref="BB657:BG657" si="230">AV657+AP657+AJ657</f>
        <v>0</v>
      </c>
      <c r="BC657" s="74">
        <f t="shared" si="230"/>
        <v>0</v>
      </c>
      <c r="BD657" s="74">
        <f t="shared" si="230"/>
        <v>0</v>
      </c>
      <c r="BE657" s="74">
        <f t="shared" si="230"/>
        <v>0</v>
      </c>
      <c r="BF657" s="74">
        <f t="shared" si="230"/>
        <v>0</v>
      </c>
      <c r="BG657" s="74">
        <f t="shared" si="230"/>
        <v>0</v>
      </c>
      <c r="BH657" s="115">
        <v>8235</v>
      </c>
      <c r="BN657" s="21"/>
      <c r="CA657" s="57">
        <v>0</v>
      </c>
      <c r="CB657" s="30">
        <v>0</v>
      </c>
      <c r="CC657" s="30">
        <v>0</v>
      </c>
      <c r="CD657" s="30">
        <v>0</v>
      </c>
      <c r="CE657" s="30">
        <v>0</v>
      </c>
      <c r="CF657" s="30">
        <v>0</v>
      </c>
      <c r="CG657" s="124">
        <v>0</v>
      </c>
      <c r="CH657" s="124">
        <v>0</v>
      </c>
      <c r="CI657" s="124">
        <v>0</v>
      </c>
      <c r="CJ657" s="124">
        <v>0</v>
      </c>
      <c r="CK657" s="124">
        <v>0</v>
      </c>
      <c r="CL657" s="124">
        <v>0</v>
      </c>
      <c r="CM657" s="4">
        <f>IF(ISNUMBER(VLOOKUP(A657,Sheet1!$D$5:$D$567,1,0)),1,0)</f>
        <v>0</v>
      </c>
    </row>
    <row r="658" spans="1:91" s="57" customFormat="1">
      <c r="A658" s="48">
        <v>8236</v>
      </c>
      <c r="B658" s="48">
        <v>823</v>
      </c>
      <c r="C658" s="48">
        <v>82</v>
      </c>
      <c r="D658" s="48" t="s">
        <v>765</v>
      </c>
      <c r="E658" s="48"/>
      <c r="F658" s="48" t="s">
        <v>586</v>
      </c>
      <c r="G658" s="48" t="s">
        <v>91</v>
      </c>
      <c r="H658" s="48" t="s">
        <v>586</v>
      </c>
      <c r="I658" s="4"/>
      <c r="J658" s="48" t="s">
        <v>586</v>
      </c>
      <c r="Q658" s="3"/>
      <c r="R658" s="3"/>
      <c r="S658" s="3"/>
      <c r="T658" s="3"/>
      <c r="U658" s="3"/>
      <c r="V658" s="41"/>
      <c r="W658" s="117">
        <v>10885.561978766693</v>
      </c>
      <c r="X658" s="117">
        <v>12195.629961813402</v>
      </c>
      <c r="Y658" s="117">
        <v>13661.911924698279</v>
      </c>
      <c r="Z658" s="117">
        <v>15160.483646345912</v>
      </c>
      <c r="AA658" s="117">
        <v>16680.529061182973</v>
      </c>
      <c r="AB658" s="117">
        <v>18205.310226612015</v>
      </c>
      <c r="AC658" s="59"/>
      <c r="AD658" s="59"/>
      <c r="AE658" s="59"/>
      <c r="AF658" s="59"/>
      <c r="AG658" s="59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3"/>
      <c r="BG658" s="1"/>
      <c r="BH658" s="48">
        <v>8236</v>
      </c>
      <c r="BN658" s="21"/>
      <c r="CB658" s="30"/>
      <c r="CC658" s="30"/>
      <c r="CD658" s="30"/>
      <c r="CE658" s="30"/>
      <c r="CF658" s="30"/>
      <c r="CG658" s="124"/>
      <c r="CH658" s="124"/>
      <c r="CI658" s="124"/>
      <c r="CJ658" s="124"/>
      <c r="CK658" s="124"/>
      <c r="CL658" s="124"/>
      <c r="CM658" s="4">
        <f>IF(ISNUMBER(VLOOKUP(A658,Sheet1!$D$5:$D$567,1,0)),1,0)</f>
        <v>0</v>
      </c>
    </row>
    <row r="659" spans="1:91" s="57" customFormat="1">
      <c r="A659" s="48">
        <v>8237</v>
      </c>
      <c r="B659" s="48">
        <v>823</v>
      </c>
      <c r="C659" s="48">
        <v>82</v>
      </c>
      <c r="D659" s="48" t="s">
        <v>766</v>
      </c>
      <c r="E659" s="48"/>
      <c r="F659" s="48" t="s">
        <v>586</v>
      </c>
      <c r="G659" s="48" t="s">
        <v>91</v>
      </c>
      <c r="H659" s="48" t="s">
        <v>586</v>
      </c>
      <c r="I659" s="4"/>
      <c r="J659" s="48" t="s">
        <v>586</v>
      </c>
      <c r="Q659" s="3"/>
      <c r="R659" s="3"/>
      <c r="S659" s="3"/>
      <c r="T659" s="3"/>
      <c r="U659" s="3"/>
      <c r="V659" s="41"/>
      <c r="W659" s="117">
        <v>5442.7809893833428</v>
      </c>
      <c r="X659" s="117">
        <v>6097.8149809067027</v>
      </c>
      <c r="Y659" s="117">
        <v>6830.9559623491368</v>
      </c>
      <c r="Z659" s="117">
        <v>7580.2418231729471</v>
      </c>
      <c r="AA659" s="117">
        <v>8340.2645305914884</v>
      </c>
      <c r="AB659" s="117">
        <v>9102.6551133060038</v>
      </c>
      <c r="AC659" s="59"/>
      <c r="AD659" s="59"/>
      <c r="AE659" s="59"/>
      <c r="AF659" s="59"/>
      <c r="AG659" s="59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3"/>
      <c r="BG659" s="1"/>
      <c r="BH659" s="48">
        <v>8237</v>
      </c>
      <c r="BN659" s="21"/>
      <c r="CB659" s="30"/>
      <c r="CC659" s="30"/>
      <c r="CD659" s="30"/>
      <c r="CE659" s="30"/>
      <c r="CF659" s="30"/>
      <c r="CG659" s="124"/>
      <c r="CH659" s="124"/>
      <c r="CI659" s="124"/>
      <c r="CJ659" s="124"/>
      <c r="CK659" s="124"/>
      <c r="CL659" s="124"/>
      <c r="CM659" s="4">
        <f>IF(ISNUMBER(VLOOKUP(A659,Sheet1!$D$5:$D$567,1,0)),1,0)</f>
        <v>0</v>
      </c>
    </row>
    <row r="660" spans="1:91" s="57" customFormat="1">
      <c r="A660" s="48">
        <v>8240</v>
      </c>
      <c r="B660" s="48">
        <v>824</v>
      </c>
      <c r="C660" s="48">
        <v>82</v>
      </c>
      <c r="D660" s="48" t="s">
        <v>767</v>
      </c>
      <c r="E660" s="48"/>
      <c r="F660" s="48" t="s">
        <v>586</v>
      </c>
      <c r="G660" s="48" t="s">
        <v>91</v>
      </c>
      <c r="H660" s="48" t="s">
        <v>586</v>
      </c>
      <c r="I660" s="3"/>
      <c r="J660" s="48" t="s">
        <v>586</v>
      </c>
      <c r="Q660" s="3"/>
      <c r="R660" s="3"/>
      <c r="S660" s="3"/>
      <c r="T660" s="3"/>
      <c r="U660" s="3"/>
      <c r="V660" s="41"/>
      <c r="W660" s="117">
        <v>5442.7809893833428</v>
      </c>
      <c r="X660" s="117">
        <v>6097.8149809067027</v>
      </c>
      <c r="Y660" s="117">
        <v>6830.9559623491368</v>
      </c>
      <c r="Z660" s="117">
        <v>7580.2418231729471</v>
      </c>
      <c r="AA660" s="117">
        <v>8340.2645305914884</v>
      </c>
      <c r="AB660" s="117">
        <v>9102.6551133060038</v>
      </c>
      <c r="AC660" s="59"/>
      <c r="AD660" s="59"/>
      <c r="AE660" s="59"/>
      <c r="AF660" s="59"/>
      <c r="AG660" s="59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3"/>
      <c r="BG660" s="1"/>
      <c r="BH660" s="48">
        <v>8240</v>
      </c>
      <c r="BN660" s="21"/>
      <c r="CB660" s="30"/>
      <c r="CC660" s="30"/>
      <c r="CD660" s="30"/>
      <c r="CE660" s="30"/>
      <c r="CF660" s="30"/>
      <c r="CG660" s="124"/>
      <c r="CH660" s="124"/>
      <c r="CI660" s="124"/>
      <c r="CJ660" s="124"/>
      <c r="CK660" s="124"/>
      <c r="CL660" s="124"/>
      <c r="CM660" s="4">
        <f>IF(ISNUMBER(VLOOKUP(A660,Sheet1!$D$5:$D$567,1,0)),1,0)</f>
        <v>0</v>
      </c>
    </row>
    <row r="661" spans="1:91" s="57" customFormat="1">
      <c r="A661" s="48">
        <v>8241</v>
      </c>
      <c r="B661" s="48">
        <v>824</v>
      </c>
      <c r="C661" s="48">
        <v>82</v>
      </c>
      <c r="D661" s="48" t="s">
        <v>768</v>
      </c>
      <c r="E661" s="48"/>
      <c r="F661" s="48" t="s">
        <v>586</v>
      </c>
      <c r="G661" s="48" t="s">
        <v>91</v>
      </c>
      <c r="H661" s="48" t="s">
        <v>586</v>
      </c>
      <c r="I661" s="3"/>
      <c r="J661" s="48" t="s">
        <v>586</v>
      </c>
      <c r="Q661" s="3"/>
      <c r="R661" s="3"/>
      <c r="S661" s="3"/>
      <c r="T661" s="3"/>
      <c r="U661" s="3"/>
      <c r="V661" s="41"/>
      <c r="W661" s="117">
        <v>10885.561978766693</v>
      </c>
      <c r="X661" s="117">
        <v>12195.629961813402</v>
      </c>
      <c r="Y661" s="117">
        <v>13661.911924698279</v>
      </c>
      <c r="Z661" s="117">
        <v>15160.483646345912</v>
      </c>
      <c r="AA661" s="117">
        <v>16680.529061182973</v>
      </c>
      <c r="AB661" s="117">
        <v>18205.310226612015</v>
      </c>
      <c r="AC661" s="59"/>
      <c r="AD661" s="59"/>
      <c r="AE661" s="59"/>
      <c r="AF661" s="59"/>
      <c r="AG661" s="59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3"/>
      <c r="BG661" s="1"/>
      <c r="BH661" s="48">
        <v>8241</v>
      </c>
      <c r="BN661" s="21"/>
      <c r="CB661" s="30"/>
      <c r="CC661" s="30"/>
      <c r="CD661" s="30"/>
      <c r="CE661" s="30"/>
      <c r="CF661" s="30"/>
      <c r="CG661" s="124"/>
      <c r="CH661" s="124"/>
      <c r="CI661" s="124"/>
      <c r="CJ661" s="124"/>
      <c r="CK661" s="124"/>
      <c r="CL661" s="124"/>
      <c r="CM661" s="4">
        <f>IF(ISNUMBER(VLOOKUP(A661,Sheet1!$D$5:$D$567,1,0)),1,0)</f>
        <v>0</v>
      </c>
    </row>
    <row r="662" spans="1:91" s="57" customFormat="1">
      <c r="A662" s="48">
        <v>8242</v>
      </c>
      <c r="B662" s="48">
        <v>824</v>
      </c>
      <c r="C662" s="48">
        <v>82</v>
      </c>
      <c r="D662" s="48" t="s">
        <v>769</v>
      </c>
      <c r="E662" s="48"/>
      <c r="F662" s="48" t="s">
        <v>586</v>
      </c>
      <c r="G662" s="48" t="s">
        <v>91</v>
      </c>
      <c r="H662" s="48" t="s">
        <v>586</v>
      </c>
      <c r="I662" s="3"/>
      <c r="J662" s="48" t="s">
        <v>586</v>
      </c>
      <c r="Q662" s="3"/>
      <c r="R662" s="3"/>
      <c r="S662" s="3"/>
      <c r="T662" s="3"/>
      <c r="U662" s="3"/>
      <c r="V662" s="41"/>
      <c r="W662" s="117">
        <v>5442.7809893833428</v>
      </c>
      <c r="X662" s="117">
        <v>6097.8149809067027</v>
      </c>
      <c r="Y662" s="117">
        <v>6830.9559623491368</v>
      </c>
      <c r="Z662" s="117">
        <v>7580.2418231729471</v>
      </c>
      <c r="AA662" s="117">
        <v>8340.2645305914884</v>
      </c>
      <c r="AB662" s="117">
        <v>9102.6551133060038</v>
      </c>
      <c r="AC662" s="59"/>
      <c r="AD662" s="59"/>
      <c r="AE662" s="59"/>
      <c r="AF662" s="59"/>
      <c r="AG662" s="59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3"/>
      <c r="BG662" s="1"/>
      <c r="BH662" s="48">
        <v>8242</v>
      </c>
      <c r="BN662" s="21"/>
      <c r="CB662" s="30"/>
      <c r="CC662" s="30"/>
      <c r="CD662" s="30"/>
      <c r="CE662" s="30"/>
      <c r="CF662" s="30"/>
      <c r="CG662" s="124"/>
      <c r="CH662" s="124"/>
      <c r="CI662" s="124"/>
      <c r="CJ662" s="124"/>
      <c r="CK662" s="124"/>
      <c r="CL662" s="124"/>
      <c r="CM662" s="4">
        <f>IF(ISNUMBER(VLOOKUP(A662,Sheet1!$D$5:$D$567,1,0)),1,0)</f>
        <v>0</v>
      </c>
    </row>
    <row r="663" spans="1:91">
      <c r="A663" s="48">
        <v>8243</v>
      </c>
      <c r="B663" s="48">
        <v>824</v>
      </c>
      <c r="C663" s="48">
        <v>82</v>
      </c>
      <c r="D663" s="48" t="s">
        <v>770</v>
      </c>
      <c r="E663" s="48"/>
      <c r="F663" s="48" t="s">
        <v>586</v>
      </c>
      <c r="G663" s="48" t="s">
        <v>91</v>
      </c>
      <c r="H663" s="48" t="s">
        <v>586</v>
      </c>
      <c r="I663" s="3"/>
      <c r="J663" s="48" t="s">
        <v>586</v>
      </c>
      <c r="Q663" s="3"/>
      <c r="V663" s="41"/>
      <c r="W663" s="117">
        <v>10885.561978766693</v>
      </c>
      <c r="X663" s="117">
        <v>12195.629961813402</v>
      </c>
      <c r="Y663" s="117">
        <v>13661.911924698279</v>
      </c>
      <c r="Z663" s="117">
        <v>15160.483646345912</v>
      </c>
      <c r="AA663" s="117">
        <v>16680.529061182973</v>
      </c>
      <c r="AB663" s="117">
        <v>18205.310226612015</v>
      </c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F663" s="3"/>
      <c r="BG663" s="1"/>
      <c r="BH663" s="48">
        <v>8243</v>
      </c>
      <c r="BN663" s="21"/>
      <c r="CM663" s="4">
        <f>IF(ISNUMBER(VLOOKUP(A663,Sheet1!$D$5:$D$567,1,0)),1,0)</f>
        <v>0</v>
      </c>
    </row>
    <row r="664" spans="1:91">
      <c r="A664" s="48">
        <v>8244</v>
      </c>
      <c r="B664" s="48">
        <v>824</v>
      </c>
      <c r="C664" s="48">
        <v>82</v>
      </c>
      <c r="D664" s="48" t="s">
        <v>771</v>
      </c>
      <c r="E664" s="48"/>
      <c r="F664" s="48" t="s">
        <v>586</v>
      </c>
      <c r="G664" s="48" t="s">
        <v>91</v>
      </c>
      <c r="H664" s="48" t="s">
        <v>586</v>
      </c>
      <c r="I664" s="3"/>
      <c r="J664" s="48" t="s">
        <v>586</v>
      </c>
      <c r="Q664" s="3"/>
      <c r="V664" s="41"/>
      <c r="W664" s="117">
        <v>10885.561978766693</v>
      </c>
      <c r="X664" s="117">
        <v>12195.629961813402</v>
      </c>
      <c r="Y664" s="117">
        <v>13661.911924698279</v>
      </c>
      <c r="Z664" s="117">
        <v>15160.483646345912</v>
      </c>
      <c r="AA664" s="117">
        <v>16680.529061182973</v>
      </c>
      <c r="AB664" s="117">
        <v>18205.310226612015</v>
      </c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F664" s="3"/>
      <c r="BG664" s="1"/>
      <c r="BH664" s="48">
        <v>8244</v>
      </c>
      <c r="BN664" s="21"/>
      <c r="CM664" s="4">
        <f>IF(ISNUMBER(VLOOKUP(A664,Sheet1!$D$5:$D$567,1,0)),1,0)</f>
        <v>0</v>
      </c>
    </row>
    <row r="665" spans="1:91">
      <c r="A665" s="48">
        <v>8245</v>
      </c>
      <c r="B665" s="48">
        <v>824</v>
      </c>
      <c r="C665" s="48">
        <v>82</v>
      </c>
      <c r="D665" s="48" t="s">
        <v>772</v>
      </c>
      <c r="E665" s="48"/>
      <c r="F665" s="48" t="s">
        <v>586</v>
      </c>
      <c r="G665" s="48" t="s">
        <v>91</v>
      </c>
      <c r="H665" s="48" t="s">
        <v>586</v>
      </c>
      <c r="I665" s="3"/>
      <c r="J665" s="48" t="s">
        <v>586</v>
      </c>
      <c r="Q665" s="3"/>
      <c r="V665" s="41"/>
      <c r="W665" s="117">
        <v>5442.7809893833428</v>
      </c>
      <c r="X665" s="117">
        <v>6097.8149809067027</v>
      </c>
      <c r="Y665" s="117">
        <v>6830.9559623491368</v>
      </c>
      <c r="Z665" s="117">
        <v>7580.2418231729471</v>
      </c>
      <c r="AA665" s="117">
        <v>8340.2645305914884</v>
      </c>
      <c r="AB665" s="117">
        <v>9102.6551133060038</v>
      </c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F665" s="3"/>
      <c r="BG665" s="1"/>
      <c r="BH665" s="48">
        <v>8245</v>
      </c>
      <c r="BN665" s="21"/>
      <c r="CM665" s="4">
        <f>IF(ISNUMBER(VLOOKUP(A665,Sheet1!$D$5:$D$567,1,0)),1,0)</f>
        <v>0</v>
      </c>
    </row>
    <row r="666" spans="1:91" s="32" customFormat="1">
      <c r="A666" s="48">
        <v>8246</v>
      </c>
      <c r="B666" s="48">
        <v>824</v>
      </c>
      <c r="C666" s="48">
        <v>82</v>
      </c>
      <c r="D666" s="48" t="s">
        <v>773</v>
      </c>
      <c r="E666" s="48"/>
      <c r="F666" s="48" t="s">
        <v>586</v>
      </c>
      <c r="G666" s="48" t="s">
        <v>91</v>
      </c>
      <c r="H666" s="48" t="s">
        <v>586</v>
      </c>
      <c r="I666" s="3"/>
      <c r="J666" s="48" t="s">
        <v>586</v>
      </c>
      <c r="K666" s="57"/>
      <c r="L666" s="57"/>
      <c r="M666" s="57"/>
      <c r="N666" s="57"/>
      <c r="O666" s="57"/>
      <c r="P666" s="57"/>
      <c r="Q666" s="3"/>
      <c r="R666" s="3"/>
      <c r="S666" s="3"/>
      <c r="T666" s="3"/>
      <c r="U666" s="3"/>
      <c r="V666" s="41"/>
      <c r="W666" s="117">
        <v>10885.561978766693</v>
      </c>
      <c r="X666" s="117">
        <v>12195.629961813402</v>
      </c>
      <c r="Y666" s="117">
        <v>13661.911924698279</v>
      </c>
      <c r="Z666" s="117">
        <v>15160.483646345912</v>
      </c>
      <c r="AA666" s="117">
        <v>16680.529061182973</v>
      </c>
      <c r="AB666" s="117">
        <v>18205.310226612015</v>
      </c>
      <c r="AC666" s="59"/>
      <c r="AD666" s="59"/>
      <c r="AE666" s="59"/>
      <c r="AF666" s="59"/>
      <c r="AG666" s="59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3"/>
      <c r="BG666" s="1"/>
      <c r="BH666" s="48">
        <v>8246</v>
      </c>
      <c r="BI666" s="57"/>
      <c r="BJ666" s="57"/>
      <c r="BK666" s="57"/>
      <c r="BL666" s="57"/>
      <c r="BM666" s="57"/>
      <c r="BN666" s="21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30"/>
      <c r="CC666" s="30"/>
      <c r="CD666" s="30"/>
      <c r="CE666" s="30"/>
      <c r="CF666" s="30"/>
      <c r="CG666" s="124"/>
      <c r="CH666" s="124"/>
      <c r="CI666" s="124"/>
      <c r="CJ666" s="124"/>
      <c r="CK666" s="124"/>
      <c r="CL666" s="124"/>
      <c r="CM666" s="4">
        <f>IF(ISNUMBER(VLOOKUP(A666,Sheet1!$D$5:$D$567,1,0)),1,0)</f>
        <v>0</v>
      </c>
    </row>
    <row r="667" spans="1:91">
      <c r="A667" s="48">
        <v>8247</v>
      </c>
      <c r="B667" s="48">
        <v>824</v>
      </c>
      <c r="C667" s="48">
        <v>82</v>
      </c>
      <c r="D667" s="48" t="s">
        <v>774</v>
      </c>
      <c r="E667" s="48"/>
      <c r="F667" s="48" t="s">
        <v>586</v>
      </c>
      <c r="G667" s="48" t="s">
        <v>91</v>
      </c>
      <c r="H667" s="48" t="s">
        <v>586</v>
      </c>
      <c r="J667" s="48" t="s">
        <v>586</v>
      </c>
      <c r="Q667" s="3"/>
      <c r="V667" s="41"/>
      <c r="W667" s="117">
        <v>5442.7809893833428</v>
      </c>
      <c r="X667" s="117">
        <v>6097.8149809067027</v>
      </c>
      <c r="Y667" s="117">
        <v>6830.9559623491368</v>
      </c>
      <c r="Z667" s="117">
        <v>7580.2418231729471</v>
      </c>
      <c r="AA667" s="117">
        <v>8340.2645305914884</v>
      </c>
      <c r="AB667" s="117">
        <v>9102.6551133060038</v>
      </c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F667" s="3"/>
      <c r="BG667" s="1"/>
      <c r="BH667" s="48">
        <v>8247</v>
      </c>
      <c r="BN667" s="21"/>
      <c r="CM667" s="4">
        <f>IF(ISNUMBER(VLOOKUP(A667,Sheet1!$D$5:$D$567,1,0)),1,0)</f>
        <v>0</v>
      </c>
    </row>
    <row r="668" spans="1:91">
      <c r="A668" s="48">
        <v>8248</v>
      </c>
      <c r="B668" s="48">
        <v>824</v>
      </c>
      <c r="C668" s="48">
        <v>82</v>
      </c>
      <c r="D668" s="48" t="s">
        <v>775</v>
      </c>
      <c r="E668" s="48"/>
      <c r="F668" s="48" t="s">
        <v>586</v>
      </c>
      <c r="G668" s="48" t="s">
        <v>91</v>
      </c>
      <c r="H668" s="48" t="s">
        <v>586</v>
      </c>
      <c r="J668" s="48" t="s">
        <v>586</v>
      </c>
      <c r="Q668" s="3"/>
      <c r="V668" s="41"/>
      <c r="W668" s="117">
        <v>0</v>
      </c>
      <c r="X668" s="117">
        <v>0</v>
      </c>
      <c r="Y668" s="117">
        <v>0</v>
      </c>
      <c r="Z668" s="117">
        <v>0</v>
      </c>
      <c r="AA668" s="117">
        <v>0</v>
      </c>
      <c r="AB668" s="117">
        <v>0</v>
      </c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F668" s="3"/>
      <c r="BG668" s="1"/>
      <c r="BH668" s="48">
        <v>8248</v>
      </c>
      <c r="BN668" s="21"/>
      <c r="CM668" s="4">
        <f>IF(ISNUMBER(VLOOKUP(A668,Sheet1!$D$5:$D$567,1,0)),1,0)</f>
        <v>0</v>
      </c>
    </row>
    <row r="669" spans="1:91">
      <c r="A669" s="48">
        <v>8249</v>
      </c>
      <c r="B669" s="48">
        <v>824</v>
      </c>
      <c r="C669" s="48">
        <v>82</v>
      </c>
      <c r="D669" s="48" t="s">
        <v>776</v>
      </c>
      <c r="E669" s="48"/>
      <c r="F669" s="48" t="s">
        <v>586</v>
      </c>
      <c r="G669" s="48" t="s">
        <v>91</v>
      </c>
      <c r="H669" s="48" t="s">
        <v>586</v>
      </c>
      <c r="I669" s="3"/>
      <c r="J669" s="48" t="s">
        <v>586</v>
      </c>
      <c r="Q669" s="3"/>
      <c r="V669" s="41"/>
      <c r="W669" s="117">
        <v>10885.561978766693</v>
      </c>
      <c r="X669" s="117">
        <v>12195.629961813402</v>
      </c>
      <c r="Y669" s="117">
        <v>13661.911924698279</v>
      </c>
      <c r="Z669" s="117">
        <v>15160.483646345912</v>
      </c>
      <c r="AA669" s="117">
        <v>16680.529061182973</v>
      </c>
      <c r="AB669" s="117">
        <v>18205.310226612015</v>
      </c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F669" s="3"/>
      <c r="BG669" s="1"/>
      <c r="BH669" s="48">
        <v>8249</v>
      </c>
      <c r="BN669" s="21"/>
      <c r="CM669" s="4">
        <f>IF(ISNUMBER(VLOOKUP(A669,Sheet1!$D$5:$D$567,1,0)),1,0)</f>
        <v>0</v>
      </c>
    </row>
    <row r="670" spans="1:91">
      <c r="A670" s="48">
        <v>8250</v>
      </c>
      <c r="B670" s="48">
        <v>825</v>
      </c>
      <c r="C670" s="48">
        <v>82</v>
      </c>
      <c r="D670" s="48" t="s">
        <v>777</v>
      </c>
      <c r="E670" s="48"/>
      <c r="F670" s="48" t="s">
        <v>586</v>
      </c>
      <c r="G670" s="48" t="s">
        <v>91</v>
      </c>
      <c r="H670" s="48" t="s">
        <v>586</v>
      </c>
      <c r="I670" s="3"/>
      <c r="J670" s="48" t="s">
        <v>586</v>
      </c>
      <c r="Q670" s="3"/>
      <c r="V670" s="41"/>
      <c r="W670" s="117">
        <v>10885.561978766693</v>
      </c>
      <c r="X670" s="117">
        <v>12195.629961813402</v>
      </c>
      <c r="Y670" s="117">
        <v>13661.911924698279</v>
      </c>
      <c r="Z670" s="117">
        <v>15160.483646345912</v>
      </c>
      <c r="AA670" s="117">
        <v>16680.529061182973</v>
      </c>
      <c r="AB670" s="117">
        <v>18205.310226612015</v>
      </c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F670" s="3"/>
      <c r="BG670" s="1"/>
      <c r="BH670" s="48">
        <v>8250</v>
      </c>
      <c r="BN670" s="21"/>
      <c r="CM670" s="4">
        <f>IF(ISNUMBER(VLOOKUP(A670,Sheet1!$D$5:$D$567,1,0)),1,0)</f>
        <v>0</v>
      </c>
    </row>
    <row r="671" spans="1:91" s="14" customFormat="1">
      <c r="A671" s="48">
        <v>8251</v>
      </c>
      <c r="B671" s="48">
        <v>825</v>
      </c>
      <c r="C671" s="48">
        <v>82</v>
      </c>
      <c r="D671" s="48" t="s">
        <v>778</v>
      </c>
      <c r="E671" s="48"/>
      <c r="F671" s="48" t="s">
        <v>586</v>
      </c>
      <c r="G671" s="48" t="s">
        <v>91</v>
      </c>
      <c r="H671" s="48" t="s">
        <v>586</v>
      </c>
      <c r="I671" s="3"/>
      <c r="J671" s="48" t="s">
        <v>586</v>
      </c>
      <c r="K671" s="57"/>
      <c r="L671" s="57"/>
      <c r="M671" s="57"/>
      <c r="N671" s="57"/>
      <c r="O671" s="57"/>
      <c r="P671" s="57"/>
      <c r="Q671" s="3"/>
      <c r="R671" s="3"/>
      <c r="S671" s="3"/>
      <c r="T671" s="3"/>
      <c r="U671" s="3"/>
      <c r="V671" s="41"/>
      <c r="W671" s="117">
        <v>10885.561978766693</v>
      </c>
      <c r="X671" s="117">
        <v>12195.629961813402</v>
      </c>
      <c r="Y671" s="117">
        <v>13661.911924698279</v>
      </c>
      <c r="Z671" s="117">
        <v>15160.483646345912</v>
      </c>
      <c r="AA671" s="117">
        <v>16680.529061182973</v>
      </c>
      <c r="AB671" s="117">
        <v>18205.310226612015</v>
      </c>
      <c r="AC671" s="59"/>
      <c r="AD671" s="59"/>
      <c r="AE671" s="59"/>
      <c r="AF671" s="59"/>
      <c r="AG671" s="59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3"/>
      <c r="BG671" s="1"/>
      <c r="BH671" s="48">
        <v>8251</v>
      </c>
      <c r="BI671" s="57"/>
      <c r="BJ671" s="57"/>
      <c r="BK671" s="57"/>
      <c r="BL671" s="57"/>
      <c r="BM671" s="57"/>
      <c r="BN671" s="21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30"/>
      <c r="CC671" s="30"/>
      <c r="CD671" s="30"/>
      <c r="CE671" s="30"/>
      <c r="CF671" s="30"/>
      <c r="CG671" s="124"/>
      <c r="CH671" s="124"/>
      <c r="CI671" s="124"/>
      <c r="CJ671" s="124"/>
      <c r="CK671" s="124"/>
      <c r="CL671" s="124"/>
      <c r="CM671" s="4">
        <f>IF(ISNUMBER(VLOOKUP(A671,Sheet1!$D$5:$D$567,1,0)),1,0)</f>
        <v>0</v>
      </c>
    </row>
    <row r="672" spans="1:91" s="36" customFormat="1">
      <c r="A672" s="48">
        <v>8252</v>
      </c>
      <c r="B672" s="48">
        <v>825</v>
      </c>
      <c r="C672" s="48">
        <v>82</v>
      </c>
      <c r="D672" s="48" t="s">
        <v>779</v>
      </c>
      <c r="E672" s="48"/>
      <c r="F672" s="48" t="s">
        <v>586</v>
      </c>
      <c r="G672" s="48" t="s">
        <v>91</v>
      </c>
      <c r="H672" s="48" t="s">
        <v>586</v>
      </c>
      <c r="I672" s="3"/>
      <c r="J672" s="48" t="s">
        <v>586</v>
      </c>
      <c r="K672" s="57"/>
      <c r="L672" s="57"/>
      <c r="M672" s="57"/>
      <c r="N672" s="57"/>
      <c r="O672" s="57"/>
      <c r="P672" s="57"/>
      <c r="Q672" s="3"/>
      <c r="R672" s="3"/>
      <c r="S672" s="3"/>
      <c r="T672" s="3"/>
      <c r="U672" s="3"/>
      <c r="V672" s="41"/>
      <c r="W672" s="117">
        <v>10885.561978766693</v>
      </c>
      <c r="X672" s="117">
        <v>12195.629961813402</v>
      </c>
      <c r="Y672" s="117">
        <v>13661.911924698279</v>
      </c>
      <c r="Z672" s="117">
        <v>15160.483646345912</v>
      </c>
      <c r="AA672" s="117">
        <v>16680.529061182973</v>
      </c>
      <c r="AB672" s="117">
        <v>18205.310226612015</v>
      </c>
      <c r="AC672" s="59"/>
      <c r="AD672" s="59"/>
      <c r="AE672" s="59"/>
      <c r="AF672" s="59"/>
      <c r="AG672" s="59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3"/>
      <c r="BG672" s="1"/>
      <c r="BH672" s="48">
        <v>8252</v>
      </c>
      <c r="BI672" s="57"/>
      <c r="BJ672" s="57"/>
      <c r="BK672" s="57"/>
      <c r="BL672" s="57"/>
      <c r="BM672" s="57"/>
      <c r="BN672" s="21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30"/>
      <c r="CC672" s="30"/>
      <c r="CD672" s="30"/>
      <c r="CE672" s="30"/>
      <c r="CF672" s="30"/>
      <c r="CG672" s="124"/>
      <c r="CH672" s="124"/>
      <c r="CI672" s="124"/>
      <c r="CJ672" s="124"/>
      <c r="CK672" s="124"/>
      <c r="CL672" s="124"/>
      <c r="CM672" s="4">
        <f>IF(ISNUMBER(VLOOKUP(A672,Sheet1!$D$5:$D$567,1,0)),1,0)</f>
        <v>0</v>
      </c>
    </row>
    <row r="673" spans="1:91" s="14" customFormat="1">
      <c r="A673" s="48">
        <v>8253</v>
      </c>
      <c r="B673" s="48">
        <v>825</v>
      </c>
      <c r="C673" s="48">
        <v>82</v>
      </c>
      <c r="D673" s="48" t="s">
        <v>780</v>
      </c>
      <c r="E673" s="48"/>
      <c r="F673" s="48" t="s">
        <v>586</v>
      </c>
      <c r="G673" s="48" t="s">
        <v>91</v>
      </c>
      <c r="H673" s="48" t="s">
        <v>586</v>
      </c>
      <c r="I673" s="3"/>
      <c r="J673" s="48" t="s">
        <v>586</v>
      </c>
      <c r="K673" s="57"/>
      <c r="L673" s="57"/>
      <c r="M673" s="57"/>
      <c r="N673" s="57"/>
      <c r="O673" s="57"/>
      <c r="P673" s="57"/>
      <c r="Q673" s="3"/>
      <c r="R673" s="3"/>
      <c r="S673" s="3"/>
      <c r="T673" s="3"/>
      <c r="U673" s="3"/>
      <c r="V673" s="41"/>
      <c r="W673" s="117">
        <v>10885.561978766693</v>
      </c>
      <c r="X673" s="117">
        <v>12195.629961813402</v>
      </c>
      <c r="Y673" s="117">
        <v>13661.911924698279</v>
      </c>
      <c r="Z673" s="117">
        <v>15160.483646345912</v>
      </c>
      <c r="AA673" s="117">
        <v>16680.529061182973</v>
      </c>
      <c r="AB673" s="117">
        <v>18205.310226612015</v>
      </c>
      <c r="AC673" s="59"/>
      <c r="AD673" s="59"/>
      <c r="AE673" s="59"/>
      <c r="AF673" s="59"/>
      <c r="AG673" s="59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3"/>
      <c r="BG673" s="1"/>
      <c r="BH673" s="48">
        <v>8253</v>
      </c>
      <c r="BI673" s="57"/>
      <c r="BJ673" s="57"/>
      <c r="BK673" s="57"/>
      <c r="BL673" s="57"/>
      <c r="BM673" s="57"/>
      <c r="BN673" s="21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30"/>
      <c r="CC673" s="30"/>
      <c r="CD673" s="30"/>
      <c r="CE673" s="30"/>
      <c r="CF673" s="30"/>
      <c r="CG673" s="124"/>
      <c r="CH673" s="124"/>
      <c r="CI673" s="124"/>
      <c r="CJ673" s="124"/>
      <c r="CK673" s="124"/>
      <c r="CL673" s="124"/>
      <c r="CM673" s="4">
        <f>IF(ISNUMBER(VLOOKUP(A673,Sheet1!$D$5:$D$567,1,0)),1,0)</f>
        <v>0</v>
      </c>
    </row>
    <row r="674" spans="1:91" s="14" customFormat="1">
      <c r="A674" s="48">
        <v>8254</v>
      </c>
      <c r="B674" s="48">
        <v>825</v>
      </c>
      <c r="C674" s="48">
        <v>82</v>
      </c>
      <c r="D674" s="48" t="s">
        <v>781</v>
      </c>
      <c r="E674" s="48"/>
      <c r="F674" s="48" t="s">
        <v>586</v>
      </c>
      <c r="G674" s="48" t="s">
        <v>91</v>
      </c>
      <c r="H674" s="48" t="s">
        <v>586</v>
      </c>
      <c r="I674" s="3"/>
      <c r="J674" s="48" t="s">
        <v>586</v>
      </c>
      <c r="K674" s="57"/>
      <c r="L674" s="57"/>
      <c r="M674" s="57"/>
      <c r="N674" s="57"/>
      <c r="O674" s="57"/>
      <c r="P674" s="57"/>
      <c r="Q674" s="3"/>
      <c r="R674" s="3"/>
      <c r="S674" s="3"/>
      <c r="T674" s="3"/>
      <c r="U674" s="3"/>
      <c r="V674" s="41"/>
      <c r="W674" s="117">
        <v>10885.561978766693</v>
      </c>
      <c r="X674" s="117">
        <v>12195.629961813402</v>
      </c>
      <c r="Y674" s="117">
        <v>13661.911924698279</v>
      </c>
      <c r="Z674" s="117">
        <v>15160.483646345912</v>
      </c>
      <c r="AA674" s="117">
        <v>16680.529061182973</v>
      </c>
      <c r="AB674" s="117">
        <v>18205.310226612015</v>
      </c>
      <c r="AC674" s="59"/>
      <c r="AD674" s="59"/>
      <c r="AE674" s="59"/>
      <c r="AF674" s="59"/>
      <c r="AG674" s="59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3"/>
      <c r="BG674" s="1"/>
      <c r="BH674" s="48">
        <v>8254</v>
      </c>
      <c r="BI674" s="57"/>
      <c r="BJ674" s="57"/>
      <c r="BK674" s="57"/>
      <c r="BL674" s="57"/>
      <c r="BM674" s="57"/>
      <c r="BN674" s="21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30"/>
      <c r="CC674" s="30"/>
      <c r="CD674" s="30"/>
      <c r="CE674" s="30"/>
      <c r="CF674" s="30"/>
      <c r="CG674" s="124"/>
      <c r="CH674" s="124"/>
      <c r="CI674" s="124"/>
      <c r="CJ674" s="124"/>
      <c r="CK674" s="124"/>
      <c r="CL674" s="124"/>
      <c r="CM674" s="4">
        <f>IF(ISNUMBER(VLOOKUP(A674,Sheet1!$D$5:$D$567,1,0)),1,0)</f>
        <v>0</v>
      </c>
    </row>
    <row r="675" spans="1:91">
      <c r="A675" s="48">
        <v>8255</v>
      </c>
      <c r="B675" s="48">
        <v>825</v>
      </c>
      <c r="C675" s="48">
        <v>82</v>
      </c>
      <c r="D675" s="48" t="s">
        <v>782</v>
      </c>
      <c r="E675" s="48"/>
      <c r="F675" s="48" t="s">
        <v>586</v>
      </c>
      <c r="G675" s="48" t="s">
        <v>91</v>
      </c>
      <c r="H675" s="48" t="s">
        <v>586</v>
      </c>
      <c r="I675" s="3"/>
      <c r="J675" s="48" t="s">
        <v>586</v>
      </c>
      <c r="Q675" s="3"/>
      <c r="V675" s="41"/>
      <c r="W675" s="117">
        <v>10885.561978766693</v>
      </c>
      <c r="X675" s="117">
        <v>12195.629961813402</v>
      </c>
      <c r="Y675" s="117">
        <v>13661.911924698279</v>
      </c>
      <c r="Z675" s="117">
        <v>15160.483646345912</v>
      </c>
      <c r="AA675" s="117">
        <v>16680.529061182973</v>
      </c>
      <c r="AB675" s="117">
        <v>18205.310226612015</v>
      </c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F675" s="3"/>
      <c r="BG675" s="1"/>
      <c r="BH675" s="48">
        <v>8255</v>
      </c>
      <c r="BN675" s="21"/>
      <c r="CM675" s="4">
        <f>IF(ISNUMBER(VLOOKUP(A675,Sheet1!$D$5:$D$567,1,0)),1,0)</f>
        <v>0</v>
      </c>
    </row>
    <row r="676" spans="1:91" s="36" customFormat="1">
      <c r="A676" s="48">
        <v>8256</v>
      </c>
      <c r="B676" s="48">
        <v>825</v>
      </c>
      <c r="C676" s="48">
        <v>82</v>
      </c>
      <c r="D676" s="48" t="s">
        <v>783</v>
      </c>
      <c r="E676" s="48"/>
      <c r="F676" s="48" t="s">
        <v>586</v>
      </c>
      <c r="G676" s="48" t="s">
        <v>91</v>
      </c>
      <c r="H676" s="48" t="s">
        <v>586</v>
      </c>
      <c r="I676" s="3"/>
      <c r="J676" s="48" t="s">
        <v>586</v>
      </c>
      <c r="K676" s="57"/>
      <c r="L676" s="57"/>
      <c r="M676" s="57"/>
      <c r="N676" s="57"/>
      <c r="O676" s="57"/>
      <c r="P676" s="57"/>
      <c r="Q676" s="3"/>
      <c r="R676" s="3"/>
      <c r="S676" s="3"/>
      <c r="T676" s="3"/>
      <c r="U676" s="3"/>
      <c r="V676" s="41"/>
      <c r="W676" s="117">
        <v>10885.561978766693</v>
      </c>
      <c r="X676" s="117">
        <v>12195.629961813402</v>
      </c>
      <c r="Y676" s="117">
        <v>13661.911924698279</v>
      </c>
      <c r="Z676" s="117">
        <v>15160.483646345912</v>
      </c>
      <c r="AA676" s="117">
        <v>16680.529061182973</v>
      </c>
      <c r="AB676" s="117">
        <v>18205.310226612015</v>
      </c>
      <c r="AC676" s="59"/>
      <c r="AD676" s="59"/>
      <c r="AE676" s="59"/>
      <c r="AF676" s="59"/>
      <c r="AG676" s="59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3"/>
      <c r="BG676" s="1"/>
      <c r="BH676" s="48">
        <v>8256</v>
      </c>
      <c r="BI676" s="57"/>
      <c r="BJ676" s="57"/>
      <c r="BK676" s="57"/>
      <c r="BL676" s="57"/>
      <c r="BM676" s="57"/>
      <c r="BN676" s="21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30"/>
      <c r="CC676" s="30"/>
      <c r="CD676" s="30"/>
      <c r="CE676" s="30"/>
      <c r="CF676" s="30"/>
      <c r="CG676" s="124"/>
      <c r="CH676" s="124"/>
      <c r="CI676" s="124"/>
      <c r="CJ676" s="124"/>
      <c r="CK676" s="124"/>
      <c r="CL676" s="124"/>
      <c r="CM676" s="4">
        <f>IF(ISNUMBER(VLOOKUP(A676,Sheet1!$D$5:$D$567,1,0)),1,0)</f>
        <v>0</v>
      </c>
    </row>
    <row r="677" spans="1:91" s="36" customFormat="1">
      <c r="A677" s="48">
        <v>8261</v>
      </c>
      <c r="B677" s="48">
        <v>826</v>
      </c>
      <c r="C677" s="48">
        <v>82</v>
      </c>
      <c r="D677" s="48" t="s">
        <v>784</v>
      </c>
      <c r="E677" s="48"/>
      <c r="F677" s="48" t="s">
        <v>586</v>
      </c>
      <c r="G677" s="48" t="s">
        <v>367</v>
      </c>
      <c r="H677" s="48" t="s">
        <v>586</v>
      </c>
      <c r="I677" s="4"/>
      <c r="J677" s="48" t="s">
        <v>586</v>
      </c>
      <c r="K677" s="57"/>
      <c r="L677" s="57"/>
      <c r="M677" s="57"/>
      <c r="N677" s="57"/>
      <c r="O677" s="57"/>
      <c r="P677" s="57"/>
      <c r="Q677" s="3"/>
      <c r="R677" s="3"/>
      <c r="S677" s="3"/>
      <c r="T677" s="3"/>
      <c r="U677" s="3"/>
      <c r="V677" s="41"/>
      <c r="W677" s="117">
        <v>47162.473883710591</v>
      </c>
      <c r="X677" s="117">
        <v>52360.046486101521</v>
      </c>
      <c r="Y677" s="117">
        <v>57976.640689577631</v>
      </c>
      <c r="Z677" s="117">
        <v>63424.625822269154</v>
      </c>
      <c r="AA677" s="117">
        <v>68713.733257600921</v>
      </c>
      <c r="AB677" s="117">
        <v>73869.122940789166</v>
      </c>
      <c r="AC677" s="59"/>
      <c r="AD677" s="59"/>
      <c r="AE677" s="59"/>
      <c r="AF677" s="59"/>
      <c r="AG677" s="59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3"/>
      <c r="BG677" s="1"/>
      <c r="BH677" s="48">
        <v>8261</v>
      </c>
      <c r="BI677" s="57"/>
      <c r="BJ677" s="57"/>
      <c r="BK677" s="57"/>
      <c r="BL677" s="57"/>
      <c r="BM677" s="57"/>
      <c r="BN677" s="21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30"/>
      <c r="CC677" s="30"/>
      <c r="CD677" s="30"/>
      <c r="CE677" s="30"/>
      <c r="CF677" s="30"/>
      <c r="CG677" s="124"/>
      <c r="CH677" s="124"/>
      <c r="CI677" s="124"/>
      <c r="CJ677" s="124"/>
      <c r="CK677" s="124"/>
      <c r="CL677" s="124"/>
      <c r="CM677" s="4">
        <f>IF(ISNUMBER(VLOOKUP(A677,Sheet1!$D$5:$D$567,1,0)),1,0)</f>
        <v>0</v>
      </c>
    </row>
    <row r="678" spans="1:91">
      <c r="A678" s="48">
        <v>8262</v>
      </c>
      <c r="B678" s="48">
        <v>826</v>
      </c>
      <c r="C678" s="48">
        <v>82</v>
      </c>
      <c r="D678" s="48" t="s">
        <v>785</v>
      </c>
      <c r="E678" s="48"/>
      <c r="F678" s="48" t="s">
        <v>586</v>
      </c>
      <c r="G678" s="48" t="s">
        <v>367</v>
      </c>
      <c r="H678" s="48" t="s">
        <v>586</v>
      </c>
      <c r="J678" s="48" t="s">
        <v>586</v>
      </c>
      <c r="Q678" s="3"/>
      <c r="V678" s="41"/>
      <c r="W678" s="117">
        <v>45383.62561884462</v>
      </c>
      <c r="X678" s="117">
        <v>50562.758816291003</v>
      </c>
      <c r="Y678" s="117">
        <v>56280.076214858178</v>
      </c>
      <c r="Z678" s="117">
        <v>61965.889481413658</v>
      </c>
      <c r="AA678" s="117">
        <v>67564.193418143273</v>
      </c>
      <c r="AB678" s="117">
        <v>73053.204669684579</v>
      </c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F678" s="3"/>
      <c r="BG678" s="1"/>
      <c r="BH678" s="48">
        <v>8262</v>
      </c>
      <c r="BN678" s="21"/>
      <c r="CM678" s="4">
        <f>IF(ISNUMBER(VLOOKUP(A678,Sheet1!$D$5:$D$567,1,0)),1,0)</f>
        <v>0</v>
      </c>
    </row>
    <row r="679" spans="1:91" s="57" customFormat="1">
      <c r="A679" s="48">
        <v>8271</v>
      </c>
      <c r="B679" s="48">
        <v>827</v>
      </c>
      <c r="C679" s="48">
        <v>82</v>
      </c>
      <c r="D679" s="48" t="s">
        <v>786</v>
      </c>
      <c r="E679" s="48"/>
      <c r="F679" s="48" t="s">
        <v>586</v>
      </c>
      <c r="G679" s="48" t="s">
        <v>367</v>
      </c>
      <c r="H679" s="48" t="s">
        <v>586</v>
      </c>
      <c r="I679" s="4"/>
      <c r="J679" s="48" t="s">
        <v>586</v>
      </c>
      <c r="Q679" s="3"/>
      <c r="R679" s="3"/>
      <c r="S679" s="3"/>
      <c r="T679" s="3"/>
      <c r="U679" s="3"/>
      <c r="V679" s="41"/>
      <c r="W679" s="117">
        <v>130862.60474938755</v>
      </c>
      <c r="X679" s="117">
        <v>148866.75094413938</v>
      </c>
      <c r="Y679" s="117">
        <v>169316.32759119011</v>
      </c>
      <c r="Z679" s="117">
        <v>190389.15160953536</v>
      </c>
      <c r="AA679" s="117">
        <v>211922.85425320468</v>
      </c>
      <c r="AB679" s="117">
        <v>233917.38721299541</v>
      </c>
      <c r="AC679" s="59"/>
      <c r="AD679" s="59"/>
      <c r="AE679" s="59"/>
      <c r="AF679" s="59"/>
      <c r="AG679" s="59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3"/>
      <c r="BG679" s="1"/>
      <c r="BH679" s="48">
        <v>8271</v>
      </c>
      <c r="BN679" s="21"/>
      <c r="CB679" s="30"/>
      <c r="CC679" s="30"/>
      <c r="CD679" s="30"/>
      <c r="CE679" s="30"/>
      <c r="CF679" s="30"/>
      <c r="CG679" s="124"/>
      <c r="CH679" s="124"/>
      <c r="CI679" s="124"/>
      <c r="CJ679" s="124"/>
      <c r="CK679" s="124"/>
      <c r="CL679" s="124"/>
      <c r="CM679" s="4">
        <f>IF(ISNUMBER(VLOOKUP(A679,Sheet1!$D$5:$D$567,1,0)),1,0)</f>
        <v>0</v>
      </c>
    </row>
    <row r="680" spans="1:91" s="57" customFormat="1">
      <c r="A680" s="1">
        <v>8311</v>
      </c>
      <c r="B680" s="1">
        <v>831</v>
      </c>
      <c r="C680" s="1">
        <v>83</v>
      </c>
      <c r="D680" s="3" t="s">
        <v>787</v>
      </c>
      <c r="E680" s="3"/>
      <c r="F680" s="4" t="s">
        <v>90</v>
      </c>
      <c r="G680" s="4" t="s">
        <v>91</v>
      </c>
      <c r="H680" s="4" t="s">
        <v>92</v>
      </c>
      <c r="I680" s="4" t="s">
        <v>367</v>
      </c>
      <c r="J680" s="4" t="s">
        <v>245</v>
      </c>
      <c r="K680" s="130">
        <v>1130</v>
      </c>
      <c r="L680" s="57">
        <v>110</v>
      </c>
      <c r="M680" s="57">
        <v>110</v>
      </c>
      <c r="N680" s="57">
        <v>123</v>
      </c>
      <c r="O680" s="57">
        <v>71</v>
      </c>
      <c r="P680" s="57">
        <v>71</v>
      </c>
      <c r="Q680" s="57">
        <f>SUM(L680:P680)</f>
        <v>485</v>
      </c>
      <c r="R680" s="58">
        <f>K680+L680</f>
        <v>1240</v>
      </c>
      <c r="S680" s="58">
        <f t="shared" ref="S680:V682" si="231">R680+M680</f>
        <v>1350</v>
      </c>
      <c r="T680" s="58">
        <f t="shared" si="231"/>
        <v>1473</v>
      </c>
      <c r="U680" s="58">
        <f t="shared" si="231"/>
        <v>1544</v>
      </c>
      <c r="V680" s="62">
        <f t="shared" si="231"/>
        <v>1615</v>
      </c>
      <c r="W680" s="57">
        <v>3995</v>
      </c>
      <c r="X680" s="57">
        <f t="shared" ref="X680:AB682" si="232">R680*AD680</f>
        <v>4464</v>
      </c>
      <c r="Y680" s="57">
        <f t="shared" si="232"/>
        <v>4860</v>
      </c>
      <c r="Z680" s="57">
        <f t="shared" si="232"/>
        <v>5302.8</v>
      </c>
      <c r="AA680" s="57">
        <f t="shared" si="232"/>
        <v>5558.4000000000005</v>
      </c>
      <c r="AB680" s="57">
        <f t="shared" si="232"/>
        <v>5814</v>
      </c>
      <c r="AC680" s="59">
        <v>3.5353982300884956</v>
      </c>
      <c r="AD680" s="59">
        <v>3.6</v>
      </c>
      <c r="AE680" s="59">
        <v>3.6</v>
      </c>
      <c r="AF680" s="59">
        <v>3.6</v>
      </c>
      <c r="AG680" s="59">
        <v>3.6000000000000005</v>
      </c>
      <c r="AH680" s="59">
        <v>3.6</v>
      </c>
      <c r="AI680" s="59"/>
      <c r="AJ680" s="59"/>
      <c r="AK680" s="59"/>
      <c r="AL680" s="59"/>
      <c r="AM680" s="59"/>
      <c r="AN680" s="59"/>
      <c r="AO680" s="59"/>
      <c r="AV680" s="59"/>
      <c r="AW680" s="59"/>
      <c r="AX680" s="59"/>
      <c r="AY680" s="59"/>
      <c r="AZ680" s="59"/>
      <c r="BA680" s="59"/>
      <c r="BB680" s="57">
        <v>270</v>
      </c>
      <c r="BC680" s="57">
        <v>348.8039609320025</v>
      </c>
      <c r="BD680" s="57">
        <v>385.60170196308172</v>
      </c>
      <c r="BE680" s="57">
        <v>431.83276133560651</v>
      </c>
      <c r="BF680" s="57">
        <v>475.30660668930159</v>
      </c>
      <c r="BG680" s="57">
        <v>522.72816755765143</v>
      </c>
      <c r="BH680" s="1">
        <v>8311</v>
      </c>
      <c r="BI680" s="57">
        <v>171</v>
      </c>
      <c r="BJ680" s="57">
        <v>320.6951165003166</v>
      </c>
      <c r="BK680" s="57">
        <v>333.58041064873242</v>
      </c>
      <c r="BL680" s="57">
        <v>315.48812636274744</v>
      </c>
      <c r="BM680" s="57">
        <v>315.56831046195009</v>
      </c>
      <c r="BN680" s="57">
        <v>289.60060310489331</v>
      </c>
      <c r="BO680" s="57">
        <v>0</v>
      </c>
      <c r="BP680" s="57">
        <v>0</v>
      </c>
      <c r="BQ680" s="57">
        <v>0</v>
      </c>
      <c r="BR680" s="57">
        <v>0</v>
      </c>
      <c r="BS680" s="57">
        <v>0</v>
      </c>
      <c r="BT680" s="57">
        <v>0</v>
      </c>
      <c r="CA680" s="57">
        <v>103.25640432918533</v>
      </c>
      <c r="CB680" s="30">
        <v>82.605123463348249</v>
      </c>
      <c r="CC680" s="30">
        <v>61.953842597511191</v>
      </c>
      <c r="CD680" s="30">
        <v>20.651280865837062</v>
      </c>
      <c r="CE680" s="30">
        <v>39.458424884702296</v>
      </c>
      <c r="CF680" s="30">
        <v>123.90768519502238</v>
      </c>
      <c r="CG680" s="124">
        <v>124.9905886173359</v>
      </c>
      <c r="CH680" s="124">
        <v>99.992470893868742</v>
      </c>
      <c r="CI680" s="124">
        <v>74.994353170401538</v>
      </c>
      <c r="CJ680" s="124">
        <v>24.998117723467185</v>
      </c>
      <c r="CK680" s="124">
        <v>47.763930811775019</v>
      </c>
      <c r="CL680" s="124">
        <v>149.98870634080308</v>
      </c>
      <c r="CM680" s="4">
        <f>IF(ISNUMBER(VLOOKUP(A680,Sheet1!$D$5:$D$567,1,0)),1,0)</f>
        <v>1</v>
      </c>
    </row>
    <row r="681" spans="1:91" s="57" customFormat="1">
      <c r="A681" s="1">
        <v>8312</v>
      </c>
      <c r="B681" s="1">
        <v>831</v>
      </c>
      <c r="C681" s="1">
        <v>83</v>
      </c>
      <c r="D681" s="3" t="s">
        <v>788</v>
      </c>
      <c r="E681" s="3"/>
      <c r="F681" s="4" t="s">
        <v>90</v>
      </c>
      <c r="G681" s="4" t="s">
        <v>91</v>
      </c>
      <c r="H681" s="4" t="s">
        <v>92</v>
      </c>
      <c r="I681" s="4" t="s">
        <v>367</v>
      </c>
      <c r="J681" s="4" t="s">
        <v>245</v>
      </c>
      <c r="K681" s="130">
        <v>1227</v>
      </c>
      <c r="L681" s="57">
        <v>123</v>
      </c>
      <c r="M681" s="57">
        <v>123</v>
      </c>
      <c r="N681" s="57">
        <v>213</v>
      </c>
      <c r="O681" s="57">
        <v>213</v>
      </c>
      <c r="P681" s="57">
        <v>258</v>
      </c>
      <c r="Q681" s="57">
        <f>SUM(L681:P681)</f>
        <v>930</v>
      </c>
      <c r="R681" s="58">
        <f>K681+L681</f>
        <v>1350</v>
      </c>
      <c r="S681" s="58">
        <f t="shared" si="231"/>
        <v>1473</v>
      </c>
      <c r="T681" s="58">
        <f t="shared" si="231"/>
        <v>1686</v>
      </c>
      <c r="U681" s="58">
        <f t="shared" si="231"/>
        <v>1899</v>
      </c>
      <c r="V681" s="62">
        <f t="shared" si="231"/>
        <v>2157</v>
      </c>
      <c r="W681" s="57">
        <v>4973</v>
      </c>
      <c r="X681" s="57">
        <f t="shared" si="232"/>
        <v>5694.8999999999987</v>
      </c>
      <c r="Y681" s="57">
        <f t="shared" si="232"/>
        <v>6359.0999999999995</v>
      </c>
      <c r="Z681" s="57">
        <f t="shared" si="232"/>
        <v>7392.2999999999993</v>
      </c>
      <c r="AA681" s="57">
        <f t="shared" si="232"/>
        <v>8610</v>
      </c>
      <c r="AB681" s="57">
        <f t="shared" si="232"/>
        <v>9827.6999999999989</v>
      </c>
      <c r="AC681" s="59">
        <v>4.0795734208367511</v>
      </c>
      <c r="AD681" s="59">
        <v>4.2184444444444438</v>
      </c>
      <c r="AE681" s="59">
        <v>4.3171079429735233</v>
      </c>
      <c r="AF681" s="59">
        <v>4.3845195729537361</v>
      </c>
      <c r="AG681" s="59">
        <v>4.5339652448657191</v>
      </c>
      <c r="AH681" s="59">
        <v>4.556189151599443</v>
      </c>
      <c r="AI681" s="59"/>
      <c r="AJ681" s="59"/>
      <c r="AK681" s="59"/>
      <c r="AL681" s="59"/>
      <c r="AM681" s="59"/>
      <c r="AN681" s="59"/>
      <c r="AO681" s="59"/>
      <c r="AV681" s="59"/>
      <c r="AW681" s="59"/>
      <c r="AX681" s="59"/>
      <c r="AY681" s="59"/>
      <c r="AZ681" s="59"/>
      <c r="BA681" s="59"/>
      <c r="BB681" s="57">
        <v>353.55</v>
      </c>
      <c r="BC681" s="57">
        <v>462.18614756042189</v>
      </c>
      <c r="BD681" s="57">
        <v>515.38581723060395</v>
      </c>
      <c r="BE681" s="57">
        <v>594.16568290078612</v>
      </c>
      <c r="BF681" s="57">
        <v>682.14097217096833</v>
      </c>
      <c r="BG681" s="57">
        <v>774.2091474011504</v>
      </c>
      <c r="BH681" s="1">
        <v>8312</v>
      </c>
      <c r="BI681" s="57">
        <v>600</v>
      </c>
      <c r="BJ681" s="57">
        <v>648.13844505273164</v>
      </c>
      <c r="BK681" s="57">
        <v>696.27689010546328</v>
      </c>
      <c r="BL681" s="57">
        <v>744.41533515819492</v>
      </c>
      <c r="BM681" s="57">
        <v>792.55378021092667</v>
      </c>
      <c r="BN681" s="57">
        <v>840.69222526365832</v>
      </c>
      <c r="BO681" s="57">
        <v>0</v>
      </c>
      <c r="BP681" s="57">
        <v>0</v>
      </c>
      <c r="BQ681" s="57">
        <v>0</v>
      </c>
      <c r="BR681" s="57">
        <v>0</v>
      </c>
      <c r="BS681" s="57">
        <v>0</v>
      </c>
      <c r="BT681" s="57">
        <v>0</v>
      </c>
      <c r="CA681" s="57">
        <v>28.418488413213392</v>
      </c>
      <c r="CB681" s="30">
        <v>113.67395365285357</v>
      </c>
      <c r="CC681" s="30">
        <v>142.09244206606692</v>
      </c>
      <c r="CD681" s="30">
        <v>56.836976826426785</v>
      </c>
      <c r="CE681" s="30">
        <v>111.05137987615859</v>
      </c>
      <c r="CF681" s="30">
        <v>142.09244206606692</v>
      </c>
      <c r="CG681" s="124">
        <v>37.029829083039246</v>
      </c>
      <c r="CH681" s="124">
        <v>148.11931633215698</v>
      </c>
      <c r="CI681" s="124">
        <v>185.14914541519622</v>
      </c>
      <c r="CJ681" s="124">
        <v>74.059658166078492</v>
      </c>
      <c r="CK681" s="124">
        <v>144.70205298948315</v>
      </c>
      <c r="CL681" s="124">
        <v>185.14914541519622</v>
      </c>
      <c r="CM681" s="4">
        <f>IF(ISNUMBER(VLOOKUP(A681,Sheet1!$D$5:$D$567,1,0)),1,0)</f>
        <v>1</v>
      </c>
    </row>
    <row r="682" spans="1:91" s="57" customFormat="1">
      <c r="A682" s="1">
        <v>8313</v>
      </c>
      <c r="B682" s="1">
        <v>831</v>
      </c>
      <c r="C682" s="1">
        <v>83</v>
      </c>
      <c r="D682" s="3" t="s">
        <v>789</v>
      </c>
      <c r="E682" s="3"/>
      <c r="F682" s="4" t="s">
        <v>90</v>
      </c>
      <c r="G682" s="4" t="s">
        <v>91</v>
      </c>
      <c r="H682" s="4" t="s">
        <v>92</v>
      </c>
      <c r="I682" s="4" t="s">
        <v>367</v>
      </c>
      <c r="J682" s="4" t="s">
        <v>245</v>
      </c>
      <c r="K682" s="130">
        <v>435</v>
      </c>
      <c r="L682" s="57">
        <v>52</v>
      </c>
      <c r="M682" s="57">
        <v>52</v>
      </c>
      <c r="N682" s="57">
        <v>52</v>
      </c>
      <c r="O682" s="57">
        <v>52</v>
      </c>
      <c r="P682" s="57">
        <v>52</v>
      </c>
      <c r="Q682" s="57">
        <f>SUM(L682:P682)</f>
        <v>260</v>
      </c>
      <c r="R682" s="58">
        <f>K682+L682</f>
        <v>487</v>
      </c>
      <c r="S682" s="58">
        <f t="shared" si="231"/>
        <v>539</v>
      </c>
      <c r="T682" s="58">
        <f t="shared" si="231"/>
        <v>591</v>
      </c>
      <c r="U682" s="58">
        <f t="shared" si="231"/>
        <v>643</v>
      </c>
      <c r="V682" s="62">
        <f t="shared" si="231"/>
        <v>695</v>
      </c>
      <c r="W682" s="57">
        <v>1627</v>
      </c>
      <c r="X682" s="57">
        <f t="shared" si="232"/>
        <v>1753.2</v>
      </c>
      <c r="Y682" s="57">
        <f t="shared" si="232"/>
        <v>1940.4</v>
      </c>
      <c r="Z682" s="57">
        <f t="shared" si="232"/>
        <v>2068.5</v>
      </c>
      <c r="AA682" s="57">
        <f t="shared" si="232"/>
        <v>2250.5</v>
      </c>
      <c r="AB682" s="57">
        <f t="shared" si="232"/>
        <v>2432.5</v>
      </c>
      <c r="AC682" s="59">
        <v>3.7402298850574711</v>
      </c>
      <c r="AD682" s="59">
        <v>3.6</v>
      </c>
      <c r="AE682" s="59">
        <v>3.6</v>
      </c>
      <c r="AF682" s="59">
        <v>3.5</v>
      </c>
      <c r="AG682" s="59">
        <v>3.5</v>
      </c>
      <c r="AH682" s="59">
        <v>3.5</v>
      </c>
      <c r="AI682" s="59"/>
      <c r="AJ682" s="59"/>
      <c r="AK682" s="59"/>
      <c r="AL682" s="59"/>
      <c r="AM682" s="59"/>
      <c r="AN682" s="59"/>
      <c r="AO682" s="59"/>
      <c r="AV682" s="59"/>
      <c r="AW682" s="59"/>
      <c r="AX682" s="59"/>
      <c r="AY682" s="59"/>
      <c r="AZ682" s="59"/>
      <c r="BA682" s="59"/>
      <c r="BB682" s="57">
        <v>88.91</v>
      </c>
      <c r="BC682" s="57">
        <v>113.06616</v>
      </c>
      <c r="BD682" s="57">
        <v>127.721632</v>
      </c>
      <c r="BE682" s="57">
        <v>142.22734320000001</v>
      </c>
      <c r="BF682" s="57">
        <v>159.84440152000002</v>
      </c>
      <c r="BG682" s="57">
        <v>178.46372167200002</v>
      </c>
      <c r="BH682" s="1">
        <v>8313</v>
      </c>
      <c r="BI682" s="57">
        <v>53</v>
      </c>
      <c r="BJ682" s="57">
        <v>0</v>
      </c>
      <c r="BK682" s="57">
        <v>0</v>
      </c>
      <c r="BL682" s="57">
        <v>0</v>
      </c>
      <c r="BM682" s="57">
        <v>0</v>
      </c>
      <c r="BN682" s="57">
        <v>0</v>
      </c>
      <c r="BO682" s="57">
        <v>0</v>
      </c>
      <c r="BP682" s="57">
        <v>0</v>
      </c>
      <c r="BQ682" s="57">
        <v>0</v>
      </c>
      <c r="BR682" s="57">
        <v>0</v>
      </c>
      <c r="BS682" s="57">
        <v>0</v>
      </c>
      <c r="BT682" s="57">
        <v>0</v>
      </c>
      <c r="CA682" s="57">
        <v>14.222734319999999</v>
      </c>
      <c r="CB682" s="30">
        <v>35.556835799999995</v>
      </c>
      <c r="CC682" s="30">
        <v>49.779570119999988</v>
      </c>
      <c r="CD682" s="30">
        <v>7.1113671599999995</v>
      </c>
      <c r="CE682" s="30">
        <v>9.1597186720812687</v>
      </c>
      <c r="CF682" s="30">
        <v>26.39711712791873</v>
      </c>
      <c r="CG682" s="124">
        <v>17.846372167200002</v>
      </c>
      <c r="CH682" s="124">
        <v>44.615930417999998</v>
      </c>
      <c r="CI682" s="124">
        <v>62.462302585199993</v>
      </c>
      <c r="CJ682" s="124">
        <v>8.923186083600001</v>
      </c>
      <c r="CK682" s="124">
        <v>11.493412215325227</v>
      </c>
      <c r="CL682" s="124">
        <v>33.122518202674776</v>
      </c>
      <c r="CM682" s="4">
        <f>IF(ISNUMBER(VLOOKUP(A682,Sheet1!$D$5:$D$567,1,0)),1,0)</f>
        <v>1</v>
      </c>
    </row>
    <row r="683" spans="1:91" s="57" customFormat="1">
      <c r="A683" s="47">
        <v>8314</v>
      </c>
      <c r="B683" s="47">
        <v>831</v>
      </c>
      <c r="C683" s="1">
        <v>83</v>
      </c>
      <c r="D683" s="47" t="s">
        <v>790</v>
      </c>
      <c r="E683" s="47" t="s">
        <v>367</v>
      </c>
      <c r="F683" s="47" t="s">
        <v>90</v>
      </c>
      <c r="G683" s="4" t="s">
        <v>91</v>
      </c>
      <c r="H683" s="4" t="s">
        <v>92</v>
      </c>
      <c r="I683" s="47"/>
      <c r="J683" s="4" t="s">
        <v>245</v>
      </c>
      <c r="K683" s="130"/>
      <c r="M683" s="22"/>
      <c r="N683" s="22"/>
      <c r="Q683" s="3"/>
      <c r="R683" s="3"/>
      <c r="S683" s="3"/>
      <c r="T683" s="3"/>
      <c r="U683" s="3"/>
      <c r="V683" s="129"/>
      <c r="AC683" s="59"/>
      <c r="AD683" s="59"/>
      <c r="AE683" s="59"/>
      <c r="AF683" s="59"/>
      <c r="AG683" s="59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3"/>
      <c r="BG683" s="1"/>
      <c r="BH683" s="47">
        <v>8314</v>
      </c>
      <c r="BN683" s="21"/>
      <c r="CB683" s="30"/>
      <c r="CC683" s="30"/>
      <c r="CD683" s="30"/>
      <c r="CE683" s="30"/>
      <c r="CF683" s="30"/>
      <c r="CG683" s="124"/>
      <c r="CH683" s="124"/>
      <c r="CI683" s="124"/>
      <c r="CJ683" s="124"/>
      <c r="CK683" s="124"/>
      <c r="CL683" s="124"/>
      <c r="CM683" s="4">
        <f>IF(ISNUMBER(VLOOKUP(A683,Sheet1!$D$5:$D$567,1,0)),1,0)</f>
        <v>1</v>
      </c>
    </row>
    <row r="684" spans="1:91" s="57" customFormat="1">
      <c r="A684" s="145">
        <v>8401</v>
      </c>
      <c r="B684" s="64">
        <v>840</v>
      </c>
      <c r="C684">
        <v>84</v>
      </c>
      <c r="D684" s="143" t="s">
        <v>791</v>
      </c>
      <c r="E684"/>
      <c r="F684" s="7" t="s">
        <v>90</v>
      </c>
      <c r="G684" t="s">
        <v>91</v>
      </c>
      <c r="H684" t="s">
        <v>91</v>
      </c>
      <c r="I684" t="s">
        <v>367</v>
      </c>
      <c r="J684" s="7" t="s">
        <v>792</v>
      </c>
      <c r="K684" s="9">
        <v>643</v>
      </c>
      <c r="L684" s="12">
        <v>20</v>
      </c>
      <c r="M684" s="9">
        <v>40</v>
      </c>
      <c r="N684" s="9">
        <v>120</v>
      </c>
      <c r="O684" s="9">
        <v>120</v>
      </c>
      <c r="P684" s="9">
        <v>120</v>
      </c>
      <c r="Q684" s="9"/>
      <c r="R684" s="141">
        <f t="shared" ref="R684:R715" si="233">K684+L684</f>
        <v>663</v>
      </c>
      <c r="S684" s="141">
        <f t="shared" ref="S684:S715" si="234">R684+M684</f>
        <v>703</v>
      </c>
      <c r="T684" s="141">
        <f t="shared" ref="T684:T715" si="235">S684+N684</f>
        <v>823</v>
      </c>
      <c r="U684" s="141">
        <f t="shared" ref="U684:U715" si="236">T684+O684</f>
        <v>943</v>
      </c>
      <c r="V684" s="141">
        <f t="shared" ref="V684:V715" si="237">U684+P684</f>
        <v>1063</v>
      </c>
      <c r="W684"/>
      <c r="X684" s="9">
        <f t="shared" ref="X684:X695" si="238">AD684*R684</f>
        <v>2386.8000000000002</v>
      </c>
      <c r="Y684" s="9">
        <f t="shared" ref="Y684:Y695" si="239">AE684*S684</f>
        <v>2530.8000000000002</v>
      </c>
      <c r="Z684" s="9">
        <f t="shared" ref="Z684:Z695" si="240">AF684*T684</f>
        <v>3292</v>
      </c>
      <c r="AA684" s="9">
        <f t="shared" ref="AA684:AA695" si="241">AG684*U684</f>
        <v>3960.6000000000004</v>
      </c>
      <c r="AB684" s="9">
        <f t="shared" ref="AB684:AB695" si="242">AH684*V684</f>
        <v>4570.8999999999996</v>
      </c>
      <c r="AC684"/>
      <c r="AD684" s="11">
        <v>3.6</v>
      </c>
      <c r="AE684" s="11">
        <v>3.6</v>
      </c>
      <c r="AF684" s="11">
        <v>4</v>
      </c>
      <c r="AG684" s="11">
        <v>4.2</v>
      </c>
      <c r="AH684" s="11">
        <v>4.3</v>
      </c>
      <c r="AI684"/>
      <c r="AJ684" s="117"/>
      <c r="AK684" s="117"/>
      <c r="AL684" s="117"/>
      <c r="AM684" s="117"/>
      <c r="AN684" s="117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 s="117">
        <v>1784.9416666666666</v>
      </c>
      <c r="BD684" s="117">
        <v>2026.0297612656154</v>
      </c>
      <c r="BE684" s="117">
        <v>2288.1928226446939</v>
      </c>
      <c r="BF684" s="117">
        <v>2429.8027189215313</v>
      </c>
      <c r="BG684" s="117">
        <v>2569.929976360705</v>
      </c>
      <c r="BH684"/>
      <c r="BI684"/>
      <c r="BJ684" s="9">
        <v>3385.1</v>
      </c>
      <c r="BK684" s="9">
        <v>3426.4214189842332</v>
      </c>
      <c r="BL684" s="9">
        <v>3633.8673396704125</v>
      </c>
      <c r="BM684" s="9">
        <v>3783.0157838229707</v>
      </c>
      <c r="BN684" s="9">
        <v>3909.924645410576</v>
      </c>
      <c r="BO684"/>
      <c r="BP684" s="117"/>
      <c r="BQ684" s="117"/>
      <c r="BR684" s="117"/>
      <c r="BS684" s="117"/>
      <c r="BT684" s="117"/>
      <c r="BU684"/>
      <c r="BV684"/>
      <c r="BW684"/>
      <c r="BX684"/>
      <c r="BY684"/>
      <c r="BZ684"/>
      <c r="CA684" s="117">
        <v>0</v>
      </c>
      <c r="CB684" s="117">
        <v>1199.9999999999998</v>
      </c>
      <c r="CC684" s="117">
        <v>708.33333333333337</v>
      </c>
      <c r="CD684" s="117">
        <v>102.875</v>
      </c>
      <c r="CE684" s="117">
        <v>276.98448931136085</v>
      </c>
      <c r="CF684" s="117"/>
      <c r="CG684" s="117">
        <v>0</v>
      </c>
      <c r="CH684" s="117">
        <v>1350</v>
      </c>
      <c r="CI684" s="117">
        <v>791.66666666666663</v>
      </c>
      <c r="CJ684" s="117">
        <v>132.875</v>
      </c>
      <c r="CK684" s="117">
        <v>295.38830969403841</v>
      </c>
      <c r="CL684" s="117"/>
      <c r="CM684" s="4">
        <f>IF(ISNUMBER(VLOOKUP(A684,Sheet1!$D$5:$D$567,1,0)),1,0)</f>
        <v>1</v>
      </c>
    </row>
    <row r="685" spans="1:91" s="57" customFormat="1">
      <c r="A685" s="145">
        <v>8402</v>
      </c>
      <c r="B685" s="64">
        <v>840</v>
      </c>
      <c r="C685">
        <v>84</v>
      </c>
      <c r="D685" s="143" t="s">
        <v>793</v>
      </c>
      <c r="E685"/>
      <c r="F685" s="7" t="s">
        <v>90</v>
      </c>
      <c r="G685" t="s">
        <v>91</v>
      </c>
      <c r="H685" t="s">
        <v>91</v>
      </c>
      <c r="I685" t="s">
        <v>367</v>
      </c>
      <c r="J685" s="7" t="s">
        <v>792</v>
      </c>
      <c r="K685" s="9">
        <v>347</v>
      </c>
      <c r="L685" s="12">
        <v>15</v>
      </c>
      <c r="M685" s="9">
        <v>40</v>
      </c>
      <c r="N685" s="9">
        <v>120</v>
      </c>
      <c r="O685" s="9">
        <v>120</v>
      </c>
      <c r="P685" s="9">
        <v>120</v>
      </c>
      <c r="Q685" s="9"/>
      <c r="R685" s="141">
        <f t="shared" si="233"/>
        <v>362</v>
      </c>
      <c r="S685" s="141">
        <f t="shared" si="234"/>
        <v>402</v>
      </c>
      <c r="T685" s="141">
        <f t="shared" si="235"/>
        <v>522</v>
      </c>
      <c r="U685" s="141">
        <f t="shared" si="236"/>
        <v>642</v>
      </c>
      <c r="V685" s="141">
        <f t="shared" si="237"/>
        <v>762</v>
      </c>
      <c r="W685"/>
      <c r="X685" s="9">
        <f t="shared" si="238"/>
        <v>1303.2</v>
      </c>
      <c r="Y685" s="9">
        <f t="shared" si="239"/>
        <v>1447.2</v>
      </c>
      <c r="Z685" s="9">
        <f t="shared" si="240"/>
        <v>2088</v>
      </c>
      <c r="AA685" s="9">
        <f t="shared" si="241"/>
        <v>2696.4</v>
      </c>
      <c r="AB685" s="9">
        <f t="shared" si="242"/>
        <v>3276.6</v>
      </c>
      <c r="AC685"/>
      <c r="AD685" s="11">
        <v>3.6</v>
      </c>
      <c r="AE685" s="11">
        <v>3.6</v>
      </c>
      <c r="AF685" s="11">
        <v>4</v>
      </c>
      <c r="AG685" s="11">
        <v>4.2</v>
      </c>
      <c r="AH685" s="11">
        <v>4.3</v>
      </c>
      <c r="AI685"/>
      <c r="AJ685" s="117"/>
      <c r="AK685" s="117"/>
      <c r="AL685" s="117"/>
      <c r="AM685" s="117"/>
      <c r="AN685" s="117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 s="117">
        <v>555.5</v>
      </c>
      <c r="BD685" s="117">
        <v>641.42856421989518</v>
      </c>
      <c r="BE685" s="117">
        <v>745.4050761270571</v>
      </c>
      <c r="BF685" s="117">
        <v>806.51278351087888</v>
      </c>
      <c r="BG685" s="117">
        <v>867.48947231218767</v>
      </c>
      <c r="BH685"/>
      <c r="BI685"/>
      <c r="BJ685" s="9">
        <v>15.600000000000001</v>
      </c>
      <c r="BK685" s="9">
        <v>52.028463298426892</v>
      </c>
      <c r="BL685" s="9">
        <v>209.17614190585564</v>
      </c>
      <c r="BM685" s="9">
        <v>312.04175266318271</v>
      </c>
      <c r="BN685" s="9">
        <v>412.94208468281431</v>
      </c>
      <c r="BO685"/>
      <c r="BP685" s="117"/>
      <c r="BQ685" s="117"/>
      <c r="BR685" s="117"/>
      <c r="BS685" s="117"/>
      <c r="BT685" s="117"/>
      <c r="BU685"/>
      <c r="BV685"/>
      <c r="BW685"/>
      <c r="BX685"/>
      <c r="BY685"/>
      <c r="BZ685"/>
      <c r="CA685" s="117">
        <v>0</v>
      </c>
      <c r="CB685" s="117">
        <v>306</v>
      </c>
      <c r="CC685" s="117">
        <v>361.25</v>
      </c>
      <c r="CD685" s="117">
        <v>65.25</v>
      </c>
      <c r="CE685" s="117">
        <v>12.905076127057043</v>
      </c>
      <c r="CF685" s="117"/>
      <c r="CG685" s="117">
        <v>0</v>
      </c>
      <c r="CH685" s="117">
        <v>342</v>
      </c>
      <c r="CI685" s="117">
        <v>403.75</v>
      </c>
      <c r="CJ685" s="117">
        <v>95.25</v>
      </c>
      <c r="CK685" s="117">
        <v>26.489472312187619</v>
      </c>
      <c r="CL685" s="117">
        <v>0</v>
      </c>
      <c r="CM685" s="4">
        <f>IF(ISNUMBER(VLOOKUP(A685,Sheet1!$D$5:$D$567,1,0)),1,0)</f>
        <v>1</v>
      </c>
    </row>
    <row r="686" spans="1:91" s="57" customFormat="1">
      <c r="A686" s="145">
        <v>8403</v>
      </c>
      <c r="B686" s="64">
        <v>840</v>
      </c>
      <c r="C686">
        <v>84</v>
      </c>
      <c r="D686" s="143" t="s">
        <v>794</v>
      </c>
      <c r="E686"/>
      <c r="F686" s="7" t="s">
        <v>90</v>
      </c>
      <c r="G686" t="s">
        <v>91</v>
      </c>
      <c r="H686" t="s">
        <v>91</v>
      </c>
      <c r="I686" t="s">
        <v>367</v>
      </c>
      <c r="J686" s="7" t="s">
        <v>792</v>
      </c>
      <c r="K686" s="9">
        <v>742</v>
      </c>
      <c r="L686" s="12">
        <v>15</v>
      </c>
      <c r="M686" s="9">
        <v>30</v>
      </c>
      <c r="N686" s="9">
        <v>90</v>
      </c>
      <c r="O686" s="9">
        <v>90</v>
      </c>
      <c r="P686" s="9">
        <v>90</v>
      </c>
      <c r="Q686" s="9"/>
      <c r="R686" s="141">
        <f t="shared" si="233"/>
        <v>757</v>
      </c>
      <c r="S686" s="141">
        <f t="shared" si="234"/>
        <v>787</v>
      </c>
      <c r="T686" s="141">
        <f t="shared" si="235"/>
        <v>877</v>
      </c>
      <c r="U686" s="141">
        <f t="shared" si="236"/>
        <v>967</v>
      </c>
      <c r="V686" s="141">
        <f t="shared" si="237"/>
        <v>1057</v>
      </c>
      <c r="W686"/>
      <c r="X686" s="9">
        <f t="shared" si="238"/>
        <v>2195.2999999999997</v>
      </c>
      <c r="Y686" s="9">
        <f t="shared" si="239"/>
        <v>2518.4</v>
      </c>
      <c r="Z686" s="9">
        <f t="shared" si="240"/>
        <v>3508</v>
      </c>
      <c r="AA686" s="9">
        <f t="shared" si="241"/>
        <v>4061.4</v>
      </c>
      <c r="AB686" s="9">
        <f t="shared" si="242"/>
        <v>4545.0999999999995</v>
      </c>
      <c r="AC686"/>
      <c r="AD686" s="11">
        <v>2.8999999999999995</v>
      </c>
      <c r="AE686" s="11">
        <v>3.2</v>
      </c>
      <c r="AF686" s="11">
        <v>4</v>
      </c>
      <c r="AG686" s="11">
        <v>4.2</v>
      </c>
      <c r="AH686" s="11">
        <v>4.3</v>
      </c>
      <c r="AI686"/>
      <c r="AJ686" s="117"/>
      <c r="AK686" s="117"/>
      <c r="AL686" s="117"/>
      <c r="AM686" s="117"/>
      <c r="AN686" s="117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 s="117">
        <v>187.89166666666665</v>
      </c>
      <c r="BD686" s="117">
        <v>224.47213929045151</v>
      </c>
      <c r="BE686" s="117">
        <v>280.0341435095815</v>
      </c>
      <c r="BF686" s="117">
        <v>318.47616984511251</v>
      </c>
      <c r="BG686" s="117">
        <v>351.13196989162662</v>
      </c>
      <c r="BH686"/>
      <c r="BI686"/>
      <c r="BJ686" s="9">
        <v>296.8</v>
      </c>
      <c r="BK686" s="9">
        <v>359.25708935677255</v>
      </c>
      <c r="BL686" s="9">
        <v>593.93715264372258</v>
      </c>
      <c r="BM686" s="9">
        <v>786.81754767668815</v>
      </c>
      <c r="BN686" s="9">
        <v>892.90454837439984</v>
      </c>
      <c r="BO686"/>
      <c r="BP686" s="117"/>
      <c r="BQ686" s="117"/>
      <c r="BR686" s="117"/>
      <c r="BS686" s="117"/>
      <c r="BT686" s="117"/>
      <c r="BU686"/>
      <c r="BV686"/>
      <c r="BW686"/>
      <c r="BX686"/>
      <c r="BY686"/>
      <c r="BZ686"/>
      <c r="CA686" s="117">
        <v>0</v>
      </c>
      <c r="CB686" s="117">
        <v>53.999999999999993</v>
      </c>
      <c r="CC686" s="117">
        <v>75</v>
      </c>
      <c r="CD686" s="117">
        <v>109.625</v>
      </c>
      <c r="CE686" s="117">
        <v>41.409143509581497</v>
      </c>
      <c r="CF686" s="117"/>
      <c r="CG686" s="117">
        <v>0</v>
      </c>
      <c r="CH686" s="117">
        <v>65.999999999999986</v>
      </c>
      <c r="CI686" s="117">
        <v>91.666666666666657</v>
      </c>
      <c r="CJ686" s="117">
        <v>132.125</v>
      </c>
      <c r="CK686" s="117">
        <v>61.340303224959982</v>
      </c>
      <c r="CL686" s="117">
        <v>0</v>
      </c>
      <c r="CM686" s="4">
        <f>IF(ISNUMBER(VLOOKUP(A686,Sheet1!$D$5:$D$567,1,0)),1,0)</f>
        <v>1</v>
      </c>
    </row>
    <row r="687" spans="1:91" s="57" customFormat="1">
      <c r="A687" s="144">
        <v>8404</v>
      </c>
      <c r="B687" s="139">
        <v>840</v>
      </c>
      <c r="C687">
        <v>84</v>
      </c>
      <c r="D687" s="132" t="s">
        <v>795</v>
      </c>
      <c r="E687"/>
      <c r="F687" s="133" t="s">
        <v>90</v>
      </c>
      <c r="G687" t="s">
        <v>91</v>
      </c>
      <c r="H687" t="s">
        <v>91</v>
      </c>
      <c r="I687" t="s">
        <v>367</v>
      </c>
      <c r="J687" s="133" t="s">
        <v>792</v>
      </c>
      <c r="K687" s="135">
        <v>0</v>
      </c>
      <c r="L687" s="138">
        <v>0</v>
      </c>
      <c r="M687" s="135">
        <v>30</v>
      </c>
      <c r="N687" s="135">
        <v>90</v>
      </c>
      <c r="O687" s="135">
        <v>90</v>
      </c>
      <c r="P687" s="135">
        <v>90</v>
      </c>
      <c r="Q687" s="135"/>
      <c r="R687" s="136">
        <f t="shared" si="233"/>
        <v>0</v>
      </c>
      <c r="S687" s="136">
        <f t="shared" si="234"/>
        <v>30</v>
      </c>
      <c r="T687" s="136">
        <f t="shared" si="235"/>
        <v>120</v>
      </c>
      <c r="U687" s="136">
        <f t="shared" si="236"/>
        <v>210</v>
      </c>
      <c r="V687" s="136">
        <f t="shared" si="237"/>
        <v>300</v>
      </c>
      <c r="W687"/>
      <c r="X687" s="9">
        <f t="shared" si="238"/>
        <v>0</v>
      </c>
      <c r="Y687" s="9">
        <f t="shared" si="239"/>
        <v>87</v>
      </c>
      <c r="Z687" s="9">
        <f t="shared" si="240"/>
        <v>480</v>
      </c>
      <c r="AA687" s="9">
        <f t="shared" si="241"/>
        <v>882</v>
      </c>
      <c r="AB687" s="9">
        <f t="shared" si="242"/>
        <v>1290</v>
      </c>
      <c r="AC687"/>
      <c r="AD687" s="137"/>
      <c r="AE687" s="137">
        <v>2.9</v>
      </c>
      <c r="AF687" s="137">
        <v>4</v>
      </c>
      <c r="AG687" s="137">
        <v>4.2</v>
      </c>
      <c r="AH687" s="137">
        <v>4.3</v>
      </c>
      <c r="AI687"/>
      <c r="AJ687" s="117"/>
      <c r="AK687" s="117"/>
      <c r="AL687" s="117"/>
      <c r="AM687" s="117"/>
      <c r="AN687" s="11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 s="117">
        <v>412.5</v>
      </c>
      <c r="BD687" s="117">
        <v>417.72029983061873</v>
      </c>
      <c r="BE687" s="117">
        <v>436.71882785992</v>
      </c>
      <c r="BF687" s="117">
        <v>453.4895363044244</v>
      </c>
      <c r="BG687" s="117">
        <v>468.74951346004934</v>
      </c>
      <c r="BH687"/>
      <c r="BI687"/>
      <c r="BJ687" s="9">
        <v>0</v>
      </c>
      <c r="BK687" s="9">
        <v>22.054497459281002</v>
      </c>
      <c r="BL687" s="9">
        <v>138.28241789880002</v>
      </c>
      <c r="BM687" s="9">
        <v>221.09304456636599</v>
      </c>
      <c r="BN687" s="9">
        <v>281.24270190073997</v>
      </c>
      <c r="BO687"/>
      <c r="BP687" s="117"/>
      <c r="BQ687" s="117"/>
      <c r="BR687" s="117"/>
      <c r="BS687" s="117"/>
      <c r="BT687" s="117"/>
      <c r="BU687"/>
      <c r="BV687"/>
      <c r="BW687"/>
      <c r="BX687"/>
      <c r="BY687"/>
      <c r="BZ687"/>
      <c r="CA687" s="117">
        <v>0</v>
      </c>
      <c r="CB687" s="117">
        <v>412.5</v>
      </c>
      <c r="CC687" s="117">
        <v>0</v>
      </c>
      <c r="CD687" s="117">
        <v>15</v>
      </c>
      <c r="CE687" s="117">
        <v>9.2188278599200011</v>
      </c>
      <c r="CF687" s="117"/>
      <c r="CG687" s="117">
        <v>0</v>
      </c>
      <c r="CH687" s="117">
        <v>412.5</v>
      </c>
      <c r="CI687" s="117">
        <v>0</v>
      </c>
      <c r="CJ687" s="117">
        <v>37.5</v>
      </c>
      <c r="CK687" s="117">
        <v>18.749513460049332</v>
      </c>
      <c r="CL687" s="117">
        <v>0</v>
      </c>
      <c r="CM687" s="4">
        <f>IF(ISNUMBER(VLOOKUP(A687,Sheet1!$D$5:$D$567,1,0)),1,0)</f>
        <v>1</v>
      </c>
    </row>
    <row r="688" spans="1:91" s="57" customFormat="1">
      <c r="A688" s="144">
        <v>8405</v>
      </c>
      <c r="B688" s="139">
        <v>840</v>
      </c>
      <c r="C688">
        <v>84</v>
      </c>
      <c r="D688" s="132" t="s">
        <v>796</v>
      </c>
      <c r="E688"/>
      <c r="F688" s="133" t="s">
        <v>90</v>
      </c>
      <c r="G688" t="s">
        <v>91</v>
      </c>
      <c r="H688" t="s">
        <v>91</v>
      </c>
      <c r="I688" t="s">
        <v>367</v>
      </c>
      <c r="J688" s="133" t="s">
        <v>792</v>
      </c>
      <c r="K688" s="135">
        <v>428</v>
      </c>
      <c r="L688" s="138">
        <v>20</v>
      </c>
      <c r="M688" s="135">
        <v>30</v>
      </c>
      <c r="N688" s="135">
        <v>90</v>
      </c>
      <c r="O688" s="135">
        <v>90</v>
      </c>
      <c r="P688" s="135">
        <v>90</v>
      </c>
      <c r="Q688" s="135"/>
      <c r="R688" s="136">
        <f t="shared" si="233"/>
        <v>448</v>
      </c>
      <c r="S688" s="136">
        <f t="shared" si="234"/>
        <v>478</v>
      </c>
      <c r="T688" s="136">
        <f t="shared" si="235"/>
        <v>568</v>
      </c>
      <c r="U688" s="136">
        <f t="shared" si="236"/>
        <v>658</v>
      </c>
      <c r="V688" s="136">
        <f t="shared" si="237"/>
        <v>748</v>
      </c>
      <c r="W688"/>
      <c r="X688" s="9">
        <f t="shared" si="238"/>
        <v>1478.3999999999999</v>
      </c>
      <c r="Y688" s="9">
        <f t="shared" si="239"/>
        <v>1577.3999999999999</v>
      </c>
      <c r="Z688" s="9">
        <f t="shared" si="240"/>
        <v>1874.3999999999999</v>
      </c>
      <c r="AA688" s="9">
        <f t="shared" si="241"/>
        <v>2171.4</v>
      </c>
      <c r="AB688" s="9">
        <f t="shared" si="242"/>
        <v>2468.4</v>
      </c>
      <c r="AC688"/>
      <c r="AD688" s="137">
        <v>3.3</v>
      </c>
      <c r="AE688" s="137">
        <v>3.3</v>
      </c>
      <c r="AF688" s="137">
        <v>3.3</v>
      </c>
      <c r="AG688" s="137">
        <v>3.3</v>
      </c>
      <c r="AH688" s="137">
        <v>3.3</v>
      </c>
      <c r="AI688"/>
      <c r="AJ688" s="117"/>
      <c r="AK688" s="117"/>
      <c r="AL688" s="117"/>
      <c r="AM688" s="117"/>
      <c r="AN688" s="117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 s="117">
        <v>80.75</v>
      </c>
      <c r="BD688" s="117">
        <v>66.99613369024928</v>
      </c>
      <c r="BE688" s="117">
        <v>83.382141231960262</v>
      </c>
      <c r="BF688" s="117">
        <v>97.731638531213051</v>
      </c>
      <c r="BG688" s="117">
        <v>112.78802293205757</v>
      </c>
      <c r="BH688"/>
      <c r="BI688"/>
      <c r="BJ688" s="9">
        <v>106.60000000000001</v>
      </c>
      <c r="BK688" s="9">
        <v>125.29200535373921</v>
      </c>
      <c r="BL688" s="9">
        <v>202.3321184794039</v>
      </c>
      <c r="BM688" s="9">
        <v>248.8245779681958</v>
      </c>
      <c r="BN688" s="9">
        <v>305.92034398086355</v>
      </c>
      <c r="BO688"/>
      <c r="BP688" s="117"/>
      <c r="BQ688" s="117"/>
      <c r="BR688" s="117"/>
      <c r="BS688" s="117"/>
      <c r="BT688" s="117"/>
      <c r="BU688"/>
      <c r="BV688"/>
      <c r="BW688"/>
      <c r="BX688"/>
      <c r="BY688"/>
      <c r="BZ688"/>
      <c r="CA688" s="117">
        <v>0</v>
      </c>
      <c r="CB688" s="117">
        <v>0</v>
      </c>
      <c r="CC688" s="117">
        <v>0</v>
      </c>
      <c r="CD688" s="117">
        <v>71</v>
      </c>
      <c r="CE688" s="117">
        <v>12.382141231960258</v>
      </c>
      <c r="CF688" s="117"/>
      <c r="CG688" s="117">
        <v>0</v>
      </c>
      <c r="CH688" s="117">
        <v>0</v>
      </c>
      <c r="CI688" s="117">
        <v>0</v>
      </c>
      <c r="CJ688" s="117">
        <v>93.5</v>
      </c>
      <c r="CK688" s="117">
        <v>19.288022932057569</v>
      </c>
      <c r="CL688" s="117">
        <v>0</v>
      </c>
      <c r="CM688" s="4">
        <f>IF(ISNUMBER(VLOOKUP(A688,Sheet1!$D$5:$D$567,1,0)),1,0)</f>
        <v>1</v>
      </c>
    </row>
    <row r="689" spans="1:91" s="57" customFormat="1">
      <c r="A689" s="145">
        <v>8406</v>
      </c>
      <c r="B689" s="64">
        <v>840</v>
      </c>
      <c r="C689">
        <v>84</v>
      </c>
      <c r="D689" s="143" t="s">
        <v>797</v>
      </c>
      <c r="E689"/>
      <c r="F689" s="7" t="s">
        <v>90</v>
      </c>
      <c r="G689" t="s">
        <v>91</v>
      </c>
      <c r="H689" t="s">
        <v>91</v>
      </c>
      <c r="I689" t="s">
        <v>367</v>
      </c>
      <c r="J689" s="7" t="s">
        <v>792</v>
      </c>
      <c r="K689" s="9">
        <v>833</v>
      </c>
      <c r="L689" s="12">
        <v>0</v>
      </c>
      <c r="M689" s="9">
        <v>35</v>
      </c>
      <c r="N689" s="9">
        <v>105</v>
      </c>
      <c r="O689" s="9">
        <v>105</v>
      </c>
      <c r="P689" s="9">
        <v>105</v>
      </c>
      <c r="Q689" s="9"/>
      <c r="R689" s="141">
        <f t="shared" si="233"/>
        <v>833</v>
      </c>
      <c r="S689" s="141">
        <f t="shared" si="234"/>
        <v>868</v>
      </c>
      <c r="T689" s="141">
        <f t="shared" si="235"/>
        <v>973</v>
      </c>
      <c r="U689" s="141">
        <f t="shared" si="236"/>
        <v>1078</v>
      </c>
      <c r="V689" s="141">
        <f t="shared" si="237"/>
        <v>1183</v>
      </c>
      <c r="W689"/>
      <c r="X689" s="9">
        <f t="shared" si="238"/>
        <v>2748.8999999999996</v>
      </c>
      <c r="Y689" s="9">
        <f t="shared" si="239"/>
        <v>2864.3999999999996</v>
      </c>
      <c r="Z689" s="9">
        <f t="shared" si="240"/>
        <v>3210.8999999999996</v>
      </c>
      <c r="AA689" s="9">
        <f t="shared" si="241"/>
        <v>3557.3999999999996</v>
      </c>
      <c r="AB689" s="9">
        <f t="shared" si="242"/>
        <v>3903.8999999999996</v>
      </c>
      <c r="AC689"/>
      <c r="AD689" s="11">
        <v>3.2999999999999994</v>
      </c>
      <c r="AE689" s="11">
        <v>3.3</v>
      </c>
      <c r="AF689" s="11">
        <v>3.3</v>
      </c>
      <c r="AG689" s="11">
        <v>3.3</v>
      </c>
      <c r="AH689" s="11">
        <v>3.3</v>
      </c>
      <c r="AI689"/>
      <c r="AJ689" s="117"/>
      <c r="AK689" s="117"/>
      <c r="AL689" s="117"/>
      <c r="AM689" s="117"/>
      <c r="AN689" s="117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 s="117">
        <v>368.99166666666667</v>
      </c>
      <c r="BD689" s="117">
        <v>400.45300863151755</v>
      </c>
      <c r="BE689" s="117">
        <v>445.91948312725361</v>
      </c>
      <c r="BF689" s="117">
        <v>475.02942996314709</v>
      </c>
      <c r="BG689" s="117">
        <v>505.3691247182453</v>
      </c>
      <c r="BH689"/>
      <c r="BI689"/>
      <c r="BJ689" s="9">
        <v>1170.5999999999999</v>
      </c>
      <c r="BK689" s="9">
        <v>1191.8951294727633</v>
      </c>
      <c r="BL689" s="9">
        <v>1292.0172469088038</v>
      </c>
      <c r="BM689" s="9">
        <v>1339.2914494472052</v>
      </c>
      <c r="BN689" s="9">
        <v>1405.0118707736806</v>
      </c>
      <c r="BO689"/>
      <c r="BP689" s="117"/>
      <c r="BQ689" s="117"/>
      <c r="BR689" s="117"/>
      <c r="BS689" s="117"/>
      <c r="BT689" s="117"/>
      <c r="BU689"/>
      <c r="BV689"/>
      <c r="BW689"/>
      <c r="BX689"/>
      <c r="BY689"/>
      <c r="BZ689"/>
      <c r="CA689" s="117">
        <v>0</v>
      </c>
      <c r="CB689" s="117">
        <v>80.999999999999986</v>
      </c>
      <c r="CC689" s="117">
        <v>150</v>
      </c>
      <c r="CD689" s="117">
        <v>121.625</v>
      </c>
      <c r="CE689" s="117">
        <v>93.294483127253613</v>
      </c>
      <c r="CF689" s="117"/>
      <c r="CG689" s="117">
        <v>0</v>
      </c>
      <c r="CH689" s="117">
        <v>90</v>
      </c>
      <c r="CI689" s="117">
        <v>166.66666666666666</v>
      </c>
      <c r="CJ689" s="117">
        <v>147.875</v>
      </c>
      <c r="CK689" s="117">
        <v>100.8274580515787</v>
      </c>
      <c r="CL689" s="117">
        <v>0</v>
      </c>
      <c r="CM689" s="4">
        <f>IF(ISNUMBER(VLOOKUP(A689,Sheet1!$D$5:$D$567,1,0)),1,0)</f>
        <v>1</v>
      </c>
    </row>
    <row r="690" spans="1:91" s="57" customFormat="1">
      <c r="A690" s="145">
        <v>8407</v>
      </c>
      <c r="B690" s="64">
        <v>840</v>
      </c>
      <c r="C690">
        <v>84</v>
      </c>
      <c r="D690" s="143" t="s">
        <v>798</v>
      </c>
      <c r="E690"/>
      <c r="F690" s="7" t="s">
        <v>90</v>
      </c>
      <c r="G690" t="s">
        <v>91</v>
      </c>
      <c r="H690" t="s">
        <v>91</v>
      </c>
      <c r="I690" t="s">
        <v>367</v>
      </c>
      <c r="J690" s="7" t="s">
        <v>792</v>
      </c>
      <c r="K690" s="9">
        <v>457</v>
      </c>
      <c r="L690" s="12">
        <v>0</v>
      </c>
      <c r="M690" s="9"/>
      <c r="N690" s="9"/>
      <c r="O690" s="9">
        <v>25</v>
      </c>
      <c r="P690" s="9">
        <v>25</v>
      </c>
      <c r="Q690" s="9"/>
      <c r="R690" s="141">
        <f t="shared" si="233"/>
        <v>457</v>
      </c>
      <c r="S690" s="141">
        <f t="shared" si="234"/>
        <v>457</v>
      </c>
      <c r="T690" s="141">
        <f t="shared" si="235"/>
        <v>457</v>
      </c>
      <c r="U690" s="141">
        <f t="shared" si="236"/>
        <v>482</v>
      </c>
      <c r="V690" s="141">
        <f t="shared" si="237"/>
        <v>507</v>
      </c>
      <c r="W690"/>
      <c r="X690" s="9">
        <f t="shared" si="238"/>
        <v>1965.1</v>
      </c>
      <c r="Y690" s="9">
        <f t="shared" si="239"/>
        <v>2285</v>
      </c>
      <c r="Z690" s="9">
        <f t="shared" si="240"/>
        <v>2285</v>
      </c>
      <c r="AA690" s="9">
        <f t="shared" si="241"/>
        <v>2410</v>
      </c>
      <c r="AB690" s="9">
        <f t="shared" si="242"/>
        <v>2535</v>
      </c>
      <c r="AC690"/>
      <c r="AD690" s="11">
        <v>4.3</v>
      </c>
      <c r="AE690" s="11">
        <v>5</v>
      </c>
      <c r="AF690" s="11">
        <v>5</v>
      </c>
      <c r="AG690" s="11">
        <v>5</v>
      </c>
      <c r="AH690" s="11">
        <v>5</v>
      </c>
      <c r="AI690"/>
      <c r="AJ690" s="117"/>
      <c r="AK690" s="117"/>
      <c r="AL690" s="117"/>
      <c r="AM690" s="117"/>
      <c r="AN690" s="117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 s="117">
        <v>148.07499999999999</v>
      </c>
      <c r="BD690" s="117">
        <v>182.67941615414369</v>
      </c>
      <c r="BE690" s="117">
        <v>216.17941615414367</v>
      </c>
      <c r="BF690" s="117">
        <v>236.05441615414367</v>
      </c>
      <c r="BG690" s="117">
        <v>257.32201420001439</v>
      </c>
      <c r="BH690"/>
      <c r="BI690"/>
      <c r="BJ690" s="9">
        <v>110.5</v>
      </c>
      <c r="BK690" s="9">
        <v>127.06624231215551</v>
      </c>
      <c r="BL690" s="9">
        <v>65.319824106510509</v>
      </c>
      <c r="BM690" s="9">
        <v>42.901750998848797</v>
      </c>
      <c r="BN690" s="9">
        <v>63.790721686909706</v>
      </c>
      <c r="BO690"/>
      <c r="BP690" s="117"/>
      <c r="BQ690" s="117"/>
      <c r="BR690" s="117"/>
      <c r="BS690" s="117"/>
      <c r="BT690" s="117"/>
      <c r="BU690"/>
      <c r="BV690"/>
      <c r="BW690"/>
      <c r="BX690"/>
      <c r="BY690"/>
      <c r="BZ690"/>
      <c r="CA690" s="117">
        <v>0</v>
      </c>
      <c r="CB690" s="117">
        <v>60.749999999999993</v>
      </c>
      <c r="CC690" s="117">
        <v>89.999999999999986</v>
      </c>
      <c r="CD690" s="117">
        <v>57.125</v>
      </c>
      <c r="CE690" s="117">
        <v>8.3044161541436985</v>
      </c>
      <c r="CF690" s="117"/>
      <c r="CG690" s="117">
        <v>0</v>
      </c>
      <c r="CH690" s="117">
        <v>74.249999999999986</v>
      </c>
      <c r="CI690" s="117">
        <v>109.99999999999999</v>
      </c>
      <c r="CJ690" s="117">
        <v>63.375</v>
      </c>
      <c r="CK690" s="117">
        <v>9.6970142000144257</v>
      </c>
      <c r="CL690" s="117">
        <v>0</v>
      </c>
      <c r="CM690" s="4">
        <f>IF(ISNUMBER(VLOOKUP(A690,Sheet1!$D$5:$D$567,1,0)),1,0)</f>
        <v>1</v>
      </c>
    </row>
    <row r="691" spans="1:91" s="57" customFormat="1">
      <c r="A691" s="145">
        <v>8408</v>
      </c>
      <c r="B691" s="64">
        <v>840</v>
      </c>
      <c r="C691">
        <v>84</v>
      </c>
      <c r="D691" s="143" t="s">
        <v>799</v>
      </c>
      <c r="E691"/>
      <c r="F691" s="7" t="s">
        <v>90</v>
      </c>
      <c r="G691" t="s">
        <v>91</v>
      </c>
      <c r="H691" t="s">
        <v>91</v>
      </c>
      <c r="I691" t="s">
        <v>367</v>
      </c>
      <c r="J691" s="7" t="s">
        <v>792</v>
      </c>
      <c r="K691" s="9">
        <v>686</v>
      </c>
      <c r="L691" s="12">
        <v>0</v>
      </c>
      <c r="M691" s="9"/>
      <c r="N691" s="9"/>
      <c r="O691" s="9">
        <v>25</v>
      </c>
      <c r="P691" s="9">
        <v>25</v>
      </c>
      <c r="Q691" s="9"/>
      <c r="R691" s="141">
        <f t="shared" si="233"/>
        <v>686</v>
      </c>
      <c r="S691" s="141">
        <f t="shared" si="234"/>
        <v>686</v>
      </c>
      <c r="T691" s="141">
        <f t="shared" si="235"/>
        <v>686</v>
      </c>
      <c r="U691" s="141">
        <f t="shared" si="236"/>
        <v>711</v>
      </c>
      <c r="V691" s="141">
        <f t="shared" si="237"/>
        <v>736</v>
      </c>
      <c r="W691"/>
      <c r="X691" s="9">
        <f t="shared" si="238"/>
        <v>2949.7999999999997</v>
      </c>
      <c r="Y691" s="9">
        <f t="shared" si="239"/>
        <v>3430</v>
      </c>
      <c r="Z691" s="9">
        <f t="shared" si="240"/>
        <v>3430</v>
      </c>
      <c r="AA691" s="9">
        <f t="shared" si="241"/>
        <v>3555</v>
      </c>
      <c r="AB691" s="9">
        <f t="shared" si="242"/>
        <v>3680</v>
      </c>
      <c r="AC691"/>
      <c r="AD691" s="11">
        <v>4.3</v>
      </c>
      <c r="AE691" s="11">
        <v>5</v>
      </c>
      <c r="AF691" s="11">
        <v>5</v>
      </c>
      <c r="AG691" s="11">
        <v>5</v>
      </c>
      <c r="AH691" s="11">
        <v>5</v>
      </c>
      <c r="AI691"/>
      <c r="AJ691" s="117"/>
      <c r="AK691" s="117"/>
      <c r="AL691" s="117"/>
      <c r="AM691" s="117"/>
      <c r="AN691" s="117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 s="117">
        <v>247.75</v>
      </c>
      <c r="BD691" s="117">
        <v>282.3651204250819</v>
      </c>
      <c r="BE691" s="117">
        <v>315.3651204250819</v>
      </c>
      <c r="BF691" s="117">
        <v>334.9901204250819</v>
      </c>
      <c r="BG691" s="117">
        <v>355.93405746172328</v>
      </c>
      <c r="BH691"/>
      <c r="BI691"/>
      <c r="BJ691" s="9">
        <v>92.3</v>
      </c>
      <c r="BK691" s="9">
        <v>116.52680637622863</v>
      </c>
      <c r="BL691" s="9">
        <v>23.803507311375299</v>
      </c>
      <c r="BM691" s="9">
        <v>-21.195432736945534</v>
      </c>
      <c r="BN691" s="9">
        <v>-1.4113771873246179</v>
      </c>
      <c r="BO691"/>
      <c r="BP691" s="117"/>
      <c r="BQ691" s="117"/>
      <c r="BR691" s="117"/>
      <c r="BS691" s="117"/>
      <c r="BT691" s="117"/>
      <c r="BU691"/>
      <c r="BV691"/>
      <c r="BW691"/>
      <c r="BX691"/>
      <c r="BY691"/>
      <c r="BZ691"/>
      <c r="CA691" s="117">
        <v>0</v>
      </c>
      <c r="CB691" s="117">
        <v>117</v>
      </c>
      <c r="CC691" s="117">
        <v>105</v>
      </c>
      <c r="CD691" s="117">
        <v>85.75</v>
      </c>
      <c r="CE691" s="117">
        <v>7.615120425081912</v>
      </c>
      <c r="CF691" s="117"/>
      <c r="CG691" s="117">
        <v>0</v>
      </c>
      <c r="CH691" s="117">
        <v>135.00000000000003</v>
      </c>
      <c r="CI691" s="117">
        <v>120</v>
      </c>
      <c r="CJ691" s="117">
        <v>92</v>
      </c>
      <c r="CK691" s="117">
        <v>8.9340574617233059</v>
      </c>
      <c r="CL691" s="117">
        <v>0</v>
      </c>
      <c r="CM691" s="4">
        <f>IF(ISNUMBER(VLOOKUP(A691,Sheet1!$D$5:$D$567,1,0)),1,0)</f>
        <v>1</v>
      </c>
    </row>
    <row r="692" spans="1:91" s="57" customFormat="1">
      <c r="A692" s="144">
        <v>8409</v>
      </c>
      <c r="B692" s="139">
        <v>840</v>
      </c>
      <c r="C692">
        <v>84</v>
      </c>
      <c r="D692" s="132" t="s">
        <v>800</v>
      </c>
      <c r="E692"/>
      <c r="F692" s="133" t="s">
        <v>90</v>
      </c>
      <c r="G692" t="s">
        <v>91</v>
      </c>
      <c r="H692" t="s">
        <v>91</v>
      </c>
      <c r="I692" t="s">
        <v>367</v>
      </c>
      <c r="J692" s="133" t="s">
        <v>792</v>
      </c>
      <c r="K692" s="135">
        <v>0</v>
      </c>
      <c r="L692" s="138">
        <v>0</v>
      </c>
      <c r="M692" s="135"/>
      <c r="N692" s="135">
        <v>108</v>
      </c>
      <c r="O692" s="135">
        <v>108</v>
      </c>
      <c r="P692" s="135">
        <v>108</v>
      </c>
      <c r="Q692" s="135"/>
      <c r="R692" s="136">
        <f t="shared" si="233"/>
        <v>0</v>
      </c>
      <c r="S692" s="136">
        <f t="shared" si="234"/>
        <v>0</v>
      </c>
      <c r="T692" s="136">
        <f t="shared" si="235"/>
        <v>108</v>
      </c>
      <c r="U692" s="136">
        <f t="shared" si="236"/>
        <v>216</v>
      </c>
      <c r="V692" s="136">
        <f t="shared" si="237"/>
        <v>324</v>
      </c>
      <c r="W692"/>
      <c r="X692" s="9">
        <f t="shared" si="238"/>
        <v>0</v>
      </c>
      <c r="Y692" s="9">
        <f t="shared" si="239"/>
        <v>0</v>
      </c>
      <c r="Z692" s="9">
        <f t="shared" si="240"/>
        <v>399.6</v>
      </c>
      <c r="AA692" s="9">
        <f t="shared" si="241"/>
        <v>777.6</v>
      </c>
      <c r="AB692" s="9">
        <f t="shared" si="242"/>
        <v>1166.4000000000001</v>
      </c>
      <c r="AC692"/>
      <c r="AD692" s="137">
        <v>3.7</v>
      </c>
      <c r="AE692" s="137">
        <v>3.7</v>
      </c>
      <c r="AF692" s="137">
        <v>3.7</v>
      </c>
      <c r="AG692" s="137">
        <v>3.6</v>
      </c>
      <c r="AH692" s="137">
        <v>3.6</v>
      </c>
      <c r="AI692"/>
      <c r="AJ692" s="117"/>
      <c r="AK692" s="117"/>
      <c r="AL692" s="117"/>
      <c r="AM692" s="117"/>
      <c r="AN692" s="117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 s="117">
        <v>37.199999999999996</v>
      </c>
      <c r="BD692" s="117">
        <v>37.199999999999996</v>
      </c>
      <c r="BE692" s="117">
        <v>58.374674193383399</v>
      </c>
      <c r="BF692" s="117">
        <v>77.194856496961918</v>
      </c>
      <c r="BG692" s="117">
        <v>92.934245642155673</v>
      </c>
      <c r="BH692"/>
      <c r="BI692"/>
      <c r="BJ692" s="9">
        <v>488.1</v>
      </c>
      <c r="BK692" s="9">
        <v>488.1</v>
      </c>
      <c r="BL692" s="9">
        <v>603.22011290075102</v>
      </c>
      <c r="BM692" s="9">
        <v>683.02284745442876</v>
      </c>
      <c r="BN692" s="9">
        <v>716.61368463233521</v>
      </c>
      <c r="BO692"/>
      <c r="BP692" s="117"/>
      <c r="BQ692" s="117"/>
      <c r="BR692" s="117"/>
      <c r="BS692" s="117"/>
      <c r="BT692" s="117"/>
      <c r="BU692"/>
      <c r="BV692"/>
      <c r="BW692"/>
      <c r="BX692"/>
      <c r="BY692"/>
      <c r="BZ692"/>
      <c r="CA692" s="117">
        <v>0</v>
      </c>
      <c r="CB692" s="117">
        <v>0</v>
      </c>
      <c r="CC692" s="117">
        <v>0</v>
      </c>
      <c r="CD692" s="117">
        <v>13.5</v>
      </c>
      <c r="CE692" s="117">
        <v>44.874674193383399</v>
      </c>
      <c r="CF692" s="117"/>
      <c r="CG692" s="117">
        <v>0</v>
      </c>
      <c r="CH692" s="117">
        <v>0</v>
      </c>
      <c r="CI692" s="117">
        <v>0</v>
      </c>
      <c r="CJ692" s="117">
        <v>40.5</v>
      </c>
      <c r="CK692" s="117">
        <v>52.43424564215568</v>
      </c>
      <c r="CL692" s="117">
        <v>0</v>
      </c>
      <c r="CM692" s="4">
        <f>IF(ISNUMBER(VLOOKUP(A692,Sheet1!$D$5:$D$567,1,0)),1,0)</f>
        <v>1</v>
      </c>
    </row>
    <row r="693" spans="1:91">
      <c r="A693" s="144">
        <v>8410</v>
      </c>
      <c r="B693" s="139">
        <v>841</v>
      </c>
      <c r="C693">
        <v>84</v>
      </c>
      <c r="D693" s="132" t="s">
        <v>801</v>
      </c>
      <c r="E693"/>
      <c r="F693" s="139" t="s">
        <v>109</v>
      </c>
      <c r="G693" t="s">
        <v>91</v>
      </c>
      <c r="H693" t="s">
        <v>91</v>
      </c>
      <c r="I693" t="s">
        <v>367</v>
      </c>
      <c r="J693" s="139" t="s">
        <v>792</v>
      </c>
      <c r="K693" s="135">
        <v>1567</v>
      </c>
      <c r="L693" s="138">
        <v>0</v>
      </c>
      <c r="M693" s="135">
        <v>30</v>
      </c>
      <c r="N693" s="135">
        <v>90</v>
      </c>
      <c r="O693" s="135">
        <v>90</v>
      </c>
      <c r="P693" s="135">
        <v>90</v>
      </c>
      <c r="Q693" s="135"/>
      <c r="R693" s="136">
        <f t="shared" si="233"/>
        <v>1567</v>
      </c>
      <c r="S693" s="136">
        <f t="shared" si="234"/>
        <v>1597</v>
      </c>
      <c r="T693" s="136">
        <f t="shared" si="235"/>
        <v>1687</v>
      </c>
      <c r="U693" s="136">
        <f t="shared" si="236"/>
        <v>1777</v>
      </c>
      <c r="V693" s="136">
        <f t="shared" si="237"/>
        <v>1867</v>
      </c>
      <c r="W693"/>
      <c r="X693" s="9">
        <f t="shared" si="238"/>
        <v>8618.5</v>
      </c>
      <c r="Y693" s="9">
        <f t="shared" si="239"/>
        <v>8783.5</v>
      </c>
      <c r="Z693" s="9">
        <f t="shared" si="240"/>
        <v>9447.1999999999989</v>
      </c>
      <c r="AA693" s="9">
        <f t="shared" si="241"/>
        <v>9773.5</v>
      </c>
      <c r="AB693" s="9">
        <f t="shared" si="242"/>
        <v>10268.5</v>
      </c>
      <c r="AC693"/>
      <c r="AD693" s="140">
        <v>5.5</v>
      </c>
      <c r="AE693" s="140">
        <v>5.5</v>
      </c>
      <c r="AF693" s="140">
        <v>5.6</v>
      </c>
      <c r="AG693" s="140">
        <v>5.5</v>
      </c>
      <c r="AH693" s="140">
        <v>5.5</v>
      </c>
      <c r="AI693"/>
      <c r="AJ693" s="117"/>
      <c r="AK693" s="117"/>
      <c r="AL693" s="117"/>
      <c r="AM693" s="117"/>
      <c r="AN693" s="117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 s="117">
        <v>462.875</v>
      </c>
      <c r="BD693" s="117">
        <v>475.99125645822949</v>
      </c>
      <c r="BE693" s="117">
        <v>511.76800784084429</v>
      </c>
      <c r="BF693" s="117">
        <v>527.21800784084439</v>
      </c>
      <c r="BG693" s="117">
        <v>550.93284668894887</v>
      </c>
      <c r="BH693"/>
      <c r="BI693"/>
      <c r="BJ693" s="12">
        <v>2693.5</v>
      </c>
      <c r="BK693" s="12">
        <v>2770.9938468734422</v>
      </c>
      <c r="BL693" s="12">
        <v>3075.8951176126643</v>
      </c>
      <c r="BM693" s="12">
        <v>2855.3121704981172</v>
      </c>
      <c r="BN693" s="12">
        <v>2979.2847532196852</v>
      </c>
      <c r="BO693"/>
      <c r="BP693" s="117">
        <v>554.95201775442013</v>
      </c>
      <c r="BQ693" s="117">
        <v>550.16759937480003</v>
      </c>
      <c r="BR693" s="117">
        <v>599.35952725515995</v>
      </c>
      <c r="BS693" s="117">
        <v>714.44923444113999</v>
      </c>
      <c r="BT693" s="117">
        <v>785.60470773625502</v>
      </c>
      <c r="BU693"/>
      <c r="BV693"/>
      <c r="BW693"/>
      <c r="BX693"/>
      <c r="BY693"/>
      <c r="BZ693"/>
      <c r="CA693" s="117">
        <v>0</v>
      </c>
      <c r="CB693" s="117">
        <v>37.400000000000006</v>
      </c>
      <c r="CC693" s="117">
        <v>34.000000000000007</v>
      </c>
      <c r="CD693" s="117">
        <v>210.875</v>
      </c>
      <c r="CE693" s="117">
        <v>229.49300784084431</v>
      </c>
      <c r="CF693" s="117"/>
      <c r="CG693" s="117">
        <v>0</v>
      </c>
      <c r="CH693" s="117">
        <v>41.800000000000011</v>
      </c>
      <c r="CI693" s="117">
        <v>38.000000000000007</v>
      </c>
      <c r="CJ693" s="117">
        <v>233.375</v>
      </c>
      <c r="CK693" s="117">
        <v>237.75784668894886</v>
      </c>
      <c r="CL693" s="117">
        <v>0</v>
      </c>
      <c r="CM693" s="4">
        <f>IF(ISNUMBER(VLOOKUP(A693,Sheet1!$D$5:$D$567,1,0)),1,0)</f>
        <v>1</v>
      </c>
    </row>
    <row r="694" spans="1:91" s="57" customFormat="1">
      <c r="A694" s="144">
        <v>8411</v>
      </c>
      <c r="B694" s="139">
        <v>841</v>
      </c>
      <c r="C694">
        <v>84</v>
      </c>
      <c r="D694" s="132" t="s">
        <v>802</v>
      </c>
      <c r="E694"/>
      <c r="F694" s="133" t="s">
        <v>109</v>
      </c>
      <c r="G694" t="s">
        <v>91</v>
      </c>
      <c r="H694" t="s">
        <v>91</v>
      </c>
      <c r="I694" t="s">
        <v>367</v>
      </c>
      <c r="J694" s="133" t="s">
        <v>792</v>
      </c>
      <c r="K694" s="135">
        <v>585</v>
      </c>
      <c r="L694" s="138">
        <v>0</v>
      </c>
      <c r="M694" s="135">
        <v>35</v>
      </c>
      <c r="N694" s="135">
        <v>105</v>
      </c>
      <c r="O694" s="135">
        <v>105</v>
      </c>
      <c r="P694" s="135">
        <v>105</v>
      </c>
      <c r="Q694" s="135"/>
      <c r="R694" s="136">
        <f t="shared" si="233"/>
        <v>585</v>
      </c>
      <c r="S694" s="136">
        <f t="shared" si="234"/>
        <v>620</v>
      </c>
      <c r="T694" s="136">
        <f t="shared" si="235"/>
        <v>725</v>
      </c>
      <c r="U694" s="136">
        <f t="shared" si="236"/>
        <v>830</v>
      </c>
      <c r="V694" s="136">
        <f t="shared" si="237"/>
        <v>935</v>
      </c>
      <c r="W694"/>
      <c r="X694" s="9">
        <f t="shared" si="238"/>
        <v>4680</v>
      </c>
      <c r="Y694" s="9">
        <f t="shared" si="239"/>
        <v>4836</v>
      </c>
      <c r="Z694" s="9">
        <f t="shared" si="240"/>
        <v>5655</v>
      </c>
      <c r="AA694" s="9">
        <f t="shared" si="241"/>
        <v>6391</v>
      </c>
      <c r="AB694" s="9">
        <f t="shared" si="242"/>
        <v>7199.5</v>
      </c>
      <c r="AC694"/>
      <c r="AD694" s="137">
        <v>8</v>
      </c>
      <c r="AE694" s="137">
        <v>7.8</v>
      </c>
      <c r="AF694" s="137">
        <v>7.8</v>
      </c>
      <c r="AG694" s="137">
        <v>7.7</v>
      </c>
      <c r="AH694" s="137">
        <v>7.7</v>
      </c>
      <c r="AI694"/>
      <c r="AJ694" s="117"/>
      <c r="AK694" s="117"/>
      <c r="AL694" s="117"/>
      <c r="AM694" s="117"/>
      <c r="AN694" s="117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 s="117">
        <v>268.42499999999995</v>
      </c>
      <c r="BD694" s="117">
        <v>276.29999999999995</v>
      </c>
      <c r="BE694" s="117">
        <v>323.86638130461824</v>
      </c>
      <c r="BF694" s="117">
        <v>354.28896009550084</v>
      </c>
      <c r="BG694" s="117">
        <v>385.40295954961675</v>
      </c>
      <c r="BH694"/>
      <c r="BI694"/>
      <c r="BJ694" s="9">
        <v>1923</v>
      </c>
      <c r="BK694" s="9">
        <v>1854.4986696003416</v>
      </c>
      <c r="BL694" s="9">
        <v>2318.6193891696148</v>
      </c>
      <c r="BM694" s="9">
        <v>2525.5830710328541</v>
      </c>
      <c r="BN694" s="9">
        <v>2742.9180628445934</v>
      </c>
      <c r="BO694"/>
      <c r="BP694" s="117">
        <v>331.17468073560002</v>
      </c>
      <c r="BQ694" s="117">
        <v>392.31181299647994</v>
      </c>
      <c r="BR694" s="117">
        <v>407.60511110085002</v>
      </c>
      <c r="BS694" s="117">
        <v>441.15945371960004</v>
      </c>
      <c r="BT694" s="117">
        <v>525.90803135254998</v>
      </c>
      <c r="BU694"/>
      <c r="BV694"/>
      <c r="BW694"/>
      <c r="BX694"/>
      <c r="BY694"/>
      <c r="BZ694"/>
      <c r="CA694" s="117">
        <v>0</v>
      </c>
      <c r="CB694" s="117">
        <v>55.250000000000014</v>
      </c>
      <c r="CC694" s="117">
        <v>4.2500000000000009</v>
      </c>
      <c r="CD694" s="117">
        <v>90.625</v>
      </c>
      <c r="CE694" s="117">
        <v>173.74138130461822</v>
      </c>
      <c r="CF694" s="117"/>
      <c r="CG694" s="117">
        <v>0</v>
      </c>
      <c r="CH694" s="117">
        <v>61.750000000000014</v>
      </c>
      <c r="CI694" s="117">
        <v>4.7500000000000009</v>
      </c>
      <c r="CJ694" s="117">
        <v>116.875</v>
      </c>
      <c r="CK694" s="117">
        <v>202.02795954961678</v>
      </c>
      <c r="CL694" s="117">
        <v>0</v>
      </c>
      <c r="CM694" s="4">
        <f>IF(ISNUMBER(VLOOKUP(A694,Sheet1!$D$5:$D$567,1,0)),1,0)</f>
        <v>1</v>
      </c>
    </row>
    <row r="695" spans="1:91">
      <c r="A695" s="145">
        <v>8412</v>
      </c>
      <c r="B695" s="64">
        <v>841</v>
      </c>
      <c r="C695">
        <v>84</v>
      </c>
      <c r="D695" s="143" t="s">
        <v>803</v>
      </c>
      <c r="E695"/>
      <c r="F695" s="7" t="s">
        <v>109</v>
      </c>
      <c r="G695" t="s">
        <v>91</v>
      </c>
      <c r="H695" t="s">
        <v>91</v>
      </c>
      <c r="I695" t="s">
        <v>367</v>
      </c>
      <c r="J695" s="7" t="s">
        <v>792</v>
      </c>
      <c r="K695" s="9">
        <v>1148</v>
      </c>
      <c r="L695" s="12">
        <v>0</v>
      </c>
      <c r="M695" s="9">
        <v>15</v>
      </c>
      <c r="N695" s="9">
        <v>45</v>
      </c>
      <c r="O695" s="9">
        <v>45</v>
      </c>
      <c r="P695" s="9">
        <v>45</v>
      </c>
      <c r="Q695" s="9"/>
      <c r="R695" s="141">
        <f t="shared" si="233"/>
        <v>1148</v>
      </c>
      <c r="S695" s="141">
        <f t="shared" si="234"/>
        <v>1163</v>
      </c>
      <c r="T695" s="141">
        <f t="shared" si="235"/>
        <v>1208</v>
      </c>
      <c r="U695" s="141">
        <f t="shared" si="236"/>
        <v>1253</v>
      </c>
      <c r="V695" s="141">
        <f t="shared" si="237"/>
        <v>1298</v>
      </c>
      <c r="W695"/>
      <c r="X695" s="9">
        <f t="shared" si="238"/>
        <v>8495.2000000000007</v>
      </c>
      <c r="Y695" s="9">
        <f t="shared" si="239"/>
        <v>8722.5</v>
      </c>
      <c r="Z695" s="9">
        <f t="shared" si="240"/>
        <v>9060</v>
      </c>
      <c r="AA695" s="9">
        <f t="shared" si="241"/>
        <v>9272.2000000000007</v>
      </c>
      <c r="AB695" s="9">
        <f t="shared" si="242"/>
        <v>9605.2000000000007</v>
      </c>
      <c r="AC695"/>
      <c r="AD695" s="11">
        <v>7.4</v>
      </c>
      <c r="AE695" s="11">
        <v>7.5</v>
      </c>
      <c r="AF695" s="11">
        <v>7.5</v>
      </c>
      <c r="AG695" s="11">
        <v>7.4</v>
      </c>
      <c r="AH695" s="11">
        <v>7.4</v>
      </c>
      <c r="AI695"/>
      <c r="AJ695" s="117"/>
      <c r="AK695" s="117"/>
      <c r="AL695" s="117"/>
      <c r="AM695" s="117"/>
      <c r="AN695" s="117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 s="117">
        <v>654.63333333333333</v>
      </c>
      <c r="BD695" s="117">
        <v>706.06186786349258</v>
      </c>
      <c r="BE695" s="117">
        <v>775.36082330930833</v>
      </c>
      <c r="BF695" s="117">
        <v>800.65248997597496</v>
      </c>
      <c r="BG695" s="117">
        <v>825.9441566426417</v>
      </c>
      <c r="BH695"/>
      <c r="BI695"/>
      <c r="BJ695" s="9">
        <v>5509.4</v>
      </c>
      <c r="BK695" s="9">
        <v>5662.7030179523863</v>
      </c>
      <c r="BL695" s="9">
        <v>6027.8123496396238</v>
      </c>
      <c r="BM695" s="9">
        <v>5831.6473904007635</v>
      </c>
      <c r="BN695" s="9">
        <v>5776.2406049796136</v>
      </c>
      <c r="BO695"/>
      <c r="BP695" s="117">
        <v>700.64873999702411</v>
      </c>
      <c r="BQ695" s="117">
        <v>658.6912127607751</v>
      </c>
      <c r="BR695" s="117">
        <v>583.23195029700003</v>
      </c>
      <c r="BS695" s="117">
        <v>624.2211278492141</v>
      </c>
      <c r="BT695" s="117">
        <v>726.87688536333201</v>
      </c>
      <c r="BU695"/>
      <c r="BV695"/>
      <c r="BW695"/>
      <c r="BX695"/>
      <c r="BY695"/>
      <c r="BZ695"/>
      <c r="CA695" s="117">
        <v>0</v>
      </c>
      <c r="CB695" s="117">
        <v>71.999999999999986</v>
      </c>
      <c r="CC695" s="117">
        <v>104.99999999999999</v>
      </c>
      <c r="CD695" s="117">
        <v>151</v>
      </c>
      <c r="CE695" s="117">
        <v>447.36082330930833</v>
      </c>
      <c r="CF695" s="117"/>
      <c r="CG695" s="117">
        <v>0</v>
      </c>
      <c r="CH695" s="117">
        <v>87.999999999999986</v>
      </c>
      <c r="CI695" s="117">
        <v>128.33333333333331</v>
      </c>
      <c r="CJ695" s="117">
        <v>162.25</v>
      </c>
      <c r="CK695" s="117">
        <v>447.36082330930833</v>
      </c>
      <c r="CL695" s="117">
        <v>0</v>
      </c>
      <c r="CM695" s="4">
        <f>IF(ISNUMBER(VLOOKUP(A695,Sheet1!$D$5:$D$567,1,0)),1,0)</f>
        <v>1</v>
      </c>
    </row>
    <row r="696" spans="1:91">
      <c r="A696" s="1">
        <v>8413</v>
      </c>
      <c r="B696" s="1">
        <v>841</v>
      </c>
      <c r="C696">
        <v>84</v>
      </c>
      <c r="D696" s="3" t="s">
        <v>804</v>
      </c>
      <c r="E696" s="3"/>
      <c r="F696" s="4" t="s">
        <v>90</v>
      </c>
      <c r="G696" s="4" t="s">
        <v>91</v>
      </c>
      <c r="H696" s="4" t="s">
        <v>92</v>
      </c>
      <c r="I696" s="4" t="s">
        <v>367</v>
      </c>
      <c r="J696" s="4" t="s">
        <v>245</v>
      </c>
      <c r="K696" s="57">
        <v>216</v>
      </c>
      <c r="L696" s="57">
        <v>22</v>
      </c>
      <c r="M696" s="57">
        <v>22</v>
      </c>
      <c r="N696" s="57">
        <v>22</v>
      </c>
      <c r="O696" s="57">
        <v>22</v>
      </c>
      <c r="P696" s="57">
        <v>22</v>
      </c>
      <c r="R696" s="58">
        <f t="shared" si="233"/>
        <v>238</v>
      </c>
      <c r="S696" s="58">
        <f t="shared" si="234"/>
        <v>260</v>
      </c>
      <c r="T696" s="58">
        <f t="shared" si="235"/>
        <v>282</v>
      </c>
      <c r="U696" s="58">
        <f t="shared" si="236"/>
        <v>304</v>
      </c>
      <c r="V696" s="61">
        <f t="shared" si="237"/>
        <v>326</v>
      </c>
      <c r="W696" s="57">
        <v>735</v>
      </c>
      <c r="X696" s="57">
        <f>R696*AD696</f>
        <v>833</v>
      </c>
      <c r="Y696" s="57">
        <f>S696*AE696</f>
        <v>936</v>
      </c>
      <c r="Z696" s="57">
        <f>T696*AF696</f>
        <v>1015.2</v>
      </c>
      <c r="AA696" s="57">
        <f>U696*AG696</f>
        <v>1064</v>
      </c>
      <c r="AB696" s="57">
        <f>V696*AH696</f>
        <v>1141</v>
      </c>
      <c r="AC696" s="59">
        <v>3.4027777777777777</v>
      </c>
      <c r="AD696" s="59">
        <v>3.5</v>
      </c>
      <c r="AE696" s="59">
        <v>3.6</v>
      </c>
      <c r="AF696" s="59">
        <v>3.6</v>
      </c>
      <c r="AG696" s="59">
        <v>3.5</v>
      </c>
      <c r="AH696" s="59">
        <v>3.5</v>
      </c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57">
        <v>97.28</v>
      </c>
      <c r="BC696" s="57">
        <v>123.1106092180616</v>
      </c>
      <c r="BD696" s="57">
        <v>135.09135239730273</v>
      </c>
      <c r="BE696" s="57">
        <v>149.28103287837638</v>
      </c>
      <c r="BF696" s="57">
        <v>163.72336393453091</v>
      </c>
      <c r="BG696" s="57">
        <v>180.5369098482762</v>
      </c>
      <c r="BI696" s="57">
        <v>38</v>
      </c>
      <c r="BJ696" s="57">
        <v>93.386152257699337</v>
      </c>
      <c r="BK696" s="57">
        <v>89.593201920541105</v>
      </c>
      <c r="BL696" s="57">
        <v>85.809111717586873</v>
      </c>
      <c r="BM696" s="57">
        <v>81.844083533948805</v>
      </c>
      <c r="BN696" s="57">
        <v>78.36474256847228</v>
      </c>
      <c r="BO696" s="57">
        <v>0</v>
      </c>
      <c r="BP696" s="57">
        <v>0</v>
      </c>
      <c r="BQ696" s="57">
        <v>0</v>
      </c>
      <c r="BR696" s="57">
        <v>0</v>
      </c>
      <c r="BS696" s="57">
        <v>0</v>
      </c>
      <c r="BT696" s="57">
        <v>0</v>
      </c>
      <c r="CA696" s="34">
        <v>14.928103287837638</v>
      </c>
      <c r="CB696" s="34">
        <v>37.320258219594088</v>
      </c>
      <c r="CC696" s="34">
        <v>52.248361507431724</v>
      </c>
      <c r="CD696" s="34">
        <v>7.4640516439188191</v>
      </c>
      <c r="CE696" s="34">
        <v>7.4640516439188191</v>
      </c>
      <c r="CF696" s="34">
        <v>29.856206575675277</v>
      </c>
      <c r="CG696" s="35">
        <v>18.598148376413842</v>
      </c>
      <c r="CH696" s="35">
        <v>46.495370941034615</v>
      </c>
      <c r="CI696" s="35">
        <v>65.093519317448454</v>
      </c>
      <c r="CJ696" s="35">
        <v>9.2990741882069212</v>
      </c>
      <c r="CK696" s="35">
        <v>9.2990741882069212</v>
      </c>
      <c r="CL696" s="35">
        <v>31.751722836965438</v>
      </c>
      <c r="CM696" s="4">
        <f>IF(ISNUMBER(VLOOKUP(A696,Sheet1!$D$5:$D$567,1,0)),1,0)</f>
        <v>1</v>
      </c>
    </row>
    <row r="697" spans="1:91">
      <c r="A697" s="145">
        <v>8414</v>
      </c>
      <c r="B697" s="64">
        <v>841</v>
      </c>
      <c r="C697">
        <v>84</v>
      </c>
      <c r="D697" s="143" t="s">
        <v>805</v>
      </c>
      <c r="E697"/>
      <c r="F697" s="7" t="s">
        <v>90</v>
      </c>
      <c r="G697" t="s">
        <v>91</v>
      </c>
      <c r="H697" t="s">
        <v>91</v>
      </c>
      <c r="I697" t="s">
        <v>367</v>
      </c>
      <c r="J697" s="7" t="s">
        <v>792</v>
      </c>
      <c r="K697" s="9">
        <v>922</v>
      </c>
      <c r="L697" s="12">
        <v>0</v>
      </c>
      <c r="M697" s="9"/>
      <c r="N697" s="9"/>
      <c r="O697" s="9">
        <v>25</v>
      </c>
      <c r="P697" s="9">
        <v>25</v>
      </c>
      <c r="Q697" s="9"/>
      <c r="R697" s="141">
        <f t="shared" si="233"/>
        <v>922</v>
      </c>
      <c r="S697" s="141">
        <f t="shared" si="234"/>
        <v>922</v>
      </c>
      <c r="T697" s="141">
        <f t="shared" si="235"/>
        <v>922</v>
      </c>
      <c r="U697" s="141">
        <f t="shared" si="236"/>
        <v>947</v>
      </c>
      <c r="V697" s="141">
        <f t="shared" si="237"/>
        <v>972</v>
      </c>
      <c r="W697"/>
      <c r="X697" s="9">
        <f t="shared" ref="X697:X710" si="243">AD697*R697</f>
        <v>3411.4</v>
      </c>
      <c r="Y697" s="9">
        <f t="shared" ref="Y697:Y710" si="244">AE697*S697</f>
        <v>3411.4</v>
      </c>
      <c r="Z697" s="9">
        <f t="shared" ref="Z697:Z710" si="245">AF697*T697</f>
        <v>3411.4</v>
      </c>
      <c r="AA697" s="9">
        <f t="shared" ref="AA697:AA710" si="246">AG697*U697</f>
        <v>3409.2000000000003</v>
      </c>
      <c r="AB697" s="9">
        <f t="shared" ref="AB697:AB710" si="247">AH697*V697</f>
        <v>3499.2000000000003</v>
      </c>
      <c r="AC697"/>
      <c r="AD697" s="11">
        <v>3.7</v>
      </c>
      <c r="AE697" s="11">
        <v>3.7</v>
      </c>
      <c r="AF697" s="11">
        <v>3.7</v>
      </c>
      <c r="AG697" s="11">
        <v>3.6</v>
      </c>
      <c r="AH697" s="11">
        <v>3.6</v>
      </c>
      <c r="AI697"/>
      <c r="AJ697" s="117"/>
      <c r="AK697" s="117"/>
      <c r="AL697" s="117"/>
      <c r="AM697" s="117"/>
      <c r="AN697" s="11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 s="117">
        <v>228.98333333333335</v>
      </c>
      <c r="BD697" s="117">
        <v>266.31666666666666</v>
      </c>
      <c r="BE697" s="117">
        <v>303.64999999999998</v>
      </c>
      <c r="BF697" s="117">
        <v>325.44166666666661</v>
      </c>
      <c r="BG697" s="117">
        <v>348.33379352477544</v>
      </c>
      <c r="BH697"/>
      <c r="BI697"/>
      <c r="BJ697" s="9">
        <v>334.1</v>
      </c>
      <c r="BK697" s="9">
        <v>318.32041123334977</v>
      </c>
      <c r="BL697" s="9">
        <v>330.61334298826148</v>
      </c>
      <c r="BM697" s="9">
        <v>301.08831568507492</v>
      </c>
      <c r="BN697" s="9">
        <v>317.59521855670687</v>
      </c>
      <c r="BO697"/>
      <c r="BP697" s="117"/>
      <c r="BQ697" s="117"/>
      <c r="BR697" s="117"/>
      <c r="BS697" s="117"/>
      <c r="BT697" s="117"/>
      <c r="BU697"/>
      <c r="BV697"/>
      <c r="BW697"/>
      <c r="BX697"/>
      <c r="BY697"/>
      <c r="BZ697"/>
      <c r="CA697" s="117">
        <v>0</v>
      </c>
      <c r="CB697" s="117">
        <v>62.999999999999993</v>
      </c>
      <c r="CC697" s="117">
        <v>104.99999999999999</v>
      </c>
      <c r="CD697" s="117">
        <v>115.25</v>
      </c>
      <c r="CE697" s="117">
        <v>20.399999999999999</v>
      </c>
      <c r="CF697" s="117"/>
      <c r="CG697" s="117">
        <v>0</v>
      </c>
      <c r="CH697" s="117">
        <v>76.999999999999986</v>
      </c>
      <c r="CI697" s="117">
        <v>128.33333333333331</v>
      </c>
      <c r="CJ697" s="117">
        <v>121.5</v>
      </c>
      <c r="CK697" s="117">
        <v>21.50046019144213</v>
      </c>
      <c r="CL697" s="117">
        <v>0</v>
      </c>
      <c r="CM697" s="4">
        <f>IF(ISNUMBER(VLOOKUP(A697,Sheet1!$D$5:$D$567,1,0)),1,0)</f>
        <v>1</v>
      </c>
    </row>
    <row r="698" spans="1:91">
      <c r="A698" s="145">
        <v>8415</v>
      </c>
      <c r="B698" s="64">
        <v>841</v>
      </c>
      <c r="C698">
        <v>84</v>
      </c>
      <c r="D698" s="143" t="s">
        <v>806</v>
      </c>
      <c r="E698"/>
      <c r="F698" s="7" t="s">
        <v>90</v>
      </c>
      <c r="G698" t="s">
        <v>91</v>
      </c>
      <c r="H698" t="s">
        <v>91</v>
      </c>
      <c r="I698" t="s">
        <v>367</v>
      </c>
      <c r="J698" s="7" t="s">
        <v>792</v>
      </c>
      <c r="K698" s="9">
        <v>1000</v>
      </c>
      <c r="L698" s="12">
        <v>0</v>
      </c>
      <c r="M698" s="9">
        <v>20</v>
      </c>
      <c r="N698" s="9">
        <v>60</v>
      </c>
      <c r="O698" s="9">
        <v>60</v>
      </c>
      <c r="P698" s="9">
        <v>60</v>
      </c>
      <c r="Q698" s="9"/>
      <c r="R698" s="141">
        <f t="shared" si="233"/>
        <v>1000</v>
      </c>
      <c r="S698" s="141">
        <f t="shared" si="234"/>
        <v>1020</v>
      </c>
      <c r="T698" s="141">
        <f t="shared" si="235"/>
        <v>1080</v>
      </c>
      <c r="U698" s="141">
        <f t="shared" si="236"/>
        <v>1140</v>
      </c>
      <c r="V698" s="141">
        <f t="shared" si="237"/>
        <v>1200</v>
      </c>
      <c r="W698"/>
      <c r="X698" s="9">
        <f t="shared" si="243"/>
        <v>5000</v>
      </c>
      <c r="Y698" s="9">
        <f t="shared" si="244"/>
        <v>5202</v>
      </c>
      <c r="Z698" s="9">
        <f t="shared" si="245"/>
        <v>5292</v>
      </c>
      <c r="AA698" s="9">
        <f t="shared" si="246"/>
        <v>5700</v>
      </c>
      <c r="AB698" s="9">
        <f t="shared" si="247"/>
        <v>6000</v>
      </c>
      <c r="AC698"/>
      <c r="AD698" s="11">
        <v>5</v>
      </c>
      <c r="AE698" s="11">
        <v>5.0999999999999996</v>
      </c>
      <c r="AF698" s="11">
        <v>4.9000000000000004</v>
      </c>
      <c r="AG698" s="11">
        <v>5</v>
      </c>
      <c r="AH698" s="11">
        <v>5</v>
      </c>
      <c r="AI698"/>
      <c r="AJ698" s="117"/>
      <c r="AK698" s="117"/>
      <c r="AL698" s="117"/>
      <c r="AM698" s="117"/>
      <c r="AN698" s="117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 s="117">
        <v>337</v>
      </c>
      <c r="BD698" s="117">
        <v>385.32675991666434</v>
      </c>
      <c r="BE698" s="117">
        <v>442.11372459779886</v>
      </c>
      <c r="BF698" s="117">
        <v>471.43779472156888</v>
      </c>
      <c r="BG698" s="117">
        <v>498.60446138823556</v>
      </c>
      <c r="BH698"/>
      <c r="BI698"/>
      <c r="BJ698" s="9">
        <v>1379.6</v>
      </c>
      <c r="BK698" s="9">
        <v>1477.0013987499653</v>
      </c>
      <c r="BL698" s="9">
        <v>1626.3058689669831</v>
      </c>
      <c r="BM698" s="9">
        <v>1658.6669208235332</v>
      </c>
      <c r="BN698" s="9">
        <v>1656.8661032393331</v>
      </c>
      <c r="BO698"/>
      <c r="BP698" s="117"/>
      <c r="BQ698" s="117"/>
      <c r="BR698" s="117"/>
      <c r="BS698" s="117"/>
      <c r="BT698" s="117"/>
      <c r="BU698"/>
      <c r="BV698"/>
      <c r="BW698"/>
      <c r="BX698"/>
      <c r="BY698"/>
      <c r="BZ698"/>
      <c r="CA698" s="117">
        <v>0</v>
      </c>
      <c r="CB698" s="117">
        <v>71.999999999999986</v>
      </c>
      <c r="CC698" s="117">
        <v>116.66666666666667</v>
      </c>
      <c r="CD698" s="117">
        <v>135</v>
      </c>
      <c r="CE698" s="117">
        <v>118.44705793113221</v>
      </c>
      <c r="CF698" s="117"/>
      <c r="CG698" s="117">
        <v>0</v>
      </c>
      <c r="CH698" s="117">
        <v>87.999999999999986</v>
      </c>
      <c r="CI698" s="117">
        <v>140.00000000000003</v>
      </c>
      <c r="CJ698" s="117">
        <v>150</v>
      </c>
      <c r="CK698" s="117">
        <v>120.60446138823555</v>
      </c>
      <c r="CL698" s="117">
        <v>0</v>
      </c>
      <c r="CM698" s="4">
        <f>IF(ISNUMBER(VLOOKUP(A698,Sheet1!$D$5:$D$567,1,0)),1,0)</f>
        <v>1</v>
      </c>
    </row>
    <row r="699" spans="1:91">
      <c r="A699" s="145">
        <v>8416</v>
      </c>
      <c r="B699" s="64">
        <v>841</v>
      </c>
      <c r="C699">
        <v>84</v>
      </c>
      <c r="D699" s="143" t="s">
        <v>807</v>
      </c>
      <c r="E699"/>
      <c r="F699" s="7" t="s">
        <v>90</v>
      </c>
      <c r="G699" t="s">
        <v>91</v>
      </c>
      <c r="H699" t="s">
        <v>91</v>
      </c>
      <c r="I699" t="s">
        <v>367</v>
      </c>
      <c r="J699" s="7" t="s">
        <v>792</v>
      </c>
      <c r="K699" s="9">
        <v>1261</v>
      </c>
      <c r="L699" s="12">
        <v>0</v>
      </c>
      <c r="M699" s="9">
        <v>10</v>
      </c>
      <c r="N699" s="9">
        <v>30</v>
      </c>
      <c r="O699" s="9">
        <v>30</v>
      </c>
      <c r="P699" s="9">
        <v>30</v>
      </c>
      <c r="Q699" s="9"/>
      <c r="R699" s="141">
        <f t="shared" si="233"/>
        <v>1261</v>
      </c>
      <c r="S699" s="141">
        <f t="shared" si="234"/>
        <v>1271</v>
      </c>
      <c r="T699" s="141">
        <f t="shared" si="235"/>
        <v>1301</v>
      </c>
      <c r="U699" s="141">
        <f t="shared" si="236"/>
        <v>1331</v>
      </c>
      <c r="V699" s="141">
        <f t="shared" si="237"/>
        <v>1361</v>
      </c>
      <c r="W699"/>
      <c r="X699" s="9">
        <f t="shared" si="243"/>
        <v>3783</v>
      </c>
      <c r="Y699" s="9">
        <f t="shared" si="244"/>
        <v>4702.7</v>
      </c>
      <c r="Z699" s="9">
        <f t="shared" si="245"/>
        <v>4813.7</v>
      </c>
      <c r="AA699" s="9">
        <f t="shared" si="246"/>
        <v>4791.6000000000004</v>
      </c>
      <c r="AB699" s="9">
        <f t="shared" si="247"/>
        <v>4899.6000000000004</v>
      </c>
      <c r="AC699"/>
      <c r="AD699" s="11">
        <v>3</v>
      </c>
      <c r="AE699" s="11">
        <v>3.7</v>
      </c>
      <c r="AF699" s="11">
        <v>3.7</v>
      </c>
      <c r="AG699" s="11">
        <v>3.6</v>
      </c>
      <c r="AH699" s="11">
        <v>3.6</v>
      </c>
      <c r="AI699"/>
      <c r="AJ699" s="117"/>
      <c r="AK699" s="117"/>
      <c r="AL699" s="117"/>
      <c r="AM699" s="117"/>
      <c r="AN699" s="117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 s="117">
        <v>297.02499999999998</v>
      </c>
      <c r="BD699" s="117">
        <v>350.73347829382624</v>
      </c>
      <c r="BE699" s="117">
        <v>397.87924862994299</v>
      </c>
      <c r="BF699" s="117">
        <v>421.29591529660962</v>
      </c>
      <c r="BG699" s="117">
        <v>444.71258196327631</v>
      </c>
      <c r="BH699"/>
      <c r="BI699"/>
      <c r="BJ699" s="9">
        <v>1068.5999999999999</v>
      </c>
      <c r="BK699" s="9">
        <v>1265.4771744073935</v>
      </c>
      <c r="BL699" s="9">
        <v>1326.4137294491447</v>
      </c>
      <c r="BM699" s="9">
        <v>1241.2830503098301</v>
      </c>
      <c r="BN699" s="9">
        <v>1233.3477076330764</v>
      </c>
      <c r="BO699"/>
      <c r="BP699" s="117"/>
      <c r="BQ699" s="117"/>
      <c r="BR699" s="117"/>
      <c r="BS699" s="117"/>
      <c r="BT699" s="117"/>
      <c r="BU699"/>
      <c r="BV699"/>
      <c r="BW699"/>
      <c r="BX699"/>
      <c r="BY699"/>
      <c r="BZ699"/>
      <c r="CA699" s="117">
        <v>0</v>
      </c>
      <c r="CB699" s="117">
        <v>56</v>
      </c>
      <c r="CC699" s="117">
        <v>81.666666666666671</v>
      </c>
      <c r="CD699" s="117">
        <v>162.625</v>
      </c>
      <c r="CE699" s="117">
        <v>97.587581963276321</v>
      </c>
      <c r="CF699" s="117"/>
      <c r="CG699" s="117">
        <v>0</v>
      </c>
      <c r="CH699" s="117">
        <v>71.999999999999986</v>
      </c>
      <c r="CI699" s="117">
        <v>104.99999999999999</v>
      </c>
      <c r="CJ699" s="117">
        <v>170.125</v>
      </c>
      <c r="CK699" s="117">
        <v>97.587581963276321</v>
      </c>
      <c r="CL699" s="117">
        <v>0</v>
      </c>
      <c r="CM699" s="4">
        <f>IF(ISNUMBER(VLOOKUP(A699,Sheet1!$D$5:$D$567,1,0)),1,0)</f>
        <v>1</v>
      </c>
    </row>
    <row r="700" spans="1:91">
      <c r="A700" s="145">
        <v>8417</v>
      </c>
      <c r="B700" s="64">
        <v>841</v>
      </c>
      <c r="C700">
        <v>84</v>
      </c>
      <c r="D700" s="143" t="s">
        <v>808</v>
      </c>
      <c r="E700"/>
      <c r="F700" s="7" t="s">
        <v>90</v>
      </c>
      <c r="G700" t="s">
        <v>91</v>
      </c>
      <c r="H700" t="s">
        <v>91</v>
      </c>
      <c r="I700" t="s">
        <v>367</v>
      </c>
      <c r="J700" s="7" t="s">
        <v>792</v>
      </c>
      <c r="K700" s="9">
        <v>527</v>
      </c>
      <c r="L700" s="12">
        <v>0</v>
      </c>
      <c r="M700" s="9">
        <v>30</v>
      </c>
      <c r="N700" s="9">
        <v>90</v>
      </c>
      <c r="O700" s="9">
        <v>90</v>
      </c>
      <c r="P700" s="9">
        <v>90</v>
      </c>
      <c r="Q700" s="9"/>
      <c r="R700" s="141">
        <f t="shared" si="233"/>
        <v>527</v>
      </c>
      <c r="S700" s="141">
        <f t="shared" si="234"/>
        <v>557</v>
      </c>
      <c r="T700" s="141">
        <f t="shared" si="235"/>
        <v>647</v>
      </c>
      <c r="U700" s="141">
        <f t="shared" si="236"/>
        <v>737</v>
      </c>
      <c r="V700" s="141">
        <f t="shared" si="237"/>
        <v>827</v>
      </c>
      <c r="W700"/>
      <c r="X700" s="9">
        <f t="shared" si="243"/>
        <v>3109.3</v>
      </c>
      <c r="Y700" s="9">
        <f t="shared" si="244"/>
        <v>3230.6</v>
      </c>
      <c r="Z700" s="9">
        <f t="shared" si="245"/>
        <v>3752.6</v>
      </c>
      <c r="AA700" s="9">
        <f t="shared" si="246"/>
        <v>4200.9000000000005</v>
      </c>
      <c r="AB700" s="9">
        <f t="shared" si="247"/>
        <v>4631.2</v>
      </c>
      <c r="AC700"/>
      <c r="AD700" s="11">
        <v>5.9</v>
      </c>
      <c r="AE700" s="11">
        <v>5.8</v>
      </c>
      <c r="AF700" s="11">
        <v>5.8</v>
      </c>
      <c r="AG700" s="11">
        <v>5.7</v>
      </c>
      <c r="AH700" s="11">
        <v>5.6</v>
      </c>
      <c r="AI700"/>
      <c r="AJ700" s="117"/>
      <c r="AK700" s="117"/>
      <c r="AL700" s="117"/>
      <c r="AM700" s="117"/>
      <c r="AN700" s="117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 s="117">
        <v>114.925</v>
      </c>
      <c r="BD700" s="117">
        <v>151.78092260667421</v>
      </c>
      <c r="BE700" s="117">
        <v>200.56397442886208</v>
      </c>
      <c r="BF700" s="117">
        <v>228.58131161988084</v>
      </c>
      <c r="BG700" s="117">
        <v>259.94282570222032</v>
      </c>
      <c r="BH700"/>
      <c r="BI700"/>
      <c r="BJ700" s="9">
        <v>75.400000000000006</v>
      </c>
      <c r="BK700" s="9">
        <v>129.48883910011298</v>
      </c>
      <c r="BL700" s="9">
        <v>249.98461643293118</v>
      </c>
      <c r="BM700" s="9">
        <v>280.24467429821243</v>
      </c>
      <c r="BN700" s="9">
        <v>360.66738553330549</v>
      </c>
      <c r="BO700"/>
      <c r="BP700" s="117"/>
      <c r="BQ700" s="117"/>
      <c r="BR700" s="117"/>
      <c r="BS700" s="117"/>
      <c r="BT700" s="117"/>
      <c r="BU700"/>
      <c r="BV700"/>
      <c r="BW700"/>
      <c r="BX700"/>
      <c r="BY700"/>
      <c r="BZ700"/>
      <c r="CA700" s="117">
        <v>0</v>
      </c>
      <c r="CB700" s="117">
        <v>42</v>
      </c>
      <c r="CC700" s="117">
        <v>61.249999999999993</v>
      </c>
      <c r="CD700" s="117">
        <v>80.875</v>
      </c>
      <c r="CE700" s="117">
        <v>16.438974428862078</v>
      </c>
      <c r="CF700" s="117"/>
      <c r="CG700" s="117">
        <v>0</v>
      </c>
      <c r="CH700" s="117">
        <v>53.999999999999993</v>
      </c>
      <c r="CI700" s="117">
        <v>78.749999999999986</v>
      </c>
      <c r="CJ700" s="117">
        <v>103.375</v>
      </c>
      <c r="CK700" s="117">
        <v>23.817825702220365</v>
      </c>
      <c r="CL700" s="117">
        <v>0</v>
      </c>
      <c r="CM700" s="4">
        <f>IF(ISNUMBER(VLOOKUP(A700,Sheet1!$D$5:$D$567,1,0)),1,0)</f>
        <v>1</v>
      </c>
    </row>
    <row r="701" spans="1:91">
      <c r="A701" s="147">
        <v>8421</v>
      </c>
      <c r="B701" s="146">
        <v>842</v>
      </c>
      <c r="C701">
        <v>84</v>
      </c>
      <c r="D701" s="149" t="s">
        <v>809</v>
      </c>
      <c r="E701"/>
      <c r="F701" s="148" t="s">
        <v>90</v>
      </c>
      <c r="G701" t="s">
        <v>91</v>
      </c>
      <c r="H701" t="s">
        <v>91</v>
      </c>
      <c r="I701" t="s">
        <v>367</v>
      </c>
      <c r="J701" s="148" t="s">
        <v>792</v>
      </c>
      <c r="K701" s="151">
        <v>0</v>
      </c>
      <c r="L701" s="152">
        <v>0</v>
      </c>
      <c r="M701" s="151"/>
      <c r="N701" s="151"/>
      <c r="O701" s="151"/>
      <c r="P701" s="151"/>
      <c r="Q701" s="151"/>
      <c r="R701" s="153">
        <f t="shared" si="233"/>
        <v>0</v>
      </c>
      <c r="S701" s="153">
        <f t="shared" si="234"/>
        <v>0</v>
      </c>
      <c r="T701" s="153">
        <f t="shared" si="235"/>
        <v>0</v>
      </c>
      <c r="U701" s="153">
        <f t="shared" si="236"/>
        <v>0</v>
      </c>
      <c r="V701" s="141">
        <f t="shared" si="237"/>
        <v>0</v>
      </c>
      <c r="W701"/>
      <c r="X701" s="9">
        <f t="shared" si="243"/>
        <v>0</v>
      </c>
      <c r="Y701" s="9">
        <f t="shared" si="244"/>
        <v>0</v>
      </c>
      <c r="Z701" s="9">
        <f t="shared" si="245"/>
        <v>0</v>
      </c>
      <c r="AA701" s="9">
        <f t="shared" si="246"/>
        <v>0</v>
      </c>
      <c r="AB701" s="9">
        <f t="shared" si="247"/>
        <v>0</v>
      </c>
      <c r="AC701"/>
      <c r="AD701" s="154"/>
      <c r="AE701" s="154"/>
      <c r="AF701" s="154"/>
      <c r="AG701" s="154"/>
      <c r="AH701" s="154"/>
      <c r="AI701"/>
      <c r="AJ701" s="117"/>
      <c r="AK701" s="117"/>
      <c r="AL701" s="117"/>
      <c r="AM701" s="117"/>
      <c r="AN701" s="117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 s="117">
        <v>506.88</v>
      </c>
      <c r="BD701" s="117">
        <v>634.25</v>
      </c>
      <c r="BE701" s="117">
        <v>780</v>
      </c>
      <c r="BF701" s="117">
        <v>1047.46</v>
      </c>
      <c r="BG701" s="117">
        <v>3342.4399999999996</v>
      </c>
      <c r="BH701"/>
      <c r="BI701"/>
      <c r="BJ701" s="151">
        <v>0</v>
      </c>
      <c r="BK701" s="151">
        <v>0</v>
      </c>
      <c r="BL701" s="151">
        <v>0</v>
      </c>
      <c r="BM701" s="151">
        <v>0</v>
      </c>
      <c r="BN701" s="151">
        <v>0</v>
      </c>
      <c r="BO701"/>
      <c r="BP701" s="117"/>
      <c r="BQ701" s="117"/>
      <c r="BR701" s="117"/>
      <c r="BS701" s="117"/>
      <c r="BT701" s="117"/>
      <c r="BU701"/>
      <c r="BV701"/>
      <c r="BW701"/>
      <c r="BX701"/>
      <c r="BY701"/>
      <c r="BZ701"/>
      <c r="CA701" s="117">
        <v>0</v>
      </c>
      <c r="CB701" s="117">
        <v>472.5</v>
      </c>
      <c r="CC701" s="117">
        <v>307.5</v>
      </c>
      <c r="CD701" s="117">
        <v>0</v>
      </c>
      <c r="CE701" s="117">
        <v>0</v>
      </c>
      <c r="CF701" s="117"/>
      <c r="CG701" s="117">
        <v>2365.4399999999996</v>
      </c>
      <c r="CH701" s="117">
        <v>567.00000000000011</v>
      </c>
      <c r="CI701" s="117">
        <v>409.99999999999994</v>
      </c>
      <c r="CJ701" s="117">
        <v>0</v>
      </c>
      <c r="CK701" s="117">
        <v>0</v>
      </c>
      <c r="CL701" s="117">
        <v>0</v>
      </c>
      <c r="CM701" s="4">
        <f>IF(ISNUMBER(VLOOKUP(A701,Sheet1!$D$5:$D$567,1,0)),1,0)</f>
        <v>1</v>
      </c>
    </row>
    <row r="702" spans="1:91">
      <c r="A702" s="147">
        <v>8422</v>
      </c>
      <c r="B702" s="146">
        <v>842</v>
      </c>
      <c r="C702">
        <v>84</v>
      </c>
      <c r="D702" s="149" t="s">
        <v>810</v>
      </c>
      <c r="E702"/>
      <c r="F702" s="148" t="s">
        <v>90</v>
      </c>
      <c r="G702" t="s">
        <v>91</v>
      </c>
      <c r="H702" t="s">
        <v>91</v>
      </c>
      <c r="I702" t="s">
        <v>367</v>
      </c>
      <c r="J702" s="148" t="s">
        <v>792</v>
      </c>
      <c r="K702" s="151">
        <v>0</v>
      </c>
      <c r="L702" s="152">
        <v>0</v>
      </c>
      <c r="M702" s="151"/>
      <c r="N702" s="151"/>
      <c r="O702" s="151"/>
      <c r="P702" s="151"/>
      <c r="Q702" s="151"/>
      <c r="R702" s="153">
        <f t="shared" si="233"/>
        <v>0</v>
      </c>
      <c r="S702" s="153">
        <f t="shared" si="234"/>
        <v>0</v>
      </c>
      <c r="T702" s="153">
        <f t="shared" si="235"/>
        <v>0</v>
      </c>
      <c r="U702" s="153">
        <f t="shared" si="236"/>
        <v>0</v>
      </c>
      <c r="V702" s="141">
        <f t="shared" si="237"/>
        <v>0</v>
      </c>
      <c r="W702"/>
      <c r="X702" s="9">
        <f t="shared" si="243"/>
        <v>0</v>
      </c>
      <c r="Y702" s="9">
        <f t="shared" si="244"/>
        <v>0</v>
      </c>
      <c r="Z702" s="9">
        <f t="shared" si="245"/>
        <v>0</v>
      </c>
      <c r="AA702" s="9">
        <f t="shared" si="246"/>
        <v>0</v>
      </c>
      <c r="AB702" s="9">
        <f t="shared" si="247"/>
        <v>0</v>
      </c>
      <c r="AC702"/>
      <c r="AD702" s="154"/>
      <c r="AE702" s="154"/>
      <c r="AF702" s="154"/>
      <c r="AG702" s="154"/>
      <c r="AH702" s="154"/>
      <c r="AI702"/>
      <c r="AJ702" s="117"/>
      <c r="AK702" s="117"/>
      <c r="AL702" s="117"/>
      <c r="AM702" s="117"/>
      <c r="AN702" s="117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 s="117">
        <v>0</v>
      </c>
      <c r="BD702" s="117">
        <v>0</v>
      </c>
      <c r="BE702" s="117">
        <v>188.1</v>
      </c>
      <c r="BF702" s="117">
        <v>1670.8</v>
      </c>
      <c r="BG702" s="117">
        <v>2506.1999999999998</v>
      </c>
      <c r="BH702"/>
      <c r="BI702"/>
      <c r="BJ702" s="151">
        <v>0</v>
      </c>
      <c r="BK702" s="151">
        <v>0</v>
      </c>
      <c r="BL702" s="151">
        <v>0</v>
      </c>
      <c r="BM702" s="151">
        <v>0</v>
      </c>
      <c r="BN702" s="151">
        <v>0</v>
      </c>
      <c r="BO702"/>
      <c r="BP702" s="117"/>
      <c r="BQ702" s="117"/>
      <c r="BR702" s="117"/>
      <c r="BS702" s="117"/>
      <c r="BT702" s="117"/>
      <c r="BU702"/>
      <c r="BV702"/>
      <c r="BW702"/>
      <c r="BX702"/>
      <c r="BY702"/>
      <c r="BZ702"/>
      <c r="CA702" s="117">
        <v>188.1</v>
      </c>
      <c r="CB702" s="117">
        <v>0</v>
      </c>
      <c r="CC702" s="117">
        <v>0</v>
      </c>
      <c r="CD702" s="117">
        <v>0</v>
      </c>
      <c r="CE702" s="117">
        <v>0</v>
      </c>
      <c r="CF702" s="117"/>
      <c r="CG702" s="117">
        <v>376.2</v>
      </c>
      <c r="CH702" s="117">
        <v>0</v>
      </c>
      <c r="CI702" s="117">
        <v>2130</v>
      </c>
      <c r="CJ702" s="117">
        <v>0</v>
      </c>
      <c r="CK702" s="117">
        <v>0</v>
      </c>
      <c r="CL702" s="117">
        <v>0</v>
      </c>
      <c r="CM702" s="4">
        <f>IF(ISNUMBER(VLOOKUP(A702,Sheet1!$D$5:$D$567,1,0)),1,0)</f>
        <v>1</v>
      </c>
    </row>
    <row r="703" spans="1:91">
      <c r="A703" s="147">
        <v>8423</v>
      </c>
      <c r="B703" s="146">
        <v>842</v>
      </c>
      <c r="C703">
        <v>84</v>
      </c>
      <c r="D703" s="149" t="s">
        <v>811</v>
      </c>
      <c r="E703"/>
      <c r="F703" s="148" t="s">
        <v>685</v>
      </c>
      <c r="G703" t="s">
        <v>91</v>
      </c>
      <c r="H703" t="s">
        <v>91</v>
      </c>
      <c r="I703" t="s">
        <v>367</v>
      </c>
      <c r="J703" s="148" t="s">
        <v>792</v>
      </c>
      <c r="K703" s="151">
        <v>0</v>
      </c>
      <c r="L703" s="152">
        <v>0</v>
      </c>
      <c r="M703" s="151"/>
      <c r="N703" s="151"/>
      <c r="O703" s="151"/>
      <c r="P703" s="151"/>
      <c r="Q703" s="151"/>
      <c r="R703" s="153">
        <f t="shared" si="233"/>
        <v>0</v>
      </c>
      <c r="S703" s="153">
        <f t="shared" si="234"/>
        <v>0</v>
      </c>
      <c r="T703" s="153">
        <f t="shared" si="235"/>
        <v>0</v>
      </c>
      <c r="U703" s="153">
        <f t="shared" si="236"/>
        <v>0</v>
      </c>
      <c r="V703" s="141">
        <f t="shared" si="237"/>
        <v>0</v>
      </c>
      <c r="W703"/>
      <c r="X703" s="9">
        <f t="shared" si="243"/>
        <v>0</v>
      </c>
      <c r="Y703" s="9">
        <f t="shared" si="244"/>
        <v>0</v>
      </c>
      <c r="Z703" s="9">
        <f t="shared" si="245"/>
        <v>0</v>
      </c>
      <c r="AA703" s="9">
        <f t="shared" si="246"/>
        <v>0</v>
      </c>
      <c r="AB703" s="9">
        <f t="shared" si="247"/>
        <v>0</v>
      </c>
      <c r="AC703"/>
      <c r="AD703" s="154"/>
      <c r="AE703" s="154"/>
      <c r="AF703" s="154"/>
      <c r="AG703" s="154"/>
      <c r="AH703" s="154"/>
      <c r="AI703"/>
      <c r="AJ703" s="117"/>
      <c r="AK703" s="117"/>
      <c r="AL703" s="117"/>
      <c r="AM703" s="117"/>
      <c r="AN703" s="117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 s="117">
        <v>2933.7</v>
      </c>
      <c r="BD703" s="117">
        <v>3560.1499999999996</v>
      </c>
      <c r="BE703" s="117">
        <v>4049.1</v>
      </c>
      <c r="BF703" s="117">
        <v>4839.55</v>
      </c>
      <c r="BG703" s="117">
        <v>5291.5</v>
      </c>
      <c r="BH703"/>
      <c r="BI703"/>
      <c r="BJ703" s="151">
        <v>0</v>
      </c>
      <c r="BK703" s="151">
        <v>0</v>
      </c>
      <c r="BL703" s="151">
        <v>0</v>
      </c>
      <c r="BM703" s="151">
        <v>0</v>
      </c>
      <c r="BN703" s="151">
        <v>0</v>
      </c>
      <c r="BO703"/>
      <c r="BP703" s="117"/>
      <c r="BQ703" s="117"/>
      <c r="BR703" s="117"/>
      <c r="BS703" s="117"/>
      <c r="BT703" s="117"/>
      <c r="BU703"/>
      <c r="BV703"/>
      <c r="BW703"/>
      <c r="BX703"/>
      <c r="BY703"/>
      <c r="BZ703"/>
      <c r="CA703" s="117">
        <v>2811.6</v>
      </c>
      <c r="CB703" s="117">
        <v>0</v>
      </c>
      <c r="CC703" s="117">
        <v>1237.5</v>
      </c>
      <c r="CD703" s="117">
        <v>0</v>
      </c>
      <c r="CE703" s="117">
        <v>0</v>
      </c>
      <c r="CF703" s="117"/>
      <c r="CG703" s="117">
        <v>3514.5</v>
      </c>
      <c r="CH703" s="117">
        <v>402</v>
      </c>
      <c r="CI703" s="117">
        <v>1375</v>
      </c>
      <c r="CJ703" s="117">
        <v>0</v>
      </c>
      <c r="CK703" s="117">
        <v>0</v>
      </c>
      <c r="CL703" s="117">
        <v>0</v>
      </c>
      <c r="CM703" s="4">
        <f>IF(ISNUMBER(VLOOKUP(A703,Sheet1!$D$5:$D$567,1,0)),1,0)</f>
        <v>1</v>
      </c>
    </row>
    <row r="704" spans="1:91">
      <c r="A704" s="147">
        <v>8431</v>
      </c>
      <c r="B704" s="146">
        <v>843</v>
      </c>
      <c r="C704">
        <v>84</v>
      </c>
      <c r="D704" s="149" t="s">
        <v>812</v>
      </c>
      <c r="E704"/>
      <c r="F704" s="148" t="s">
        <v>90</v>
      </c>
      <c r="G704" t="s">
        <v>91</v>
      </c>
      <c r="H704" t="s">
        <v>91</v>
      </c>
      <c r="I704" t="s">
        <v>367</v>
      </c>
      <c r="J704" s="148" t="s">
        <v>792</v>
      </c>
      <c r="K704" s="151">
        <v>0</v>
      </c>
      <c r="L704" s="152">
        <v>0</v>
      </c>
      <c r="M704" s="151"/>
      <c r="N704" s="151">
        <v>400</v>
      </c>
      <c r="O704" s="151"/>
      <c r="P704" s="151"/>
      <c r="Q704" s="151"/>
      <c r="R704" s="153">
        <f t="shared" si="233"/>
        <v>0</v>
      </c>
      <c r="S704" s="153">
        <f t="shared" si="234"/>
        <v>0</v>
      </c>
      <c r="T704" s="153">
        <f t="shared" si="235"/>
        <v>400</v>
      </c>
      <c r="U704" s="153">
        <f t="shared" si="236"/>
        <v>400</v>
      </c>
      <c r="V704" s="141">
        <f t="shared" si="237"/>
        <v>400</v>
      </c>
      <c r="W704"/>
      <c r="X704" s="9">
        <f t="shared" si="243"/>
        <v>0</v>
      </c>
      <c r="Y704" s="9">
        <f t="shared" si="244"/>
        <v>0</v>
      </c>
      <c r="Z704" s="9">
        <f t="shared" si="245"/>
        <v>1600</v>
      </c>
      <c r="AA704" s="9">
        <f t="shared" si="246"/>
        <v>1680</v>
      </c>
      <c r="AB704" s="9">
        <f t="shared" si="247"/>
        <v>1800</v>
      </c>
      <c r="AC704"/>
      <c r="AD704" s="154"/>
      <c r="AE704" s="154"/>
      <c r="AF704" s="154">
        <v>4</v>
      </c>
      <c r="AG704" s="154">
        <v>4.2</v>
      </c>
      <c r="AH704" s="155">
        <v>4.5</v>
      </c>
      <c r="AI704"/>
      <c r="AJ704" s="117"/>
      <c r="AK704" s="117"/>
      <c r="AL704" s="117"/>
      <c r="AM704" s="117"/>
      <c r="AN704" s="117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 s="117">
        <v>900</v>
      </c>
      <c r="BD704" s="117">
        <v>900</v>
      </c>
      <c r="BE704" s="117">
        <v>1777.9931421717688</v>
      </c>
      <c r="BF704" s="117">
        <v>2281.7888979368799</v>
      </c>
      <c r="BG704" s="117">
        <v>2781.7888979368799</v>
      </c>
      <c r="BH704"/>
      <c r="BI704"/>
      <c r="BJ704" s="151">
        <v>0</v>
      </c>
      <c r="BK704" s="151">
        <v>0</v>
      </c>
      <c r="BL704" s="151">
        <v>419.89713257653335</v>
      </c>
      <c r="BM704" s="151">
        <v>476.83346905319996</v>
      </c>
      <c r="BN704" s="151">
        <v>460.74597650760006</v>
      </c>
      <c r="BO704"/>
      <c r="BP704" s="117"/>
      <c r="BQ704" s="117"/>
      <c r="BR704" s="117"/>
      <c r="BS704" s="117"/>
      <c r="BT704" s="117"/>
      <c r="BU704"/>
      <c r="BV704"/>
      <c r="BW704"/>
      <c r="BX704"/>
      <c r="BY704"/>
      <c r="BZ704"/>
      <c r="CA704" s="117">
        <v>0</v>
      </c>
      <c r="CB704" s="117">
        <v>900</v>
      </c>
      <c r="CC704" s="117">
        <v>750</v>
      </c>
      <c r="CD704" s="117">
        <v>100</v>
      </c>
      <c r="CE704" s="117">
        <v>27.993142171768891</v>
      </c>
      <c r="CF704" s="117"/>
      <c r="CG704" s="117">
        <v>0</v>
      </c>
      <c r="CH704" s="117">
        <v>900</v>
      </c>
      <c r="CI704" s="117">
        <v>1750</v>
      </c>
      <c r="CJ704" s="117">
        <v>100</v>
      </c>
      <c r="CK704" s="117">
        <v>31.788897936879998</v>
      </c>
      <c r="CL704" s="117">
        <v>0</v>
      </c>
      <c r="CM704" s="4">
        <f>IF(ISNUMBER(VLOOKUP(A704,Sheet1!$D$5:$D$567,1,0)),1,0)</f>
        <v>1</v>
      </c>
    </row>
    <row r="705" spans="1:91">
      <c r="A705" s="147">
        <v>8432</v>
      </c>
      <c r="B705" s="146">
        <v>843</v>
      </c>
      <c r="C705">
        <v>84</v>
      </c>
      <c r="D705" s="149" t="s">
        <v>813</v>
      </c>
      <c r="E705"/>
      <c r="F705" s="148" t="s">
        <v>90</v>
      </c>
      <c r="G705" t="s">
        <v>91</v>
      </c>
      <c r="H705" t="s">
        <v>91</v>
      </c>
      <c r="I705" t="s">
        <v>367</v>
      </c>
      <c r="J705" s="148" t="s">
        <v>792</v>
      </c>
      <c r="K705" s="151">
        <v>0</v>
      </c>
      <c r="L705" s="152">
        <v>0</v>
      </c>
      <c r="M705" s="151"/>
      <c r="N705" s="151">
        <v>300</v>
      </c>
      <c r="O705" s="151">
        <v>400</v>
      </c>
      <c r="P705" s="151"/>
      <c r="Q705" s="151"/>
      <c r="R705" s="153">
        <f t="shared" si="233"/>
        <v>0</v>
      </c>
      <c r="S705" s="153">
        <f t="shared" si="234"/>
        <v>0</v>
      </c>
      <c r="T705" s="153">
        <f t="shared" si="235"/>
        <v>300</v>
      </c>
      <c r="U705" s="153">
        <f t="shared" si="236"/>
        <v>700</v>
      </c>
      <c r="V705" s="141">
        <f t="shared" si="237"/>
        <v>700</v>
      </c>
      <c r="W705"/>
      <c r="X705" s="9">
        <f t="shared" si="243"/>
        <v>0</v>
      </c>
      <c r="Y705" s="9">
        <f t="shared" si="244"/>
        <v>0</v>
      </c>
      <c r="Z705" s="9">
        <f t="shared" si="245"/>
        <v>1200</v>
      </c>
      <c r="AA705" s="9">
        <f t="shared" si="246"/>
        <v>2940</v>
      </c>
      <c r="AB705" s="9">
        <f t="shared" si="247"/>
        <v>3150</v>
      </c>
      <c r="AC705"/>
      <c r="AD705" s="154"/>
      <c r="AE705" s="154"/>
      <c r="AF705" s="154">
        <v>4</v>
      </c>
      <c r="AG705" s="154">
        <v>4.2</v>
      </c>
      <c r="AH705" s="155">
        <v>4.5</v>
      </c>
      <c r="AI705"/>
      <c r="AJ705" s="117"/>
      <c r="AK705" s="117"/>
      <c r="AL705" s="117"/>
      <c r="AM705" s="117"/>
      <c r="AN705" s="117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 s="117">
        <v>1200</v>
      </c>
      <c r="BD705" s="117">
        <v>1200</v>
      </c>
      <c r="BE705" s="117">
        <v>1295.9948566288267</v>
      </c>
      <c r="BF705" s="117">
        <v>1580.6305713895399</v>
      </c>
      <c r="BG705" s="117">
        <v>2465.6305713895399</v>
      </c>
      <c r="BH705"/>
      <c r="BI705"/>
      <c r="BJ705" s="151">
        <v>0</v>
      </c>
      <c r="BK705" s="151">
        <v>0</v>
      </c>
      <c r="BL705" s="151">
        <v>314.92284943239997</v>
      </c>
      <c r="BM705" s="151">
        <v>834.45857084310001</v>
      </c>
      <c r="BN705" s="151">
        <v>806.3054588883</v>
      </c>
      <c r="BO705"/>
      <c r="BP705" s="117"/>
      <c r="BQ705" s="117"/>
      <c r="BR705" s="117"/>
      <c r="BS705" s="117"/>
      <c r="BT705" s="117"/>
      <c r="BU705"/>
      <c r="BV705"/>
      <c r="BW705"/>
      <c r="BX705"/>
      <c r="BY705"/>
      <c r="BZ705"/>
      <c r="CA705" s="117">
        <v>0</v>
      </c>
      <c r="CB705" s="117">
        <v>450</v>
      </c>
      <c r="CC705" s="117">
        <v>750</v>
      </c>
      <c r="CD705" s="117">
        <v>75</v>
      </c>
      <c r="CE705" s="117">
        <v>20.994856628826664</v>
      </c>
      <c r="CF705" s="117"/>
      <c r="CG705" s="117">
        <v>0</v>
      </c>
      <c r="CH705" s="117">
        <v>360</v>
      </c>
      <c r="CI705" s="117">
        <v>1875</v>
      </c>
      <c r="CJ705" s="117">
        <v>175</v>
      </c>
      <c r="CK705" s="117">
        <v>55.630571389540009</v>
      </c>
      <c r="CL705" s="117">
        <v>0</v>
      </c>
      <c r="CM705" s="4">
        <f>IF(ISNUMBER(VLOOKUP(A705,Sheet1!$D$5:$D$567,1,0)),1,0)</f>
        <v>1</v>
      </c>
    </row>
    <row r="706" spans="1:91">
      <c r="A706" s="147">
        <v>8433</v>
      </c>
      <c r="B706" s="146">
        <v>843</v>
      </c>
      <c r="C706">
        <v>84</v>
      </c>
      <c r="D706" s="149" t="s">
        <v>814</v>
      </c>
      <c r="E706"/>
      <c r="F706" s="148" t="s">
        <v>90</v>
      </c>
      <c r="G706" t="s">
        <v>91</v>
      </c>
      <c r="H706" t="s">
        <v>91</v>
      </c>
      <c r="I706" t="s">
        <v>367</v>
      </c>
      <c r="J706" s="148" t="s">
        <v>792</v>
      </c>
      <c r="K706" s="151"/>
      <c r="L706" s="151"/>
      <c r="M706" s="151"/>
      <c r="N706" s="151">
        <v>500</v>
      </c>
      <c r="O706" s="151">
        <v>500</v>
      </c>
      <c r="P706" s="151"/>
      <c r="Q706" s="151"/>
      <c r="R706" s="153">
        <f t="shared" si="233"/>
        <v>0</v>
      </c>
      <c r="S706" s="153">
        <f t="shared" si="234"/>
        <v>0</v>
      </c>
      <c r="T706" s="153">
        <f t="shared" si="235"/>
        <v>500</v>
      </c>
      <c r="U706" s="153">
        <f t="shared" si="236"/>
        <v>1000</v>
      </c>
      <c r="V706" s="141">
        <f t="shared" si="237"/>
        <v>1000</v>
      </c>
      <c r="W706"/>
      <c r="X706" s="9">
        <f t="shared" si="243"/>
        <v>0</v>
      </c>
      <c r="Y706" s="9">
        <f t="shared" si="244"/>
        <v>0</v>
      </c>
      <c r="Z706" s="9">
        <f t="shared" si="245"/>
        <v>2000</v>
      </c>
      <c r="AA706" s="9">
        <f t="shared" si="246"/>
        <v>4200</v>
      </c>
      <c r="AB706" s="9">
        <f t="shared" si="247"/>
        <v>4500</v>
      </c>
      <c r="AC706"/>
      <c r="AD706" s="154"/>
      <c r="AE706" s="154"/>
      <c r="AF706" s="154">
        <v>4</v>
      </c>
      <c r="AG706" s="154">
        <v>4.2</v>
      </c>
      <c r="AH706" s="155">
        <v>4.5</v>
      </c>
      <c r="AI706"/>
      <c r="AJ706" s="117"/>
      <c r="AK706" s="117"/>
      <c r="AL706" s="117"/>
      <c r="AM706" s="117"/>
      <c r="AN706" s="117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 s="117">
        <v>0</v>
      </c>
      <c r="BD706" s="117">
        <v>0</v>
      </c>
      <c r="BE706" s="117">
        <v>159.99142771471111</v>
      </c>
      <c r="BF706" s="117">
        <v>329.47224484219998</v>
      </c>
      <c r="BG706" s="117">
        <v>3314.4722448421999</v>
      </c>
      <c r="BH706"/>
      <c r="BI706"/>
      <c r="BJ706" s="151">
        <v>0</v>
      </c>
      <c r="BK706" s="151">
        <v>0</v>
      </c>
      <c r="BL706" s="151">
        <v>524.87141572066662</v>
      </c>
      <c r="BM706" s="151">
        <v>1192.0836726329999</v>
      </c>
      <c r="BN706" s="151">
        <v>1151.8649412689999</v>
      </c>
      <c r="BO706"/>
      <c r="BP706" s="117"/>
      <c r="BQ706" s="117"/>
      <c r="BR706" s="117"/>
      <c r="BS706" s="117"/>
      <c r="BT706" s="117"/>
      <c r="BU706"/>
      <c r="BV706"/>
      <c r="BW706"/>
      <c r="BX706"/>
      <c r="BY706"/>
      <c r="BZ706"/>
      <c r="CA706" s="117">
        <v>0</v>
      </c>
      <c r="CB706" s="117">
        <v>0</v>
      </c>
      <c r="CC706" s="117">
        <v>0</v>
      </c>
      <c r="CD706" s="117">
        <v>125</v>
      </c>
      <c r="CE706" s="117">
        <v>34.991427714711108</v>
      </c>
      <c r="CF706" s="117"/>
      <c r="CG706" s="117">
        <v>0</v>
      </c>
      <c r="CH706" s="117">
        <v>360</v>
      </c>
      <c r="CI706" s="117">
        <v>2625</v>
      </c>
      <c r="CJ706" s="117">
        <v>250</v>
      </c>
      <c r="CK706" s="117">
        <v>79.472244842199999</v>
      </c>
      <c r="CL706" s="117"/>
      <c r="CM706" s="4">
        <f>IF(ISNUMBER(VLOOKUP(A706,Sheet1!$D$5:$D$567,1,0)),1,0)</f>
        <v>1</v>
      </c>
    </row>
    <row r="707" spans="1:91">
      <c r="A707" s="147">
        <v>8434</v>
      </c>
      <c r="B707" s="146">
        <v>843</v>
      </c>
      <c r="C707">
        <v>84</v>
      </c>
      <c r="D707" s="149" t="s">
        <v>815</v>
      </c>
      <c r="E707"/>
      <c r="F707" s="148" t="s">
        <v>90</v>
      </c>
      <c r="G707" t="s">
        <v>91</v>
      </c>
      <c r="H707" t="s">
        <v>91</v>
      </c>
      <c r="I707" t="s">
        <v>367</v>
      </c>
      <c r="J707" s="148" t="s">
        <v>792</v>
      </c>
      <c r="K707" s="151">
        <v>0</v>
      </c>
      <c r="L707" s="152">
        <v>0</v>
      </c>
      <c r="M707" s="151"/>
      <c r="N707" s="151">
        <v>400</v>
      </c>
      <c r="O707" s="151">
        <v>400</v>
      </c>
      <c r="P707" s="151"/>
      <c r="Q707" s="151"/>
      <c r="R707" s="153">
        <f t="shared" si="233"/>
        <v>0</v>
      </c>
      <c r="S707" s="153">
        <f t="shared" si="234"/>
        <v>0</v>
      </c>
      <c r="T707" s="153">
        <f t="shared" si="235"/>
        <v>400</v>
      </c>
      <c r="U707" s="153">
        <f t="shared" si="236"/>
        <v>800</v>
      </c>
      <c r="V707" s="141">
        <f t="shared" si="237"/>
        <v>800</v>
      </c>
      <c r="W707"/>
      <c r="X707" s="9">
        <f t="shared" si="243"/>
        <v>0</v>
      </c>
      <c r="Y707" s="9">
        <f t="shared" si="244"/>
        <v>0</v>
      </c>
      <c r="Z707" s="9">
        <f t="shared" si="245"/>
        <v>1600</v>
      </c>
      <c r="AA707" s="9">
        <f t="shared" si="246"/>
        <v>3360</v>
      </c>
      <c r="AB707" s="9">
        <f t="shared" si="247"/>
        <v>3600</v>
      </c>
      <c r="AC707"/>
      <c r="AD707" s="154"/>
      <c r="AE707" s="154"/>
      <c r="AF707" s="154">
        <v>4</v>
      </c>
      <c r="AG707" s="154">
        <v>4.2</v>
      </c>
      <c r="AH707" s="155">
        <v>4.5</v>
      </c>
      <c r="AI707"/>
      <c r="AJ707" s="117"/>
      <c r="AK707" s="117"/>
      <c r="AL707" s="117"/>
      <c r="AM707" s="117"/>
      <c r="AN707" s="11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 s="117">
        <v>400</v>
      </c>
      <c r="BD707" s="117">
        <v>500</v>
      </c>
      <c r="BE707" s="117">
        <v>727.99314217176891</v>
      </c>
      <c r="BF707" s="117">
        <v>2123.5777958737599</v>
      </c>
      <c r="BG707" s="117">
        <v>3053.5777958737599</v>
      </c>
      <c r="BH707"/>
      <c r="BI707"/>
      <c r="BJ707" s="151">
        <v>0</v>
      </c>
      <c r="BK707" s="151">
        <v>0</v>
      </c>
      <c r="BL707" s="151">
        <v>419.89713257653335</v>
      </c>
      <c r="BM707" s="151">
        <v>953.66693810639981</v>
      </c>
      <c r="BN707" s="151">
        <v>921.49195301520001</v>
      </c>
      <c r="BO707"/>
      <c r="BP707" s="117"/>
      <c r="BQ707" s="117"/>
      <c r="BR707" s="117"/>
      <c r="BS707" s="117"/>
      <c r="BT707" s="117"/>
      <c r="BU707"/>
      <c r="BV707"/>
      <c r="BW707"/>
      <c r="BX707"/>
      <c r="BY707"/>
      <c r="BZ707"/>
      <c r="CA707" s="117">
        <v>0</v>
      </c>
      <c r="CB707" s="117">
        <v>0</v>
      </c>
      <c r="CC707" s="117">
        <v>600</v>
      </c>
      <c r="CD707" s="117">
        <v>100</v>
      </c>
      <c r="CE707" s="117">
        <v>27.993142171768891</v>
      </c>
      <c r="CF707" s="117"/>
      <c r="CG707" s="117">
        <v>0</v>
      </c>
      <c r="CH707" s="117">
        <v>540</v>
      </c>
      <c r="CI707" s="117">
        <v>2250</v>
      </c>
      <c r="CJ707" s="117">
        <v>200</v>
      </c>
      <c r="CK707" s="117">
        <v>63.577795873759996</v>
      </c>
      <c r="CL707" s="117">
        <v>0</v>
      </c>
      <c r="CM707" s="4">
        <f>IF(ISNUMBER(VLOOKUP(A707,Sheet1!$D$5:$D$567,1,0)),1,0)</f>
        <v>1</v>
      </c>
    </row>
    <row r="708" spans="1:91">
      <c r="A708" s="147">
        <v>8435</v>
      </c>
      <c r="B708" s="146">
        <v>843</v>
      </c>
      <c r="C708">
        <v>84</v>
      </c>
      <c r="D708" s="149" t="s">
        <v>816</v>
      </c>
      <c r="E708"/>
      <c r="F708" s="148" t="s">
        <v>90</v>
      </c>
      <c r="G708" t="s">
        <v>91</v>
      </c>
      <c r="H708" t="s">
        <v>91</v>
      </c>
      <c r="I708" t="s">
        <v>367</v>
      </c>
      <c r="J708" s="148" t="s">
        <v>792</v>
      </c>
      <c r="K708" s="151"/>
      <c r="L708" s="152"/>
      <c r="M708" s="151"/>
      <c r="N708" s="151">
        <v>500</v>
      </c>
      <c r="O708" s="151">
        <v>600</v>
      </c>
      <c r="P708" s="151"/>
      <c r="Q708" s="151"/>
      <c r="R708" s="153">
        <f t="shared" si="233"/>
        <v>0</v>
      </c>
      <c r="S708" s="153">
        <f t="shared" si="234"/>
        <v>0</v>
      </c>
      <c r="T708" s="153">
        <f t="shared" si="235"/>
        <v>500</v>
      </c>
      <c r="U708" s="153">
        <f t="shared" si="236"/>
        <v>1100</v>
      </c>
      <c r="V708" s="141">
        <f t="shared" si="237"/>
        <v>1100</v>
      </c>
      <c r="W708"/>
      <c r="X708" s="9">
        <f t="shared" si="243"/>
        <v>0</v>
      </c>
      <c r="Y708" s="9">
        <f t="shared" si="244"/>
        <v>0</v>
      </c>
      <c r="Z708" s="9">
        <f t="shared" si="245"/>
        <v>2000</v>
      </c>
      <c r="AA708" s="9">
        <f t="shared" si="246"/>
        <v>4620</v>
      </c>
      <c r="AB708" s="9">
        <f t="shared" si="247"/>
        <v>4950</v>
      </c>
      <c r="AC708"/>
      <c r="AD708" s="154"/>
      <c r="AE708" s="154"/>
      <c r="AF708" s="154">
        <v>4</v>
      </c>
      <c r="AG708" s="154">
        <v>4.2</v>
      </c>
      <c r="AH708" s="155">
        <v>4.5</v>
      </c>
      <c r="AI708"/>
      <c r="AJ708" s="117"/>
      <c r="AK708" s="117"/>
      <c r="AL708" s="117"/>
      <c r="AM708" s="117"/>
      <c r="AN708" s="117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 s="117">
        <v>200</v>
      </c>
      <c r="BD708" s="117">
        <v>200</v>
      </c>
      <c r="BE708" s="117">
        <v>359.99142771471111</v>
      </c>
      <c r="BF708" s="117">
        <v>1756.9194693264201</v>
      </c>
      <c r="BG708" s="117">
        <v>3080.9194693264199</v>
      </c>
      <c r="BH708"/>
      <c r="BI708"/>
      <c r="BJ708" s="151">
        <v>0</v>
      </c>
      <c r="BK708" s="151">
        <v>0</v>
      </c>
      <c r="BL708" s="151">
        <v>524.87141572066662</v>
      </c>
      <c r="BM708" s="151">
        <v>1311.2920398962999</v>
      </c>
      <c r="BN708" s="151">
        <v>1267.0514353958997</v>
      </c>
      <c r="BO708"/>
      <c r="BP708" s="117"/>
      <c r="BQ708" s="117"/>
      <c r="BR708" s="117"/>
      <c r="BS708" s="117"/>
      <c r="BT708" s="117"/>
      <c r="BU708"/>
      <c r="BV708"/>
      <c r="BW708"/>
      <c r="BX708"/>
      <c r="BY708"/>
      <c r="BZ708"/>
      <c r="CA708" s="117">
        <v>200</v>
      </c>
      <c r="CB708" s="117">
        <v>0</v>
      </c>
      <c r="CC708" s="117">
        <v>0</v>
      </c>
      <c r="CD708" s="117">
        <v>125</v>
      </c>
      <c r="CE708" s="117">
        <v>34.991427714711108</v>
      </c>
      <c r="CF708" s="117"/>
      <c r="CG708" s="117">
        <v>0</v>
      </c>
      <c r="CH708" s="117">
        <v>493.5</v>
      </c>
      <c r="CI708" s="117">
        <v>2225</v>
      </c>
      <c r="CJ708" s="117">
        <v>275</v>
      </c>
      <c r="CK708" s="117">
        <v>87.41946932642</v>
      </c>
      <c r="CL708" s="117"/>
      <c r="CM708" s="4">
        <f>IF(ISNUMBER(VLOOKUP(A708,Sheet1!$D$5:$D$567,1,0)),1,0)</f>
        <v>1</v>
      </c>
    </row>
    <row r="709" spans="1:91">
      <c r="A709" s="144">
        <v>8436</v>
      </c>
      <c r="B709" s="146">
        <v>843</v>
      </c>
      <c r="C709">
        <v>84</v>
      </c>
      <c r="D709" s="132" t="s">
        <v>817</v>
      </c>
      <c r="E709"/>
      <c r="F709" s="133" t="s">
        <v>90</v>
      </c>
      <c r="G709" t="s">
        <v>91</v>
      </c>
      <c r="H709" t="s">
        <v>91</v>
      </c>
      <c r="I709" t="s">
        <v>367</v>
      </c>
      <c r="J709" s="148" t="s">
        <v>792</v>
      </c>
      <c r="K709" s="135"/>
      <c r="L709" s="135"/>
      <c r="M709" s="135"/>
      <c r="N709" s="135"/>
      <c r="O709" s="135"/>
      <c r="P709" s="135"/>
      <c r="Q709" s="135"/>
      <c r="R709" s="136">
        <f t="shared" si="233"/>
        <v>0</v>
      </c>
      <c r="S709" s="136">
        <f t="shared" si="234"/>
        <v>0</v>
      </c>
      <c r="T709" s="136">
        <f t="shared" si="235"/>
        <v>0</v>
      </c>
      <c r="U709" s="136">
        <f t="shared" si="236"/>
        <v>0</v>
      </c>
      <c r="V709" s="141">
        <f t="shared" si="237"/>
        <v>0</v>
      </c>
      <c r="W709"/>
      <c r="X709" s="9">
        <f t="shared" si="243"/>
        <v>0</v>
      </c>
      <c r="Y709" s="9">
        <f t="shared" si="244"/>
        <v>0</v>
      </c>
      <c r="Z709" s="9">
        <f t="shared" si="245"/>
        <v>0</v>
      </c>
      <c r="AA709" s="9">
        <f t="shared" si="246"/>
        <v>0</v>
      </c>
      <c r="AB709" s="9">
        <f t="shared" si="247"/>
        <v>0</v>
      </c>
      <c r="AC709"/>
      <c r="AD709" s="137"/>
      <c r="AE709" s="137"/>
      <c r="AF709" s="137"/>
      <c r="AG709" s="137"/>
      <c r="AH709" s="137"/>
      <c r="AI709"/>
      <c r="AJ709" s="117"/>
      <c r="AK709" s="117"/>
      <c r="AL709" s="117"/>
      <c r="AM709" s="117"/>
      <c r="AN709" s="117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 s="117">
        <v>0</v>
      </c>
      <c r="BD709" s="117">
        <v>0</v>
      </c>
      <c r="BE709" s="117">
        <v>0</v>
      </c>
      <c r="BF709" s="117">
        <v>445.5</v>
      </c>
      <c r="BG709" s="117">
        <v>891</v>
      </c>
      <c r="BH709"/>
      <c r="BI709"/>
      <c r="BJ709" s="57">
        <v>0</v>
      </c>
      <c r="BK709" s="57">
        <v>0</v>
      </c>
      <c r="BL709" s="57">
        <v>0</v>
      </c>
      <c r="BM709" s="57">
        <v>0</v>
      </c>
      <c r="BN709" s="57">
        <v>0</v>
      </c>
      <c r="BO709"/>
      <c r="BP709" s="117"/>
      <c r="BQ709" s="117"/>
      <c r="BR709" s="117"/>
      <c r="BS709" s="117"/>
      <c r="BT709" s="117"/>
      <c r="BU709"/>
      <c r="BV709"/>
      <c r="BW709"/>
      <c r="BX709"/>
      <c r="BY709"/>
      <c r="BZ709"/>
      <c r="CA709" s="117">
        <v>0</v>
      </c>
      <c r="CB709" s="117">
        <v>0</v>
      </c>
      <c r="CC709" s="117">
        <v>0</v>
      </c>
      <c r="CD709" s="117">
        <v>0</v>
      </c>
      <c r="CE709" s="117">
        <v>0</v>
      </c>
      <c r="CF709" s="117"/>
      <c r="CG709" s="117">
        <v>891</v>
      </c>
      <c r="CH709" s="117">
        <v>0</v>
      </c>
      <c r="CI709" s="117">
        <v>0</v>
      </c>
      <c r="CJ709" s="117">
        <v>0</v>
      </c>
      <c r="CK709" s="117">
        <v>0</v>
      </c>
      <c r="CL709" s="117"/>
      <c r="CM709" s="4">
        <f>IF(ISNUMBER(VLOOKUP(A709,Sheet1!$D$5:$D$567,1,0)),1,0)</f>
        <v>1</v>
      </c>
    </row>
    <row r="710" spans="1:91">
      <c r="A710" s="144">
        <v>8437</v>
      </c>
      <c r="B710" s="131">
        <v>843</v>
      </c>
      <c r="C710">
        <v>84</v>
      </c>
      <c r="D710" s="132" t="s">
        <v>818</v>
      </c>
      <c r="E710"/>
      <c r="F710" s="133" t="s">
        <v>90</v>
      </c>
      <c r="G710" t="s">
        <v>91</v>
      </c>
      <c r="H710" t="s">
        <v>91</v>
      </c>
      <c r="I710" t="s">
        <v>367</v>
      </c>
      <c r="J710" s="133" t="s">
        <v>792</v>
      </c>
      <c r="K710" s="135">
        <v>0</v>
      </c>
      <c r="L710" s="135"/>
      <c r="M710" s="135"/>
      <c r="N710" s="135"/>
      <c r="O710" s="135"/>
      <c r="P710" s="135"/>
      <c r="Q710" s="135"/>
      <c r="R710" s="136">
        <f t="shared" si="233"/>
        <v>0</v>
      </c>
      <c r="S710" s="136">
        <f t="shared" si="234"/>
        <v>0</v>
      </c>
      <c r="T710" s="136">
        <f t="shared" si="235"/>
        <v>0</v>
      </c>
      <c r="U710" s="136">
        <f t="shared" si="236"/>
        <v>0</v>
      </c>
      <c r="V710" s="141">
        <f t="shared" si="237"/>
        <v>0</v>
      </c>
      <c r="W710"/>
      <c r="X710" s="9">
        <f t="shared" si="243"/>
        <v>0</v>
      </c>
      <c r="Y710" s="9">
        <f t="shared" si="244"/>
        <v>0</v>
      </c>
      <c r="Z710" s="9">
        <f t="shared" si="245"/>
        <v>0</v>
      </c>
      <c r="AA710" s="9">
        <f t="shared" si="246"/>
        <v>0</v>
      </c>
      <c r="AB710" s="9">
        <f t="shared" si="247"/>
        <v>0</v>
      </c>
      <c r="AC710"/>
      <c r="AD710" s="137"/>
      <c r="AE710" s="137"/>
      <c r="AF710" s="137"/>
      <c r="AG710" s="137"/>
      <c r="AH710" s="137"/>
      <c r="AI710"/>
      <c r="AJ710" s="117"/>
      <c r="AK710" s="117"/>
      <c r="AL710" s="117"/>
      <c r="AM710" s="117"/>
      <c r="AN710" s="117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 s="117">
        <v>0</v>
      </c>
      <c r="BD710" s="117">
        <v>0</v>
      </c>
      <c r="BE710" s="117">
        <v>0</v>
      </c>
      <c r="BF710" s="117">
        <v>0</v>
      </c>
      <c r="BG710" s="117">
        <v>0</v>
      </c>
      <c r="BH710"/>
      <c r="BI710"/>
      <c r="BJ710" s="57">
        <v>0</v>
      </c>
      <c r="BK710" s="57">
        <v>0</v>
      </c>
      <c r="BL710" s="57">
        <v>0</v>
      </c>
      <c r="BM710" s="57">
        <v>0</v>
      </c>
      <c r="BN710" s="57">
        <v>0</v>
      </c>
      <c r="BO710"/>
      <c r="BP710" s="117"/>
      <c r="BQ710" s="117"/>
      <c r="BR710" s="117"/>
      <c r="BS710" s="117"/>
      <c r="BT710" s="117"/>
      <c r="BU710"/>
      <c r="BV710"/>
      <c r="BW710"/>
      <c r="BX710"/>
      <c r="BY710"/>
      <c r="BZ710"/>
      <c r="CA710" s="117">
        <v>0</v>
      </c>
      <c r="CB710" s="117">
        <v>0</v>
      </c>
      <c r="CC710" s="117">
        <v>0</v>
      </c>
      <c r="CD710" s="117">
        <v>0</v>
      </c>
      <c r="CE710" s="117">
        <v>0</v>
      </c>
      <c r="CF710" s="117"/>
      <c r="CG710" s="117">
        <v>0</v>
      </c>
      <c r="CH710" s="117">
        <v>0</v>
      </c>
      <c r="CI710" s="117">
        <v>0</v>
      </c>
      <c r="CJ710" s="117">
        <v>0</v>
      </c>
      <c r="CK710" s="117">
        <v>0</v>
      </c>
      <c r="CL710" s="117"/>
      <c r="CM710" s="4">
        <f>IF(ISNUMBER(VLOOKUP(A710,Sheet1!$D$5:$D$567,1,0)),1,0)</f>
        <v>1</v>
      </c>
    </row>
    <row r="711" spans="1:91">
      <c r="A711" s="1">
        <v>8438</v>
      </c>
      <c r="B711" s="1">
        <v>843</v>
      </c>
      <c r="C711">
        <v>84</v>
      </c>
      <c r="D711" s="3" t="s">
        <v>819</v>
      </c>
      <c r="E711" s="3"/>
      <c r="F711" s="4" t="s">
        <v>90</v>
      </c>
      <c r="G711" s="4" t="s">
        <v>91</v>
      </c>
      <c r="H711" s="4" t="s">
        <v>92</v>
      </c>
      <c r="I711" s="4" t="s">
        <v>367</v>
      </c>
      <c r="J711" s="4" t="s">
        <v>245</v>
      </c>
      <c r="K711" s="57">
        <v>155</v>
      </c>
      <c r="L711" s="57">
        <v>22</v>
      </c>
      <c r="M711" s="57">
        <v>22</v>
      </c>
      <c r="N711" s="57">
        <v>22</v>
      </c>
      <c r="O711" s="57">
        <v>22</v>
      </c>
      <c r="P711" s="57">
        <v>22</v>
      </c>
      <c r="R711" s="58">
        <f t="shared" si="233"/>
        <v>177</v>
      </c>
      <c r="S711" s="58">
        <f t="shared" si="234"/>
        <v>199</v>
      </c>
      <c r="T711" s="58">
        <f t="shared" si="235"/>
        <v>221</v>
      </c>
      <c r="U711" s="58">
        <f t="shared" si="236"/>
        <v>243</v>
      </c>
      <c r="V711" s="61">
        <f t="shared" si="237"/>
        <v>265</v>
      </c>
      <c r="W711" s="57">
        <v>589</v>
      </c>
      <c r="X711" s="57">
        <f>R711*AD711</f>
        <v>672.6</v>
      </c>
      <c r="Y711" s="57">
        <f>S711*AE711</f>
        <v>756.19999999999993</v>
      </c>
      <c r="Z711" s="57">
        <f>T711*AF711</f>
        <v>839.8</v>
      </c>
      <c r="AA711" s="57">
        <f>U711*AG711</f>
        <v>923.4</v>
      </c>
      <c r="AB711" s="57">
        <f>V711*AH711</f>
        <v>1007</v>
      </c>
      <c r="AC711" s="59">
        <v>3.8</v>
      </c>
      <c r="AD711" s="59">
        <v>3.8000000000000003</v>
      </c>
      <c r="AE711" s="59">
        <v>3.8</v>
      </c>
      <c r="AF711" s="59">
        <v>3.8</v>
      </c>
      <c r="AG711" s="59">
        <v>3.8</v>
      </c>
      <c r="AH711" s="59">
        <v>3.8</v>
      </c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57">
        <v>38.700000000000003</v>
      </c>
      <c r="BC711" s="57">
        <v>51.263650366253053</v>
      </c>
      <c r="BD711" s="57">
        <v>57.916576651308048</v>
      </c>
      <c r="BE711" s="57">
        <v>64.946600788346842</v>
      </c>
      <c r="BF711" s="57">
        <v>72.79607046374025</v>
      </c>
      <c r="BG711" s="57">
        <v>81.008115182794754</v>
      </c>
      <c r="BI711" s="57">
        <v>69</v>
      </c>
      <c r="BJ711" s="57">
        <v>135.73629578163096</v>
      </c>
      <c r="BK711" s="57">
        <v>154.37616164736374</v>
      </c>
      <c r="BL711" s="57">
        <v>146.5460446429457</v>
      </c>
      <c r="BM711" s="57">
        <v>147.50586168791978</v>
      </c>
      <c r="BN711" s="57">
        <v>145.48643861470578</v>
      </c>
      <c r="BO711" s="57">
        <v>37</v>
      </c>
      <c r="BP711" s="57">
        <v>37</v>
      </c>
      <c r="BQ711" s="57">
        <v>37</v>
      </c>
      <c r="BR711" s="57">
        <v>37</v>
      </c>
      <c r="BS711" s="57">
        <v>37</v>
      </c>
      <c r="BT711" s="57">
        <v>37</v>
      </c>
      <c r="BU711" s="3"/>
      <c r="CA711" s="34">
        <v>6.4946600788346851</v>
      </c>
      <c r="CB711" s="34">
        <v>16.236650197086714</v>
      </c>
      <c r="CC711" s="34">
        <v>22.731310275921398</v>
      </c>
      <c r="CD711" s="34">
        <v>3.2473300394173426</v>
      </c>
      <c r="CE711" s="34">
        <v>3.2473300394173426</v>
      </c>
      <c r="CF711" s="34">
        <v>12.98932015766937</v>
      </c>
      <c r="CG711" s="35">
        <v>8.7932121618340311</v>
      </c>
      <c r="CH711" s="35">
        <v>21.983030404585076</v>
      </c>
      <c r="CI711" s="35">
        <v>30.7762425664191</v>
      </c>
      <c r="CJ711" s="35">
        <v>4.3966060809170155</v>
      </c>
      <c r="CK711" s="35">
        <v>4.3966060809170155</v>
      </c>
      <c r="CL711" s="35">
        <v>10.66241788812253</v>
      </c>
      <c r="CM711" s="4">
        <f>IF(ISNUMBER(VLOOKUP(A711,Sheet1!$D$5:$D$567,1,0)),1,0)</f>
        <v>1</v>
      </c>
    </row>
    <row r="712" spans="1:91">
      <c r="A712" s="145">
        <v>8441</v>
      </c>
      <c r="B712" s="64">
        <v>844</v>
      </c>
      <c r="C712">
        <v>84</v>
      </c>
      <c r="D712" s="143" t="s">
        <v>820</v>
      </c>
      <c r="E712"/>
      <c r="F712" s="7" t="s">
        <v>109</v>
      </c>
      <c r="G712" t="s">
        <v>91</v>
      </c>
      <c r="H712" t="s">
        <v>91</v>
      </c>
      <c r="I712" t="s">
        <v>367</v>
      </c>
      <c r="J712" s="7" t="s">
        <v>792</v>
      </c>
      <c r="K712" s="9">
        <v>700</v>
      </c>
      <c r="L712" s="12">
        <v>134</v>
      </c>
      <c r="M712" s="9">
        <v>25</v>
      </c>
      <c r="N712" s="9">
        <v>25</v>
      </c>
      <c r="O712" s="9">
        <v>25</v>
      </c>
      <c r="P712" s="9">
        <v>25</v>
      </c>
      <c r="Q712" s="9"/>
      <c r="R712" s="141">
        <f t="shared" si="233"/>
        <v>834</v>
      </c>
      <c r="S712" s="141">
        <f t="shared" si="234"/>
        <v>859</v>
      </c>
      <c r="T712" s="141">
        <f t="shared" si="235"/>
        <v>884</v>
      </c>
      <c r="U712" s="141">
        <f t="shared" si="236"/>
        <v>909</v>
      </c>
      <c r="V712" s="141">
        <f t="shared" si="237"/>
        <v>934</v>
      </c>
      <c r="W712"/>
      <c r="X712" s="9">
        <f t="shared" ref="X712:X748" si="248">AD712*R712</f>
        <v>4920.6000000000004</v>
      </c>
      <c r="Y712" s="9">
        <f t="shared" ref="Y712:Y748" si="249">AE712*S712</f>
        <v>4982.2</v>
      </c>
      <c r="Z712" s="9">
        <f t="shared" ref="Z712:Z748" si="250">AF712*T712</f>
        <v>5215.6000000000004</v>
      </c>
      <c r="AA712" s="9">
        <f t="shared" ref="AA712:AA748" si="251">AG712*U712</f>
        <v>5544.9</v>
      </c>
      <c r="AB712" s="9">
        <f t="shared" ref="AB712:AB748" si="252">AH712*V712</f>
        <v>5790.8</v>
      </c>
      <c r="AC712"/>
      <c r="AD712" s="11">
        <v>5.9</v>
      </c>
      <c r="AE712" s="11">
        <v>5.8</v>
      </c>
      <c r="AF712" s="11">
        <v>5.9</v>
      </c>
      <c r="AG712" s="11">
        <v>6.1</v>
      </c>
      <c r="AH712" s="11">
        <v>6.2</v>
      </c>
      <c r="AI712"/>
      <c r="AJ712" s="117"/>
      <c r="AK712" s="117"/>
      <c r="AL712" s="117"/>
      <c r="AM712" s="117"/>
      <c r="AN712" s="117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 s="117">
        <v>293.45</v>
      </c>
      <c r="BD712" s="117">
        <v>337.9083333333333</v>
      </c>
      <c r="BE712" s="117">
        <v>388.83184106813962</v>
      </c>
      <c r="BF712" s="117">
        <v>433.66945945902444</v>
      </c>
      <c r="BG712" s="117">
        <v>481.74338227224018</v>
      </c>
      <c r="BH712"/>
      <c r="BI712"/>
      <c r="BJ712" s="9">
        <v>1603.6</v>
      </c>
      <c r="BK712" s="9">
        <v>1526.0383802338374</v>
      </c>
      <c r="BL712" s="9">
        <v>1623.0159962559314</v>
      </c>
      <c r="BM712" s="9">
        <v>1628.705272119204</v>
      </c>
      <c r="BN712" s="9">
        <v>1682.9391143174412</v>
      </c>
      <c r="BO712"/>
      <c r="BP712" s="117">
        <v>281.58131930328602</v>
      </c>
      <c r="BQ712" s="117">
        <v>319.73926917658798</v>
      </c>
      <c r="BR712" s="117">
        <v>356.75468273161607</v>
      </c>
      <c r="BS712" s="117">
        <v>399.91543707492002</v>
      </c>
      <c r="BT712" s="117">
        <v>425.20278671914406</v>
      </c>
      <c r="BU712"/>
      <c r="BV712"/>
      <c r="BW712"/>
      <c r="BX712"/>
      <c r="BY712"/>
      <c r="BZ712"/>
      <c r="CA712" s="117">
        <v>0</v>
      </c>
      <c r="CB712" s="117">
        <v>63</v>
      </c>
      <c r="CC712" s="117">
        <v>81.666666666666671</v>
      </c>
      <c r="CD712" s="117">
        <v>110.5</v>
      </c>
      <c r="CE712" s="117">
        <v>133.66517440147291</v>
      </c>
      <c r="CF712" s="117"/>
      <c r="CG712" s="117">
        <v>0</v>
      </c>
      <c r="CH712" s="117">
        <v>98.999999999999986</v>
      </c>
      <c r="CI712" s="117">
        <v>128.33333333333331</v>
      </c>
      <c r="CJ712" s="117">
        <v>116.75</v>
      </c>
      <c r="CK712" s="117">
        <v>137.6600489389069</v>
      </c>
      <c r="CL712" s="117">
        <v>0</v>
      </c>
      <c r="CM712" s="4">
        <f>IF(ISNUMBER(VLOOKUP(A712,Sheet1!$D$5:$D$567,1,0)),1,0)</f>
        <v>1</v>
      </c>
    </row>
    <row r="713" spans="1:91">
      <c r="A713" s="145">
        <v>8442</v>
      </c>
      <c r="B713" s="64">
        <v>844</v>
      </c>
      <c r="C713">
        <v>84</v>
      </c>
      <c r="D713" s="143" t="s">
        <v>821</v>
      </c>
      <c r="E713"/>
      <c r="F713" s="7" t="s">
        <v>109</v>
      </c>
      <c r="G713" t="s">
        <v>91</v>
      </c>
      <c r="H713" t="s">
        <v>91</v>
      </c>
      <c r="I713" t="s">
        <v>367</v>
      </c>
      <c r="J713" s="7" t="s">
        <v>792</v>
      </c>
      <c r="K713" s="9">
        <v>1250</v>
      </c>
      <c r="L713" s="12">
        <v>50</v>
      </c>
      <c r="M713" s="9"/>
      <c r="N713" s="9">
        <v>100</v>
      </c>
      <c r="O713" s="9">
        <v>100</v>
      </c>
      <c r="P713" s="9">
        <v>100</v>
      </c>
      <c r="Q713" s="9"/>
      <c r="R713" s="141">
        <f t="shared" si="233"/>
        <v>1300</v>
      </c>
      <c r="S713" s="141">
        <f t="shared" si="234"/>
        <v>1300</v>
      </c>
      <c r="T713" s="141">
        <f t="shared" si="235"/>
        <v>1400</v>
      </c>
      <c r="U713" s="141">
        <f t="shared" si="236"/>
        <v>1500</v>
      </c>
      <c r="V713" s="141">
        <f t="shared" si="237"/>
        <v>1600</v>
      </c>
      <c r="W713"/>
      <c r="X713" s="9">
        <f t="shared" si="248"/>
        <v>8190</v>
      </c>
      <c r="Y713" s="9">
        <f t="shared" si="249"/>
        <v>8320</v>
      </c>
      <c r="Z713" s="9">
        <f t="shared" si="250"/>
        <v>9100</v>
      </c>
      <c r="AA713" s="9">
        <f t="shared" si="251"/>
        <v>9600</v>
      </c>
      <c r="AB713" s="9">
        <f t="shared" si="252"/>
        <v>10080</v>
      </c>
      <c r="AC713"/>
      <c r="AD713" s="11">
        <v>6.3</v>
      </c>
      <c r="AE713" s="11">
        <v>6.4</v>
      </c>
      <c r="AF713" s="11">
        <v>6.5</v>
      </c>
      <c r="AG713" s="11">
        <v>6.4</v>
      </c>
      <c r="AH713" s="7">
        <v>6.3</v>
      </c>
      <c r="AI713"/>
      <c r="AJ713" s="117"/>
      <c r="AK713" s="117"/>
      <c r="AL713" s="117"/>
      <c r="AM713" s="117"/>
      <c r="AN713" s="117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 s="117">
        <v>660.1</v>
      </c>
      <c r="BD713" s="117">
        <v>728.1</v>
      </c>
      <c r="BE713" s="117">
        <v>832.5679057519576</v>
      </c>
      <c r="BF713" s="117">
        <v>918.68432011699201</v>
      </c>
      <c r="BG713" s="117">
        <v>1004.8832791918346</v>
      </c>
      <c r="BH713"/>
      <c r="BI713"/>
      <c r="BJ713" s="9">
        <v>2470.8000000000002</v>
      </c>
      <c r="BK713" s="9">
        <v>2170.525151279855</v>
      </c>
      <c r="BL713" s="9">
        <v>2530.0437375592182</v>
      </c>
      <c r="BM713" s="9">
        <v>2614.2899530347349</v>
      </c>
      <c r="BN713" s="9">
        <v>2699.7743391573749</v>
      </c>
      <c r="BO713"/>
      <c r="BP713" s="117">
        <v>452.91574225170001</v>
      </c>
      <c r="BQ713" s="117">
        <v>589.63541453440007</v>
      </c>
      <c r="BR713" s="117">
        <v>673.23579013599999</v>
      </c>
      <c r="BS713" s="117">
        <v>689.75221737599998</v>
      </c>
      <c r="BT713" s="117">
        <v>757.43533343520005</v>
      </c>
      <c r="BU713"/>
      <c r="BV713"/>
      <c r="BW713"/>
      <c r="BX713"/>
      <c r="BY713"/>
      <c r="BZ713"/>
      <c r="CA713" s="117">
        <v>0</v>
      </c>
      <c r="CB713" s="117">
        <v>198</v>
      </c>
      <c r="CC713" s="117">
        <v>210</v>
      </c>
      <c r="CD713" s="117">
        <v>175</v>
      </c>
      <c r="CE713" s="117">
        <v>249.56790575195757</v>
      </c>
      <c r="CF713" s="117"/>
      <c r="CG713" s="117">
        <v>0</v>
      </c>
      <c r="CH713" s="117">
        <v>263.99999999999994</v>
      </c>
      <c r="CI713" s="117">
        <v>280</v>
      </c>
      <c r="CJ713" s="117">
        <v>200</v>
      </c>
      <c r="CK713" s="117">
        <v>260.88327919183462</v>
      </c>
      <c r="CL713" s="117"/>
      <c r="CM713" s="4">
        <f>IF(ISNUMBER(VLOOKUP(A713,Sheet1!$D$5:$D$567,1,0)),1,0)</f>
        <v>1</v>
      </c>
    </row>
    <row r="714" spans="1:91">
      <c r="A714" s="145">
        <v>8443</v>
      </c>
      <c r="B714" s="64">
        <v>844</v>
      </c>
      <c r="C714">
        <v>84</v>
      </c>
      <c r="D714" s="143" t="s">
        <v>822</v>
      </c>
      <c r="E714"/>
      <c r="F714" s="7" t="s">
        <v>109</v>
      </c>
      <c r="G714" t="s">
        <v>91</v>
      </c>
      <c r="H714" t="s">
        <v>91</v>
      </c>
      <c r="I714" t="s">
        <v>367</v>
      </c>
      <c r="J714" s="7" t="s">
        <v>792</v>
      </c>
      <c r="K714" s="9">
        <v>1150</v>
      </c>
      <c r="L714" s="12">
        <v>50</v>
      </c>
      <c r="M714" s="9"/>
      <c r="N714" s="9">
        <v>100</v>
      </c>
      <c r="O714" s="9">
        <v>100</v>
      </c>
      <c r="P714" s="9">
        <v>100</v>
      </c>
      <c r="Q714" s="9"/>
      <c r="R714" s="141">
        <f t="shared" si="233"/>
        <v>1200</v>
      </c>
      <c r="S714" s="141">
        <f t="shared" si="234"/>
        <v>1200</v>
      </c>
      <c r="T714" s="141">
        <f t="shared" si="235"/>
        <v>1300</v>
      </c>
      <c r="U714" s="141">
        <f t="shared" si="236"/>
        <v>1400</v>
      </c>
      <c r="V714" s="141">
        <f t="shared" si="237"/>
        <v>1500</v>
      </c>
      <c r="W714"/>
      <c r="X714" s="9">
        <f t="shared" si="248"/>
        <v>7560</v>
      </c>
      <c r="Y714" s="9">
        <f t="shared" si="249"/>
        <v>7680</v>
      </c>
      <c r="Z714" s="9">
        <f t="shared" si="250"/>
        <v>8450</v>
      </c>
      <c r="AA714" s="9">
        <f t="shared" si="251"/>
        <v>8960</v>
      </c>
      <c r="AB714" s="9">
        <f t="shared" si="252"/>
        <v>9450</v>
      </c>
      <c r="AC714"/>
      <c r="AD714" s="11">
        <v>6.3</v>
      </c>
      <c r="AE714" s="11">
        <v>6.4</v>
      </c>
      <c r="AF714" s="11">
        <v>6.5</v>
      </c>
      <c r="AG714" s="11">
        <v>6.4</v>
      </c>
      <c r="AH714" s="7">
        <v>6.3</v>
      </c>
      <c r="AI714"/>
      <c r="AJ714" s="117"/>
      <c r="AK714" s="117"/>
      <c r="AL714" s="117"/>
      <c r="AM714" s="117"/>
      <c r="AN714" s="117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 s="117">
        <v>553.13333333333333</v>
      </c>
      <c r="BD714" s="117">
        <v>613.79999999999995</v>
      </c>
      <c r="BE714" s="117">
        <v>719.41351680951095</v>
      </c>
      <c r="BF714" s="117">
        <v>796.45431130028078</v>
      </c>
      <c r="BG714" s="117">
        <v>875.29371278273584</v>
      </c>
      <c r="BH714"/>
      <c r="BI714"/>
      <c r="BJ714" s="9">
        <v>2131.4</v>
      </c>
      <c r="BK714" s="9">
        <v>1984.5233747739203</v>
      </c>
      <c r="BL714" s="9">
        <v>2471.2261269165856</v>
      </c>
      <c r="BM714" s="9">
        <v>2529.3380442781336</v>
      </c>
      <c r="BN714" s="9">
        <v>2614.4290665149597</v>
      </c>
      <c r="BO714"/>
      <c r="BP714" s="117">
        <v>490.02214116239998</v>
      </c>
      <c r="BQ714" s="117">
        <v>586.28456094720002</v>
      </c>
      <c r="BR714" s="117">
        <v>585.3280151355001</v>
      </c>
      <c r="BS714" s="117">
        <v>621.30414277119996</v>
      </c>
      <c r="BT714" s="117">
        <v>679.07205519299998</v>
      </c>
      <c r="BU714"/>
      <c r="BV714"/>
      <c r="BW714"/>
      <c r="BX714"/>
      <c r="BY714"/>
      <c r="BZ714"/>
      <c r="CA714" s="117">
        <v>0</v>
      </c>
      <c r="CB714" s="117">
        <v>131.99999999999997</v>
      </c>
      <c r="CC714" s="117">
        <v>201.66666666666663</v>
      </c>
      <c r="CD714" s="117">
        <v>162.5</v>
      </c>
      <c r="CE714" s="117">
        <v>223.24685014284432</v>
      </c>
      <c r="CF714" s="117"/>
      <c r="CG714" s="117">
        <v>0</v>
      </c>
      <c r="CH714" s="117">
        <v>179.99999999999997</v>
      </c>
      <c r="CI714" s="117">
        <v>274.99999999999994</v>
      </c>
      <c r="CJ714" s="117">
        <v>187.5</v>
      </c>
      <c r="CK714" s="117">
        <v>232.79371278273595</v>
      </c>
      <c r="CL714" s="117"/>
      <c r="CM714" s="4">
        <f>IF(ISNUMBER(VLOOKUP(A714,Sheet1!$D$5:$D$567,1,0)),1,0)</f>
        <v>1</v>
      </c>
    </row>
    <row r="715" spans="1:91">
      <c r="A715" s="144">
        <v>8444</v>
      </c>
      <c r="B715" s="139">
        <v>844</v>
      </c>
      <c r="C715">
        <v>84</v>
      </c>
      <c r="D715" s="132" t="s">
        <v>823</v>
      </c>
      <c r="E715"/>
      <c r="F715" s="133" t="s">
        <v>109</v>
      </c>
      <c r="G715" t="s">
        <v>91</v>
      </c>
      <c r="H715" t="s">
        <v>91</v>
      </c>
      <c r="I715" t="s">
        <v>367</v>
      </c>
      <c r="J715" s="133" t="s">
        <v>792</v>
      </c>
      <c r="K715" s="135">
        <v>0</v>
      </c>
      <c r="L715" s="138">
        <v>0</v>
      </c>
      <c r="M715" s="135"/>
      <c r="N715" s="135">
        <v>500</v>
      </c>
      <c r="O715" s="135">
        <v>500</v>
      </c>
      <c r="R715" s="136">
        <f t="shared" si="233"/>
        <v>0</v>
      </c>
      <c r="S715" s="136">
        <f t="shared" si="234"/>
        <v>0</v>
      </c>
      <c r="T715" s="136">
        <f t="shared" si="235"/>
        <v>500</v>
      </c>
      <c r="U715" s="136">
        <f t="shared" si="236"/>
        <v>1000</v>
      </c>
      <c r="V715" s="136">
        <f t="shared" si="237"/>
        <v>1000</v>
      </c>
      <c r="W715"/>
      <c r="X715" s="9">
        <f t="shared" si="248"/>
        <v>0</v>
      </c>
      <c r="Y715" s="9">
        <f t="shared" si="249"/>
        <v>0</v>
      </c>
      <c r="Z715" s="9">
        <f t="shared" si="250"/>
        <v>2150</v>
      </c>
      <c r="AA715" s="9">
        <f t="shared" si="251"/>
        <v>5300</v>
      </c>
      <c r="AB715" s="9">
        <f t="shared" si="252"/>
        <v>6300</v>
      </c>
      <c r="AC715"/>
      <c r="AD715" s="137"/>
      <c r="AE715" s="137"/>
      <c r="AF715" s="137">
        <v>4.3</v>
      </c>
      <c r="AG715" s="137">
        <v>5.3</v>
      </c>
      <c r="AH715" s="137">
        <v>6.3</v>
      </c>
      <c r="AI715"/>
      <c r="AJ715" s="117"/>
      <c r="AK715" s="117"/>
      <c r="AL715" s="117"/>
      <c r="AM715" s="117"/>
      <c r="AN715" s="117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 s="117">
        <v>0</v>
      </c>
      <c r="BD715" s="117">
        <v>0</v>
      </c>
      <c r="BE715" s="117">
        <v>601.84734827880106</v>
      </c>
      <c r="BF715" s="117">
        <v>940.81622495721888</v>
      </c>
      <c r="BG715" s="117">
        <v>1075.84971324558</v>
      </c>
      <c r="BH715"/>
      <c r="BI715"/>
      <c r="BJ715" s="65">
        <v>0</v>
      </c>
      <c r="BK715" s="65">
        <v>0</v>
      </c>
      <c r="BL715" s="65">
        <v>867.71022418201665</v>
      </c>
      <c r="BM715" s="65">
        <v>2505.9933743582833</v>
      </c>
      <c r="BN715" s="65">
        <v>2960.2456986837001</v>
      </c>
      <c r="BO715"/>
      <c r="BP715" s="117">
        <v>0</v>
      </c>
      <c r="BQ715" s="117">
        <v>0</v>
      </c>
      <c r="BR715" s="117">
        <v>210.22470094049999</v>
      </c>
      <c r="BS715" s="117">
        <v>294.28506519999996</v>
      </c>
      <c r="BT715" s="117">
        <v>360.03837611700004</v>
      </c>
      <c r="BU715"/>
      <c r="BV715"/>
      <c r="BW715"/>
      <c r="BX715"/>
      <c r="BY715"/>
      <c r="BZ715"/>
      <c r="CA715" s="117">
        <v>0</v>
      </c>
      <c r="CB715" s="117">
        <v>144</v>
      </c>
      <c r="CC715" s="117">
        <v>275</v>
      </c>
      <c r="CD715" s="117">
        <v>125</v>
      </c>
      <c r="CE715" s="117">
        <v>57.847348278801107</v>
      </c>
      <c r="CF715" s="117"/>
      <c r="CG715" s="117">
        <v>0</v>
      </c>
      <c r="CH715" s="117">
        <v>216</v>
      </c>
      <c r="CI715" s="117">
        <v>412.5</v>
      </c>
      <c r="CJ715" s="117">
        <v>250</v>
      </c>
      <c r="CK715" s="117">
        <v>197.34971324558001</v>
      </c>
      <c r="CL715" s="117">
        <v>0</v>
      </c>
      <c r="CM715" s="4">
        <f>IF(ISNUMBER(VLOOKUP(A715,Sheet1!$D$5:$D$567,1,0)),1,0)</f>
        <v>1</v>
      </c>
    </row>
    <row r="716" spans="1:91">
      <c r="A716" s="144">
        <v>8445</v>
      </c>
      <c r="B716" s="139">
        <v>844</v>
      </c>
      <c r="C716">
        <v>84</v>
      </c>
      <c r="D716" s="132" t="s">
        <v>824</v>
      </c>
      <c r="E716"/>
      <c r="F716" s="133" t="s">
        <v>109</v>
      </c>
      <c r="G716" t="s">
        <v>91</v>
      </c>
      <c r="H716" t="s">
        <v>91</v>
      </c>
      <c r="I716" t="s">
        <v>367</v>
      </c>
      <c r="J716" s="133" t="s">
        <v>792</v>
      </c>
      <c r="K716" s="135"/>
      <c r="L716" s="138"/>
      <c r="M716" s="135"/>
      <c r="N716" s="135">
        <v>500</v>
      </c>
      <c r="O716" s="135">
        <v>500</v>
      </c>
      <c r="R716" s="136">
        <f t="shared" ref="R716:R750" si="253">K716+L716</f>
        <v>0</v>
      </c>
      <c r="S716" s="136">
        <f t="shared" ref="S716:S747" si="254">R716+M716</f>
        <v>0</v>
      </c>
      <c r="T716" s="136">
        <f t="shared" ref="T716:T747" si="255">S716+N716</f>
        <v>500</v>
      </c>
      <c r="U716" s="136">
        <f t="shared" ref="U716:U747" si="256">T716+O716</f>
        <v>1000</v>
      </c>
      <c r="V716" s="136">
        <f t="shared" ref="V716:V747" si="257">U716+P716</f>
        <v>1000</v>
      </c>
      <c r="W716"/>
      <c r="X716" s="9">
        <f t="shared" si="248"/>
        <v>0</v>
      </c>
      <c r="Y716" s="9">
        <f t="shared" si="249"/>
        <v>0</v>
      </c>
      <c r="Z716" s="9">
        <f t="shared" si="250"/>
        <v>2150</v>
      </c>
      <c r="AA716" s="9">
        <f t="shared" si="251"/>
        <v>5300</v>
      </c>
      <c r="AB716" s="9">
        <f t="shared" si="252"/>
        <v>6300</v>
      </c>
      <c r="AC716"/>
      <c r="AD716" s="137"/>
      <c r="AE716" s="137"/>
      <c r="AF716" s="137">
        <v>4.3</v>
      </c>
      <c r="AG716" s="137">
        <v>5.3</v>
      </c>
      <c r="AH716" s="137">
        <v>6.3</v>
      </c>
      <c r="AI716"/>
      <c r="AJ716" s="117"/>
      <c r="AK716" s="117"/>
      <c r="AL716" s="117"/>
      <c r="AM716" s="117"/>
      <c r="AN716" s="117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 s="117">
        <v>0</v>
      </c>
      <c r="BD716" s="117">
        <v>0</v>
      </c>
      <c r="BE716" s="117">
        <v>601.84734827880106</v>
      </c>
      <c r="BF716" s="117">
        <v>940.81622495721888</v>
      </c>
      <c r="BG716" s="117">
        <v>1075.84971324558</v>
      </c>
      <c r="BH716"/>
      <c r="BI716"/>
      <c r="BJ716" s="57">
        <v>0</v>
      </c>
      <c r="BK716" s="57">
        <v>0</v>
      </c>
      <c r="BL716" s="57">
        <v>867.71022418201665</v>
      </c>
      <c r="BM716" s="57">
        <v>2505.9933743582833</v>
      </c>
      <c r="BN716" s="57">
        <v>2960.2456986837001</v>
      </c>
      <c r="BO716"/>
      <c r="BP716" s="117">
        <v>0</v>
      </c>
      <c r="BQ716" s="117">
        <v>0</v>
      </c>
      <c r="BR716" s="117">
        <v>210.22470094049999</v>
      </c>
      <c r="BS716" s="117">
        <v>294.28506519999996</v>
      </c>
      <c r="BT716" s="117">
        <v>360.03837611700004</v>
      </c>
      <c r="BU716"/>
      <c r="BV716"/>
      <c r="BW716"/>
      <c r="BX716"/>
      <c r="BY716"/>
      <c r="BZ716"/>
      <c r="CA716" s="117">
        <v>0</v>
      </c>
      <c r="CB716" s="117">
        <v>144</v>
      </c>
      <c r="CC716" s="117">
        <v>275</v>
      </c>
      <c r="CD716" s="117">
        <v>125</v>
      </c>
      <c r="CE716" s="117">
        <v>57.847348278801107</v>
      </c>
      <c r="CF716" s="117"/>
      <c r="CG716" s="117">
        <v>0</v>
      </c>
      <c r="CH716" s="117">
        <v>216</v>
      </c>
      <c r="CI716" s="117">
        <v>412.5</v>
      </c>
      <c r="CJ716" s="117">
        <v>250</v>
      </c>
      <c r="CK716" s="117">
        <v>197.34971324558001</v>
      </c>
      <c r="CL716" s="117"/>
      <c r="CM716" s="4">
        <f>IF(ISNUMBER(VLOOKUP(A716,Sheet1!$D$5:$D$567,1,0)),1,0)</f>
        <v>1</v>
      </c>
    </row>
    <row r="717" spans="1:91">
      <c r="A717" s="144">
        <v>8446</v>
      </c>
      <c r="B717" s="139">
        <v>844</v>
      </c>
      <c r="C717">
        <v>84</v>
      </c>
      <c r="D717" s="132" t="s">
        <v>825</v>
      </c>
      <c r="E717"/>
      <c r="F717" s="133" t="s">
        <v>109</v>
      </c>
      <c r="G717" t="s">
        <v>91</v>
      </c>
      <c r="H717" t="s">
        <v>91</v>
      </c>
      <c r="I717" t="s">
        <v>367</v>
      </c>
      <c r="J717" s="133" t="s">
        <v>792</v>
      </c>
      <c r="K717" s="135"/>
      <c r="L717" s="135"/>
      <c r="M717" s="135"/>
      <c r="N717" s="135"/>
      <c r="O717" s="135"/>
      <c r="P717" s="135"/>
      <c r="Q717" s="135"/>
      <c r="R717" s="136">
        <f t="shared" si="253"/>
        <v>0</v>
      </c>
      <c r="S717" s="136">
        <f t="shared" si="254"/>
        <v>0</v>
      </c>
      <c r="T717" s="136">
        <f t="shared" si="255"/>
        <v>0</v>
      </c>
      <c r="U717" s="136">
        <f t="shared" si="256"/>
        <v>0</v>
      </c>
      <c r="V717" s="136">
        <f t="shared" si="257"/>
        <v>0</v>
      </c>
      <c r="W717"/>
      <c r="X717" s="9">
        <f t="shared" si="248"/>
        <v>0</v>
      </c>
      <c r="Y717" s="9">
        <f t="shared" si="249"/>
        <v>0</v>
      </c>
      <c r="Z717" s="9">
        <f t="shared" si="250"/>
        <v>0</v>
      </c>
      <c r="AA717" s="9">
        <f t="shared" si="251"/>
        <v>0</v>
      </c>
      <c r="AB717" s="9">
        <f t="shared" si="252"/>
        <v>0</v>
      </c>
      <c r="AC717"/>
      <c r="AD717" s="137"/>
      <c r="AE717" s="137"/>
      <c r="AF717" s="137"/>
      <c r="AG717" s="137"/>
      <c r="AH717" s="137"/>
      <c r="AI717"/>
      <c r="AJ717" s="117"/>
      <c r="AK717" s="117"/>
      <c r="AL717" s="117"/>
      <c r="AM717" s="117"/>
      <c r="AN717" s="1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 s="117">
        <v>0</v>
      </c>
      <c r="BD717" s="117">
        <v>0</v>
      </c>
      <c r="BE717" s="117">
        <v>0</v>
      </c>
      <c r="BF717" s="117">
        <v>0</v>
      </c>
      <c r="BG717" s="117">
        <v>0</v>
      </c>
      <c r="BH717"/>
      <c r="BI717"/>
      <c r="BJ717" s="57">
        <v>0</v>
      </c>
      <c r="BK717" s="57">
        <v>0</v>
      </c>
      <c r="BL717" s="57">
        <v>0</v>
      </c>
      <c r="BM717" s="57">
        <v>0</v>
      </c>
      <c r="BN717" s="57">
        <v>0</v>
      </c>
      <c r="BO717"/>
      <c r="BP717" s="117">
        <v>0</v>
      </c>
      <c r="BQ717" s="117">
        <v>0</v>
      </c>
      <c r="BR717" s="117">
        <v>0</v>
      </c>
      <c r="BS717" s="117">
        <v>0</v>
      </c>
      <c r="BT717" s="117">
        <v>0</v>
      </c>
      <c r="BU717"/>
      <c r="BV717"/>
      <c r="BW717"/>
      <c r="BX717"/>
      <c r="BY717"/>
      <c r="BZ717"/>
      <c r="CA717" s="117">
        <v>0</v>
      </c>
      <c r="CB717" s="117">
        <v>0</v>
      </c>
      <c r="CC717" s="117">
        <v>0</v>
      </c>
      <c r="CD717" s="117">
        <v>0</v>
      </c>
      <c r="CE717" s="117">
        <v>0</v>
      </c>
      <c r="CF717" s="117"/>
      <c r="CG717" s="117">
        <v>0</v>
      </c>
      <c r="CH717" s="117">
        <v>0</v>
      </c>
      <c r="CI717" s="117">
        <v>0</v>
      </c>
      <c r="CJ717" s="117">
        <v>0</v>
      </c>
      <c r="CK717" s="117">
        <v>0</v>
      </c>
      <c r="CL717" s="117"/>
      <c r="CM717" s="4">
        <f>IF(ISNUMBER(VLOOKUP(A717,Sheet1!$D$5:$D$567,1,0)),1,0)</f>
        <v>1</v>
      </c>
    </row>
    <row r="718" spans="1:91">
      <c r="A718" s="144">
        <v>8447</v>
      </c>
      <c r="B718" s="139">
        <v>844</v>
      </c>
      <c r="C718">
        <v>84</v>
      </c>
      <c r="D718" s="132" t="s">
        <v>826</v>
      </c>
      <c r="E718"/>
      <c r="F718" s="133" t="s">
        <v>109</v>
      </c>
      <c r="G718" t="s">
        <v>91</v>
      </c>
      <c r="H718" t="s">
        <v>91</v>
      </c>
      <c r="I718" t="s">
        <v>367</v>
      </c>
      <c r="J718" s="133" t="s">
        <v>792</v>
      </c>
      <c r="K718" s="135">
        <v>0</v>
      </c>
      <c r="L718" s="138">
        <v>0</v>
      </c>
      <c r="M718" s="135">
        <v>500</v>
      </c>
      <c r="N718" s="135">
        <v>500</v>
      </c>
      <c r="P718" s="135"/>
      <c r="Q718" s="135"/>
      <c r="R718" s="136">
        <f t="shared" si="253"/>
        <v>0</v>
      </c>
      <c r="S718" s="136">
        <f t="shared" si="254"/>
        <v>500</v>
      </c>
      <c r="T718" s="136">
        <f t="shared" si="255"/>
        <v>1000</v>
      </c>
      <c r="U718" s="136">
        <f t="shared" si="256"/>
        <v>1000</v>
      </c>
      <c r="V718" s="136">
        <f t="shared" si="257"/>
        <v>1000</v>
      </c>
      <c r="W718"/>
      <c r="X718" s="9">
        <f t="shared" si="248"/>
        <v>0</v>
      </c>
      <c r="Y718" s="9">
        <f t="shared" si="249"/>
        <v>0</v>
      </c>
      <c r="Z718" s="9">
        <f t="shared" si="250"/>
        <v>4300</v>
      </c>
      <c r="AA718" s="9">
        <f t="shared" si="251"/>
        <v>5300</v>
      </c>
      <c r="AB718" s="9">
        <f t="shared" si="252"/>
        <v>6100</v>
      </c>
      <c r="AC718"/>
      <c r="AD718" s="137"/>
      <c r="AE718" s="137"/>
      <c r="AF718" s="137">
        <v>4.3</v>
      </c>
      <c r="AG718" s="137">
        <v>5.3</v>
      </c>
      <c r="AH718" s="137">
        <v>6.1</v>
      </c>
      <c r="AI718"/>
      <c r="AJ718" s="117"/>
      <c r="AK718" s="117"/>
      <c r="AL718" s="117"/>
      <c r="AM718" s="117"/>
      <c r="AN718" s="117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 s="117">
        <v>0</v>
      </c>
      <c r="BD718" s="117">
        <v>145</v>
      </c>
      <c r="BE718" s="117">
        <v>417.25526133099777</v>
      </c>
      <c r="BF718" s="117">
        <v>453.22479017989781</v>
      </c>
      <c r="BG718" s="117">
        <v>424.67265722386446</v>
      </c>
      <c r="BH718"/>
      <c r="BI718"/>
      <c r="BJ718" s="57">
        <v>0</v>
      </c>
      <c r="BK718" s="57">
        <v>0</v>
      </c>
      <c r="BL718" s="57">
        <v>2058.8289199649666</v>
      </c>
      <c r="BM718" s="57">
        <v>2448.3718526984667</v>
      </c>
      <c r="BN718" s="57">
        <v>2620.0898583579665</v>
      </c>
      <c r="BO718"/>
      <c r="BP718" s="117">
        <v>0</v>
      </c>
      <c r="BQ718" s="117">
        <v>0</v>
      </c>
      <c r="BR718" s="117">
        <v>238.75958119999999</v>
      </c>
      <c r="BS718" s="117">
        <v>302.88942752700001</v>
      </c>
      <c r="BT718" s="117">
        <v>418.22710877100008</v>
      </c>
      <c r="BU718"/>
      <c r="BV718"/>
      <c r="BW718"/>
      <c r="BX718"/>
      <c r="BY718"/>
      <c r="BZ718"/>
      <c r="CA718" s="117">
        <v>0</v>
      </c>
      <c r="CB718" s="117">
        <v>30</v>
      </c>
      <c r="CC718" s="117">
        <v>0</v>
      </c>
      <c r="CD718" s="117">
        <v>250</v>
      </c>
      <c r="CE718" s="117">
        <v>137.25526133099777</v>
      </c>
      <c r="CF718" s="117"/>
      <c r="CG718" s="117">
        <v>0</v>
      </c>
      <c r="CH718" s="117">
        <v>0</v>
      </c>
      <c r="CI718" s="117">
        <v>0</v>
      </c>
      <c r="CJ718" s="117">
        <v>250</v>
      </c>
      <c r="CK718" s="117">
        <v>174.67265722386443</v>
      </c>
      <c r="CL718" s="117">
        <v>0</v>
      </c>
      <c r="CM718" s="4">
        <f>IF(ISNUMBER(VLOOKUP(A718,Sheet1!$D$5:$D$567,1,0)),1,0)</f>
        <v>1</v>
      </c>
    </row>
    <row r="719" spans="1:91">
      <c r="A719" s="144">
        <v>8448</v>
      </c>
      <c r="B719" s="139">
        <v>844</v>
      </c>
      <c r="C719">
        <v>84</v>
      </c>
      <c r="D719" s="132" t="s">
        <v>827</v>
      </c>
      <c r="E719"/>
      <c r="F719" s="133" t="s">
        <v>109</v>
      </c>
      <c r="G719" t="s">
        <v>91</v>
      </c>
      <c r="H719" t="s">
        <v>91</v>
      </c>
      <c r="I719" t="s">
        <v>367</v>
      </c>
      <c r="J719" s="133" t="s">
        <v>792</v>
      </c>
      <c r="K719" s="135">
        <v>0</v>
      </c>
      <c r="L719" s="138">
        <v>0</v>
      </c>
      <c r="M719" s="135">
        <v>600</v>
      </c>
      <c r="N719" s="135">
        <v>600</v>
      </c>
      <c r="P719" s="135"/>
      <c r="Q719" s="135"/>
      <c r="R719" s="136">
        <f t="shared" si="253"/>
        <v>0</v>
      </c>
      <c r="S719" s="136">
        <f t="shared" si="254"/>
        <v>600</v>
      </c>
      <c r="T719" s="136">
        <f t="shared" si="255"/>
        <v>1200</v>
      </c>
      <c r="U719" s="136">
        <f t="shared" si="256"/>
        <v>1200</v>
      </c>
      <c r="V719" s="136">
        <f t="shared" si="257"/>
        <v>1200</v>
      </c>
      <c r="W719"/>
      <c r="X719" s="9">
        <f t="shared" si="248"/>
        <v>0</v>
      </c>
      <c r="Y719" s="9">
        <f t="shared" si="249"/>
        <v>0</v>
      </c>
      <c r="Z719" s="9">
        <f t="shared" si="250"/>
        <v>5160</v>
      </c>
      <c r="AA719" s="9">
        <f t="shared" si="251"/>
        <v>6360</v>
      </c>
      <c r="AB719" s="9">
        <f t="shared" si="252"/>
        <v>7320</v>
      </c>
      <c r="AC719"/>
      <c r="AD719" s="137"/>
      <c r="AE719" s="137"/>
      <c r="AF719" s="137">
        <v>4.3</v>
      </c>
      <c r="AG719" s="137">
        <v>5.3</v>
      </c>
      <c r="AH719" s="137">
        <v>6.1</v>
      </c>
      <c r="AI719"/>
      <c r="AJ719" s="117"/>
      <c r="AK719" s="117"/>
      <c r="AL719" s="117"/>
      <c r="AM719" s="117"/>
      <c r="AN719" s="117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 s="117">
        <v>0</v>
      </c>
      <c r="BD719" s="117">
        <v>326</v>
      </c>
      <c r="BE719" s="117">
        <v>728.70631359719732</v>
      </c>
      <c r="BF719" s="117">
        <v>847.86974821587728</v>
      </c>
      <c r="BG719" s="117">
        <v>509.60718866863732</v>
      </c>
      <c r="BH719"/>
      <c r="BI719"/>
      <c r="BJ719" s="57">
        <v>0</v>
      </c>
      <c r="BK719" s="57">
        <v>0</v>
      </c>
      <c r="BL719" s="57">
        <v>2470.5947039579601</v>
      </c>
      <c r="BM719" s="57">
        <v>2938.0462232381601</v>
      </c>
      <c r="BN719" s="57">
        <v>3144.1078300295599</v>
      </c>
      <c r="BO719"/>
      <c r="BP719" s="117">
        <v>0</v>
      </c>
      <c r="BQ719" s="117">
        <v>0</v>
      </c>
      <c r="BR719" s="117">
        <v>286.51149743999997</v>
      </c>
      <c r="BS719" s="117">
        <v>363.4673130324</v>
      </c>
      <c r="BT719" s="117">
        <v>501.87253052520009</v>
      </c>
      <c r="BU719"/>
      <c r="BV719"/>
      <c r="BW719"/>
      <c r="BX719"/>
      <c r="BY719"/>
      <c r="BZ719"/>
      <c r="CA719" s="117">
        <v>0</v>
      </c>
      <c r="CB719" s="117">
        <v>264</v>
      </c>
      <c r="CC719" s="117">
        <v>0</v>
      </c>
      <c r="CD719" s="117">
        <v>300</v>
      </c>
      <c r="CE719" s="117">
        <v>164.70631359719735</v>
      </c>
      <c r="CF719" s="117"/>
      <c r="CG719" s="117">
        <v>0</v>
      </c>
      <c r="CH719" s="117">
        <v>0</v>
      </c>
      <c r="CI719" s="117">
        <v>0</v>
      </c>
      <c r="CJ719" s="117">
        <v>300</v>
      </c>
      <c r="CK719" s="117">
        <v>209.60718866863732</v>
      </c>
      <c r="CL719" s="117">
        <v>0</v>
      </c>
      <c r="CM719" s="4">
        <f>IF(ISNUMBER(VLOOKUP(A719,Sheet1!$D$5:$D$567,1,0)),1,0)</f>
        <v>1</v>
      </c>
    </row>
    <row r="720" spans="1:91" s="14" customFormat="1">
      <c r="A720" s="186">
        <v>8449</v>
      </c>
      <c r="B720" s="187">
        <v>844</v>
      </c>
      <c r="C720" s="188">
        <v>84</v>
      </c>
      <c r="D720" s="189" t="s">
        <v>828</v>
      </c>
      <c r="E720" s="188"/>
      <c r="F720" s="190" t="s">
        <v>109</v>
      </c>
      <c r="G720" s="188" t="s">
        <v>91</v>
      </c>
      <c r="H720" s="188" t="s">
        <v>91</v>
      </c>
      <c r="I720" s="188" t="s">
        <v>367</v>
      </c>
      <c r="J720" s="190" t="s">
        <v>792</v>
      </c>
      <c r="K720" s="191">
        <v>0</v>
      </c>
      <c r="L720" s="191">
        <v>850</v>
      </c>
      <c r="M720" s="16"/>
      <c r="N720" s="191"/>
      <c r="O720" s="191"/>
      <c r="P720" s="191"/>
      <c r="Q720" s="191"/>
      <c r="R720" s="192">
        <f t="shared" ref="R720" si="258">K720+L720</f>
        <v>850</v>
      </c>
      <c r="S720" s="192">
        <f t="shared" ref="S720" si="259">R720+M720</f>
        <v>850</v>
      </c>
      <c r="T720" s="192">
        <f t="shared" ref="T720" si="260">S720+N720</f>
        <v>850</v>
      </c>
      <c r="U720" s="192">
        <f t="shared" ref="U720" si="261">T720+O720</f>
        <v>850</v>
      </c>
      <c r="V720" s="192">
        <f t="shared" ref="V720" si="262">U720+P720</f>
        <v>850</v>
      </c>
      <c r="W720" s="188"/>
      <c r="X720" s="193">
        <f t="shared" ref="X720" si="263">AD720*R720</f>
        <v>3655</v>
      </c>
      <c r="Y720" s="193">
        <f t="shared" ref="Y720" si="264">AE720*S720</f>
        <v>4505</v>
      </c>
      <c r="Z720" s="193">
        <f t="shared" ref="Z720" si="265">AF720*T720</f>
        <v>5185</v>
      </c>
      <c r="AA720" s="193">
        <f t="shared" ref="AA720" si="266">AG720*U720</f>
        <v>5270</v>
      </c>
      <c r="AB720" s="193">
        <f t="shared" ref="AB720" si="267">AH720*V720</f>
        <v>5355</v>
      </c>
      <c r="AC720" s="188"/>
      <c r="AD720" s="194">
        <v>4.3</v>
      </c>
      <c r="AE720" s="194">
        <v>5.3</v>
      </c>
      <c r="AF720" s="194">
        <v>6.1</v>
      </c>
      <c r="AG720" s="195">
        <v>6.2</v>
      </c>
      <c r="AH720" s="18">
        <v>6.3</v>
      </c>
      <c r="AI720" s="188"/>
      <c r="AJ720" s="196"/>
      <c r="AK720" s="196"/>
      <c r="AL720" s="196"/>
      <c r="AM720" s="196"/>
      <c r="AN720" s="196"/>
      <c r="AO720" s="188"/>
      <c r="AP720" s="188"/>
      <c r="AQ720" s="188"/>
      <c r="AR720" s="188"/>
      <c r="AS720" s="188"/>
      <c r="AT720" s="188"/>
      <c r="AU720" s="188"/>
      <c r="AV720" s="188"/>
      <c r="AW720" s="188"/>
      <c r="AX720" s="188"/>
      <c r="AY720" s="188"/>
      <c r="AZ720" s="188"/>
      <c r="BA720" s="188"/>
      <c r="BB720" s="188"/>
      <c r="BC720" s="196">
        <v>266</v>
      </c>
      <c r="BD720" s="196">
        <v>327.58409294963423</v>
      </c>
      <c r="BE720" s="196">
        <v>386.29882611538255</v>
      </c>
      <c r="BF720" s="196">
        <v>412.18312020429619</v>
      </c>
      <c r="BG720" s="196">
        <v>372.18312020429619</v>
      </c>
      <c r="BH720" s="188"/>
      <c r="BI720" s="188"/>
      <c r="BJ720" s="16">
        <v>1426.2613942445132</v>
      </c>
      <c r="BK720" s="16">
        <v>2156.9823917307385</v>
      </c>
      <c r="BL720" s="16">
        <v>2395.2468030644432</v>
      </c>
      <c r="BM720" s="16">
        <v>2395.2468030644432</v>
      </c>
      <c r="BN720" s="16">
        <v>2395.2468030644432</v>
      </c>
      <c r="BO720" s="188"/>
      <c r="BP720" s="196">
        <v>357.38199159884999</v>
      </c>
      <c r="BQ720" s="196">
        <v>250.14230542000001</v>
      </c>
      <c r="BR720" s="196">
        <v>296.31729843915002</v>
      </c>
      <c r="BS720" s="196">
        <v>361.32079724970009</v>
      </c>
      <c r="BT720" s="196">
        <v>361.32079724970009</v>
      </c>
      <c r="BU720" s="188"/>
      <c r="BV720" s="188"/>
      <c r="BW720" s="188"/>
      <c r="BX720" s="188"/>
      <c r="BY720" s="188"/>
      <c r="BZ720" s="188"/>
      <c r="CA720" s="196">
        <v>0</v>
      </c>
      <c r="CB720" s="196">
        <v>30</v>
      </c>
      <c r="CC720" s="196">
        <v>0</v>
      </c>
      <c r="CD720" s="196">
        <v>212.5</v>
      </c>
      <c r="CE720" s="196">
        <v>143.79882611538258</v>
      </c>
      <c r="CF720" s="196"/>
      <c r="CG720" s="196">
        <v>0</v>
      </c>
      <c r="CH720" s="196">
        <v>0</v>
      </c>
      <c r="CI720" s="196">
        <v>0</v>
      </c>
      <c r="CJ720" s="196">
        <v>212.5</v>
      </c>
      <c r="CK720" s="196">
        <v>159.68312020429622</v>
      </c>
      <c r="CL720" s="196">
        <v>0</v>
      </c>
      <c r="CM720" s="4">
        <f>IF(ISNUMBER(VLOOKUP(A720,Sheet1!$D$5:$D$567,1,0)),1,0)</f>
        <v>1</v>
      </c>
    </row>
    <row r="721" spans="1:91">
      <c r="A721" s="144">
        <v>8451</v>
      </c>
      <c r="B721" s="139">
        <v>845</v>
      </c>
      <c r="C721">
        <v>84</v>
      </c>
      <c r="D721" s="132" t="s">
        <v>829</v>
      </c>
      <c r="E721"/>
      <c r="F721" s="139" t="s">
        <v>90</v>
      </c>
      <c r="G721" t="s">
        <v>91</v>
      </c>
      <c r="H721" t="s">
        <v>91</v>
      </c>
      <c r="I721" t="s">
        <v>367</v>
      </c>
      <c r="J721" s="139" t="s">
        <v>792</v>
      </c>
      <c r="K721" s="135">
        <v>1300</v>
      </c>
      <c r="L721" s="138">
        <v>150</v>
      </c>
      <c r="M721" s="135">
        <v>20</v>
      </c>
      <c r="N721" s="135">
        <v>20</v>
      </c>
      <c r="O721" s="135">
        <v>20</v>
      </c>
      <c r="P721" s="135">
        <v>20</v>
      </c>
      <c r="Q721" s="135"/>
      <c r="R721" s="136">
        <f t="shared" si="253"/>
        <v>1450</v>
      </c>
      <c r="S721" s="136">
        <f t="shared" si="254"/>
        <v>1470</v>
      </c>
      <c r="T721" s="136">
        <f t="shared" si="255"/>
        <v>1490</v>
      </c>
      <c r="U721" s="136">
        <f t="shared" si="256"/>
        <v>1510</v>
      </c>
      <c r="V721" s="136">
        <f t="shared" si="257"/>
        <v>1530</v>
      </c>
      <c r="W721"/>
      <c r="X721" s="9">
        <f t="shared" si="248"/>
        <v>8555</v>
      </c>
      <c r="Y721" s="9">
        <f t="shared" si="249"/>
        <v>8673</v>
      </c>
      <c r="Z721" s="9">
        <f t="shared" si="250"/>
        <v>9238</v>
      </c>
      <c r="AA721" s="9">
        <f t="shared" si="251"/>
        <v>9362</v>
      </c>
      <c r="AB721" s="9">
        <f t="shared" si="252"/>
        <v>9486</v>
      </c>
      <c r="AC721"/>
      <c r="AD721" s="140">
        <v>5.9</v>
      </c>
      <c r="AE721" s="140">
        <v>5.9</v>
      </c>
      <c r="AF721" s="140">
        <v>6.2</v>
      </c>
      <c r="AG721" s="140">
        <v>6.2</v>
      </c>
      <c r="AH721" s="140">
        <v>6.2</v>
      </c>
      <c r="AI721"/>
      <c r="AJ721" s="117"/>
      <c r="AK721" s="117"/>
      <c r="AL721" s="117"/>
      <c r="AM721" s="117"/>
      <c r="AN721" s="117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 s="117">
        <v>475.51666666666665</v>
      </c>
      <c r="BD721" s="117">
        <v>507.35</v>
      </c>
      <c r="BE721" s="117">
        <v>562.18089542002485</v>
      </c>
      <c r="BF721" s="117">
        <v>575.79377477766775</v>
      </c>
      <c r="BG721" s="117">
        <v>578.29377477766775</v>
      </c>
      <c r="BH721"/>
      <c r="BI721"/>
      <c r="BJ721" s="5">
        <v>1932.7</v>
      </c>
      <c r="BK721" s="5">
        <v>1864.8622525118378</v>
      </c>
      <c r="BL721" s="5">
        <v>2429.8256838122097</v>
      </c>
      <c r="BM721" s="5">
        <v>2376.5188741768534</v>
      </c>
      <c r="BN721" s="5">
        <v>2306.1431510311086</v>
      </c>
      <c r="BO721"/>
      <c r="BP721" s="117"/>
      <c r="BQ721" s="117"/>
      <c r="BR721" s="117"/>
      <c r="BS721" s="117"/>
      <c r="BT721" s="117"/>
      <c r="BU721"/>
      <c r="BV721"/>
      <c r="BW721"/>
      <c r="BX721"/>
      <c r="BY721"/>
      <c r="BZ721"/>
      <c r="CA721" s="117">
        <v>0</v>
      </c>
      <c r="CB721" s="117">
        <v>104</v>
      </c>
      <c r="CC721" s="117">
        <v>86.666666666666671</v>
      </c>
      <c r="CD721" s="117">
        <v>186.25</v>
      </c>
      <c r="CE721" s="117">
        <v>185.26422875335814</v>
      </c>
      <c r="CF721" s="117"/>
      <c r="CG721" s="117">
        <v>0</v>
      </c>
      <c r="CH721" s="117">
        <v>112</v>
      </c>
      <c r="CI721" s="117">
        <v>93.333333333333329</v>
      </c>
      <c r="CJ721" s="117">
        <v>191.25</v>
      </c>
      <c r="CK721" s="117">
        <v>181.71044144433438</v>
      </c>
      <c r="CL721" s="117">
        <v>0</v>
      </c>
      <c r="CM721" s="4">
        <f>IF(ISNUMBER(VLOOKUP(A721,Sheet1!$D$5:$D$567,1,0)),1,0)</f>
        <v>1</v>
      </c>
    </row>
    <row r="722" spans="1:91">
      <c r="A722" s="145">
        <v>8452</v>
      </c>
      <c r="B722" s="139">
        <v>845</v>
      </c>
      <c r="C722">
        <v>84</v>
      </c>
      <c r="D722" s="143" t="s">
        <v>830</v>
      </c>
      <c r="E722"/>
      <c r="F722" s="64" t="s">
        <v>90</v>
      </c>
      <c r="G722" t="s">
        <v>91</v>
      </c>
      <c r="H722" t="s">
        <v>91</v>
      </c>
      <c r="I722" t="s">
        <v>367</v>
      </c>
      <c r="J722" s="139" t="s">
        <v>792</v>
      </c>
      <c r="K722" s="9">
        <v>673</v>
      </c>
      <c r="L722" s="12">
        <v>200</v>
      </c>
      <c r="M722" s="9">
        <v>20</v>
      </c>
      <c r="N722" s="9">
        <v>20</v>
      </c>
      <c r="O722" s="9">
        <v>20</v>
      </c>
      <c r="P722" s="9">
        <v>20</v>
      </c>
      <c r="Q722" s="9"/>
      <c r="R722" s="141">
        <f t="shared" si="253"/>
        <v>873</v>
      </c>
      <c r="S722" s="141">
        <f t="shared" si="254"/>
        <v>893</v>
      </c>
      <c r="T722" s="141">
        <f t="shared" si="255"/>
        <v>913</v>
      </c>
      <c r="U722" s="141">
        <f t="shared" si="256"/>
        <v>933</v>
      </c>
      <c r="V722" s="141">
        <f t="shared" si="257"/>
        <v>953</v>
      </c>
      <c r="W722"/>
      <c r="X722" s="9">
        <f t="shared" si="248"/>
        <v>5150.7000000000007</v>
      </c>
      <c r="Y722" s="9">
        <f t="shared" si="249"/>
        <v>5268.7000000000007</v>
      </c>
      <c r="Z722" s="9">
        <f t="shared" si="250"/>
        <v>5660.6</v>
      </c>
      <c r="AA722" s="9">
        <f t="shared" si="251"/>
        <v>5784.6</v>
      </c>
      <c r="AB722" s="9">
        <f t="shared" si="252"/>
        <v>5908.6</v>
      </c>
      <c r="AC722"/>
      <c r="AD722" s="142">
        <v>5.9</v>
      </c>
      <c r="AE722" s="142">
        <v>5.9</v>
      </c>
      <c r="AF722" s="142">
        <v>6.2</v>
      </c>
      <c r="AG722" s="142">
        <v>6.2</v>
      </c>
      <c r="AH722" s="142">
        <v>6.2</v>
      </c>
      <c r="AI722"/>
      <c r="AJ722" s="117"/>
      <c r="AK722" s="117"/>
      <c r="AL722" s="117"/>
      <c r="AM722" s="117"/>
      <c r="AN722" s="117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 s="117">
        <v>555.52499999999998</v>
      </c>
      <c r="BD722" s="117">
        <v>594.02499999999998</v>
      </c>
      <c r="BE722" s="117">
        <v>656.76754790380983</v>
      </c>
      <c r="BF722" s="117">
        <v>694.39781650151349</v>
      </c>
      <c r="BG722" s="117">
        <v>732.89781650151349</v>
      </c>
      <c r="BH722"/>
      <c r="BI722"/>
      <c r="BJ722" s="12">
        <v>3950</v>
      </c>
      <c r="BK722" s="12">
        <v>3927.0944684936167</v>
      </c>
      <c r="BL722" s="12">
        <v>4290.7326870507641</v>
      </c>
      <c r="BM722" s="12">
        <v>4277.6867160163183</v>
      </c>
      <c r="BN722" s="12">
        <v>4252.9563605900839</v>
      </c>
      <c r="BO722"/>
      <c r="BP722" s="117"/>
      <c r="BQ722" s="117"/>
      <c r="BR722" s="117"/>
      <c r="BS722" s="117"/>
      <c r="BT722" s="117"/>
      <c r="BU722"/>
      <c r="BV722"/>
      <c r="BW722"/>
      <c r="BX722"/>
      <c r="BY722"/>
      <c r="BZ722"/>
      <c r="CA722" s="117">
        <v>0</v>
      </c>
      <c r="CB722" s="117">
        <v>96</v>
      </c>
      <c r="CC722" s="117">
        <v>120</v>
      </c>
      <c r="CD722" s="117">
        <v>114.125</v>
      </c>
      <c r="CE722" s="117">
        <v>326.64254790380983</v>
      </c>
      <c r="CF722" s="117"/>
      <c r="CG722" s="117">
        <v>0</v>
      </c>
      <c r="CH722" s="117">
        <v>127.99999999999999</v>
      </c>
      <c r="CI722" s="117">
        <v>160</v>
      </c>
      <c r="CJ722" s="117">
        <v>119.125</v>
      </c>
      <c r="CK722" s="117">
        <v>325.77281650151343</v>
      </c>
      <c r="CL722" s="117"/>
      <c r="CM722" s="4">
        <f>IF(ISNUMBER(VLOOKUP(A722,Sheet1!$D$5:$D$567,1,0)),1,0)</f>
        <v>1</v>
      </c>
    </row>
    <row r="723" spans="1:91">
      <c r="A723" s="145">
        <v>8453</v>
      </c>
      <c r="B723" s="139">
        <v>845</v>
      </c>
      <c r="C723">
        <v>84</v>
      </c>
      <c r="D723" s="143" t="s">
        <v>831</v>
      </c>
      <c r="E723"/>
      <c r="F723" s="64" t="s">
        <v>90</v>
      </c>
      <c r="G723" t="s">
        <v>91</v>
      </c>
      <c r="H723" t="s">
        <v>91</v>
      </c>
      <c r="I723" t="s">
        <v>367</v>
      </c>
      <c r="J723" s="64" t="s">
        <v>792</v>
      </c>
      <c r="K723" s="9">
        <v>583</v>
      </c>
      <c r="L723" s="12">
        <v>0</v>
      </c>
      <c r="M723" s="9">
        <v>20</v>
      </c>
      <c r="N723" s="9">
        <v>20</v>
      </c>
      <c r="O723" s="9">
        <v>20</v>
      </c>
      <c r="P723" s="9">
        <v>20</v>
      </c>
      <c r="Q723" s="9"/>
      <c r="R723" s="141">
        <f t="shared" si="253"/>
        <v>583</v>
      </c>
      <c r="S723" s="141">
        <f t="shared" si="254"/>
        <v>603</v>
      </c>
      <c r="T723" s="141">
        <f t="shared" si="255"/>
        <v>623</v>
      </c>
      <c r="U723" s="141">
        <f t="shared" si="256"/>
        <v>643</v>
      </c>
      <c r="V723" s="141">
        <f t="shared" si="257"/>
        <v>663</v>
      </c>
      <c r="W723"/>
      <c r="X723" s="9">
        <f t="shared" si="248"/>
        <v>3439.7000000000003</v>
      </c>
      <c r="Y723" s="9">
        <f t="shared" si="249"/>
        <v>3557.7000000000003</v>
      </c>
      <c r="Z723" s="9">
        <f t="shared" si="250"/>
        <v>3862.6</v>
      </c>
      <c r="AA723" s="9">
        <f t="shared" si="251"/>
        <v>3986.6</v>
      </c>
      <c r="AB723" s="9">
        <f t="shared" si="252"/>
        <v>4110.6000000000004</v>
      </c>
      <c r="AC723"/>
      <c r="AD723" s="142">
        <v>5.9</v>
      </c>
      <c r="AE723" s="142">
        <v>5.9</v>
      </c>
      <c r="AF723" s="142">
        <v>6.2</v>
      </c>
      <c r="AG723" s="142">
        <v>6.2</v>
      </c>
      <c r="AH723" s="142">
        <v>6.2</v>
      </c>
      <c r="AI723"/>
      <c r="AJ723" s="117"/>
      <c r="AK723" s="117"/>
      <c r="AL723" s="117"/>
      <c r="AM723" s="117"/>
      <c r="AN723" s="117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 s="117">
        <v>509.67500000000001</v>
      </c>
      <c r="BD723" s="117">
        <v>548.17499999999995</v>
      </c>
      <c r="BE723" s="117">
        <v>604.17181576105588</v>
      </c>
      <c r="BF723" s="117">
        <v>643.15108992713203</v>
      </c>
      <c r="BG723" s="117">
        <v>681.65108992713203</v>
      </c>
      <c r="BH723"/>
      <c r="BI723"/>
      <c r="BJ723" s="12">
        <v>3821.8</v>
      </c>
      <c r="BK723" s="12">
        <v>3821.4773846716344</v>
      </c>
      <c r="BL723" s="12">
        <v>4083.9296210874727</v>
      </c>
      <c r="BM723" s="12">
        <v>4091.1187335786144</v>
      </c>
      <c r="BN723" s="12">
        <v>4089.3297241465889</v>
      </c>
      <c r="BO723"/>
      <c r="BP723" s="117"/>
      <c r="BQ723" s="117"/>
      <c r="BR723" s="117"/>
      <c r="BS723" s="117"/>
      <c r="BT723" s="117"/>
      <c r="BU723"/>
      <c r="BV723"/>
      <c r="BW723"/>
      <c r="BX723"/>
      <c r="BY723"/>
      <c r="BZ723"/>
      <c r="CA723" s="117">
        <v>0</v>
      </c>
      <c r="CB723" s="117">
        <v>96</v>
      </c>
      <c r="CC723" s="117">
        <v>120</v>
      </c>
      <c r="CD723" s="117">
        <v>77.875</v>
      </c>
      <c r="CE723" s="117">
        <v>310.29681576105588</v>
      </c>
      <c r="CF723" s="117"/>
      <c r="CG723" s="117">
        <v>0</v>
      </c>
      <c r="CH723" s="117">
        <v>127.99999999999999</v>
      </c>
      <c r="CI723" s="117">
        <v>160</v>
      </c>
      <c r="CJ723" s="117">
        <v>82.875</v>
      </c>
      <c r="CK723" s="117">
        <v>310.77608992713203</v>
      </c>
      <c r="CL723" s="117">
        <v>0</v>
      </c>
      <c r="CM723" s="4">
        <f>IF(ISNUMBER(VLOOKUP(A723,Sheet1!$D$5:$D$567,1,0)),1,0)</f>
        <v>1</v>
      </c>
    </row>
    <row r="724" spans="1:91">
      <c r="A724" s="145">
        <v>8454</v>
      </c>
      <c r="B724" s="139">
        <v>845</v>
      </c>
      <c r="C724">
        <v>84</v>
      </c>
      <c r="D724" s="143" t="s">
        <v>832</v>
      </c>
      <c r="E724"/>
      <c r="F724" s="64" t="s">
        <v>90</v>
      </c>
      <c r="G724" t="s">
        <v>91</v>
      </c>
      <c r="H724" t="s">
        <v>91</v>
      </c>
      <c r="I724" t="s">
        <v>367</v>
      </c>
      <c r="J724" s="64" t="s">
        <v>792</v>
      </c>
      <c r="K724" s="9">
        <v>855</v>
      </c>
      <c r="L724" s="12"/>
      <c r="M724" s="9">
        <v>20</v>
      </c>
      <c r="N724" s="9">
        <v>20</v>
      </c>
      <c r="O724" s="9">
        <v>20</v>
      </c>
      <c r="P724" s="9">
        <v>20</v>
      </c>
      <c r="Q724" s="9"/>
      <c r="R724" s="141">
        <f t="shared" si="253"/>
        <v>855</v>
      </c>
      <c r="S724" s="141">
        <f t="shared" si="254"/>
        <v>875</v>
      </c>
      <c r="T724" s="141">
        <f t="shared" si="255"/>
        <v>895</v>
      </c>
      <c r="U724" s="141">
        <f t="shared" si="256"/>
        <v>915</v>
      </c>
      <c r="V724" s="141">
        <f t="shared" si="257"/>
        <v>935</v>
      </c>
      <c r="W724"/>
      <c r="X724" s="9">
        <f t="shared" si="248"/>
        <v>5044.5</v>
      </c>
      <c r="Y724" s="9">
        <f t="shared" si="249"/>
        <v>5162.5</v>
      </c>
      <c r="Z724" s="9">
        <f t="shared" si="250"/>
        <v>5549</v>
      </c>
      <c r="AA724" s="9">
        <f t="shared" si="251"/>
        <v>5673</v>
      </c>
      <c r="AB724" s="9">
        <f t="shared" si="252"/>
        <v>5797</v>
      </c>
      <c r="AC724"/>
      <c r="AD724" s="142">
        <v>5.9</v>
      </c>
      <c r="AE724" s="142">
        <v>5.9</v>
      </c>
      <c r="AF724" s="142">
        <v>6.2</v>
      </c>
      <c r="AG724" s="142">
        <v>6.2</v>
      </c>
      <c r="AH724" s="142">
        <v>6.2</v>
      </c>
      <c r="AI724"/>
      <c r="AJ724" s="117"/>
      <c r="AK724" s="117"/>
      <c r="AL724" s="117"/>
      <c r="AM724" s="117"/>
      <c r="AN724" s="117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 s="117">
        <v>324.07499999999999</v>
      </c>
      <c r="BD724" s="117">
        <v>362.57499999999999</v>
      </c>
      <c r="BE724" s="117">
        <v>424.89884728805265</v>
      </c>
      <c r="BF724" s="117">
        <v>462.61284726586217</v>
      </c>
      <c r="BG724" s="117">
        <v>501.11284726586217</v>
      </c>
      <c r="BH724"/>
      <c r="BI724"/>
      <c r="BJ724" s="12">
        <v>1007.7</v>
      </c>
      <c r="BK724" s="12">
        <v>986.19616673914879</v>
      </c>
      <c r="BL724" s="12">
        <v>1343.5538760599391</v>
      </c>
      <c r="BM724" s="12">
        <v>1331.7638757270818</v>
      </c>
      <c r="BN724" s="12">
        <v>1308.4574659142811</v>
      </c>
      <c r="BO724"/>
      <c r="BP724" s="117"/>
      <c r="BQ724" s="117"/>
      <c r="BR724" s="117"/>
      <c r="BS724" s="117"/>
      <c r="BT724" s="117"/>
      <c r="BU724"/>
      <c r="BV724"/>
      <c r="BW724"/>
      <c r="BX724"/>
      <c r="BY724"/>
      <c r="BZ724"/>
      <c r="CA724" s="117">
        <v>0</v>
      </c>
      <c r="CB724" s="117">
        <v>96</v>
      </c>
      <c r="CC724" s="117">
        <v>120</v>
      </c>
      <c r="CD724" s="117">
        <v>111.875</v>
      </c>
      <c r="CE724" s="117">
        <v>97.023847288052664</v>
      </c>
      <c r="CF724" s="117"/>
      <c r="CG724" s="117">
        <v>0</v>
      </c>
      <c r="CH724" s="117">
        <v>127.99999999999999</v>
      </c>
      <c r="CI724" s="117">
        <v>160</v>
      </c>
      <c r="CJ724" s="117">
        <v>116.875</v>
      </c>
      <c r="CK724" s="117">
        <v>96.237847265862186</v>
      </c>
      <c r="CL724" s="117"/>
      <c r="CM724" s="4">
        <f>IF(ISNUMBER(VLOOKUP(A724,Sheet1!$D$5:$D$567,1,0)),1,0)</f>
        <v>1</v>
      </c>
    </row>
    <row r="725" spans="1:91">
      <c r="A725" s="145">
        <v>8455</v>
      </c>
      <c r="B725" s="64">
        <v>845</v>
      </c>
      <c r="C725">
        <v>84</v>
      </c>
      <c r="D725" s="143" t="s">
        <v>833</v>
      </c>
      <c r="E725"/>
      <c r="F725" s="7" t="s">
        <v>109</v>
      </c>
      <c r="G725" t="s">
        <v>91</v>
      </c>
      <c r="H725" t="s">
        <v>91</v>
      </c>
      <c r="I725" t="s">
        <v>367</v>
      </c>
      <c r="J725" s="7" t="s">
        <v>792</v>
      </c>
      <c r="K725" s="9">
        <v>814</v>
      </c>
      <c r="L725" s="12">
        <v>0</v>
      </c>
      <c r="M725" s="9">
        <v>10</v>
      </c>
      <c r="N725" s="9">
        <v>10</v>
      </c>
      <c r="O725" s="9">
        <v>10</v>
      </c>
      <c r="P725" s="9">
        <v>10</v>
      </c>
      <c r="Q725" s="9"/>
      <c r="R725" s="141">
        <f t="shared" si="253"/>
        <v>814</v>
      </c>
      <c r="S725" s="141">
        <f t="shared" si="254"/>
        <v>824</v>
      </c>
      <c r="T725" s="141">
        <f t="shared" si="255"/>
        <v>834</v>
      </c>
      <c r="U725" s="141">
        <f t="shared" si="256"/>
        <v>844</v>
      </c>
      <c r="V725" s="141">
        <f t="shared" si="257"/>
        <v>854</v>
      </c>
      <c r="W725"/>
      <c r="X725" s="9">
        <f t="shared" si="248"/>
        <v>5128.2</v>
      </c>
      <c r="Y725" s="9">
        <f t="shared" si="249"/>
        <v>5191.2</v>
      </c>
      <c r="Z725" s="9">
        <f t="shared" si="250"/>
        <v>5254.2</v>
      </c>
      <c r="AA725" s="9">
        <f t="shared" si="251"/>
        <v>5317.2</v>
      </c>
      <c r="AB725" s="9">
        <f t="shared" si="252"/>
        <v>5380.2</v>
      </c>
      <c r="AC725"/>
      <c r="AD725" s="11">
        <v>6.3</v>
      </c>
      <c r="AE725" s="11">
        <v>6.3</v>
      </c>
      <c r="AF725" s="11">
        <v>6.3</v>
      </c>
      <c r="AG725" s="11">
        <v>6.3</v>
      </c>
      <c r="AH725" s="11">
        <v>6.3</v>
      </c>
      <c r="AI725"/>
      <c r="AJ725" s="117"/>
      <c r="AK725" s="117"/>
      <c r="AL725" s="117"/>
      <c r="AM725" s="117"/>
      <c r="AN725" s="117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 s="117">
        <v>866.55</v>
      </c>
      <c r="BD725" s="117">
        <v>913.63333333333333</v>
      </c>
      <c r="BE725" s="117">
        <v>975.55914142041252</v>
      </c>
      <c r="BF725" s="117">
        <v>1020.4162388644357</v>
      </c>
      <c r="BG725" s="117">
        <v>1067.4995721977691</v>
      </c>
      <c r="BH725"/>
      <c r="BI725"/>
      <c r="BJ725" s="9">
        <v>2881.8</v>
      </c>
      <c r="BK725" s="9">
        <v>2838.1810500108422</v>
      </c>
      <c r="BL725" s="9">
        <v>3060.8181713170288</v>
      </c>
      <c r="BM725" s="9">
        <v>3027.4246329773764</v>
      </c>
      <c r="BN725" s="9">
        <v>2984.5150468858355</v>
      </c>
      <c r="BO725"/>
      <c r="BP725" s="117">
        <v>391.18486343013001</v>
      </c>
      <c r="BQ725" s="117">
        <v>436.11414856077596</v>
      </c>
      <c r="BR725" s="117">
        <v>353.313217731978</v>
      </c>
      <c r="BS725" s="117">
        <v>345.430925324604</v>
      </c>
      <c r="BT725" s="117">
        <v>378.27950670984598</v>
      </c>
      <c r="BU725"/>
      <c r="BV725"/>
      <c r="BW725"/>
      <c r="BX725"/>
      <c r="BY725"/>
      <c r="BZ725"/>
      <c r="CA725" s="117">
        <v>0</v>
      </c>
      <c r="CB725" s="117">
        <v>420.00000000000006</v>
      </c>
      <c r="CC725" s="117">
        <v>221.66666666666669</v>
      </c>
      <c r="CD725" s="117">
        <v>104.25</v>
      </c>
      <c r="CE725" s="117">
        <v>229.64247475374577</v>
      </c>
      <c r="CF725" s="117"/>
      <c r="CG725" s="117">
        <v>0</v>
      </c>
      <c r="CH725" s="117">
        <v>480.00000000000006</v>
      </c>
      <c r="CI725" s="117">
        <v>253.3333333333334</v>
      </c>
      <c r="CJ725" s="117">
        <v>106.75</v>
      </c>
      <c r="CK725" s="117">
        <v>227.4162388644356</v>
      </c>
      <c r="CL725" s="117">
        <v>0</v>
      </c>
      <c r="CM725" s="4">
        <f>IF(ISNUMBER(VLOOKUP(A725,Sheet1!$D$5:$D$567,1,0)),1,0)</f>
        <v>1</v>
      </c>
    </row>
    <row r="726" spans="1:91">
      <c r="A726" s="147">
        <v>8456</v>
      </c>
      <c r="B726" s="146">
        <v>845</v>
      </c>
      <c r="C726">
        <v>84</v>
      </c>
      <c r="D726" s="149" t="s">
        <v>834</v>
      </c>
      <c r="E726"/>
      <c r="F726" s="148" t="s">
        <v>90</v>
      </c>
      <c r="G726" t="s">
        <v>91</v>
      </c>
      <c r="H726" t="s">
        <v>91</v>
      </c>
      <c r="I726" t="s">
        <v>367</v>
      </c>
      <c r="J726" s="148" t="s">
        <v>792</v>
      </c>
      <c r="K726" s="151">
        <v>0</v>
      </c>
      <c r="L726" s="152">
        <v>0</v>
      </c>
      <c r="M726" s="151">
        <v>450</v>
      </c>
      <c r="N726" s="151">
        <v>450</v>
      </c>
      <c r="O726" s="151"/>
      <c r="P726" s="151"/>
      <c r="Q726" s="151"/>
      <c r="R726" s="153">
        <f t="shared" si="253"/>
        <v>0</v>
      </c>
      <c r="S726" s="153">
        <f t="shared" si="254"/>
        <v>450</v>
      </c>
      <c r="T726" s="153">
        <f t="shared" si="255"/>
        <v>900</v>
      </c>
      <c r="U726" s="153">
        <f t="shared" si="256"/>
        <v>900</v>
      </c>
      <c r="V726" s="153">
        <f t="shared" si="257"/>
        <v>900</v>
      </c>
      <c r="W726"/>
      <c r="X726" s="9">
        <f t="shared" si="248"/>
        <v>0</v>
      </c>
      <c r="Y726" s="9">
        <f t="shared" si="249"/>
        <v>2025</v>
      </c>
      <c r="Z726" s="9">
        <f t="shared" si="250"/>
        <v>4050</v>
      </c>
      <c r="AA726" s="9">
        <f t="shared" si="251"/>
        <v>4050</v>
      </c>
      <c r="AB726" s="9">
        <f t="shared" si="252"/>
        <v>4050</v>
      </c>
      <c r="AC726"/>
      <c r="AD726" s="154">
        <v>4.5</v>
      </c>
      <c r="AE726" s="154">
        <v>4.5</v>
      </c>
      <c r="AF726" s="154">
        <v>4.5</v>
      </c>
      <c r="AG726" s="154">
        <v>4.5</v>
      </c>
      <c r="AH726" s="154">
        <v>4.5</v>
      </c>
      <c r="AI726"/>
      <c r="AJ726" s="117"/>
      <c r="AK726" s="117"/>
      <c r="AL726" s="117"/>
      <c r="AM726" s="117"/>
      <c r="AN726" s="117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 s="117">
        <v>0</v>
      </c>
      <c r="BD726" s="117">
        <v>896.72249605750494</v>
      </c>
      <c r="BE726" s="117">
        <v>2252.7838600680752</v>
      </c>
      <c r="BF726" s="117">
        <v>3152.7838600680752</v>
      </c>
      <c r="BG726" s="117">
        <v>3152.7838600680752</v>
      </c>
      <c r="BH726"/>
      <c r="BI726"/>
      <c r="BJ726" s="151">
        <v>0</v>
      </c>
      <c r="BK726" s="151">
        <v>513.33744086257491</v>
      </c>
      <c r="BL726" s="151">
        <v>1166.757901021125</v>
      </c>
      <c r="BM726" s="151">
        <v>1015.22316382515</v>
      </c>
      <c r="BN726" s="151">
        <v>882.97127340930001</v>
      </c>
      <c r="BO726"/>
      <c r="BP726" s="117"/>
      <c r="BQ726" s="117"/>
      <c r="BR726" s="117"/>
      <c r="BS726" s="117"/>
      <c r="BT726" s="117"/>
      <c r="BU726"/>
      <c r="BV726"/>
      <c r="BW726"/>
      <c r="BX726"/>
      <c r="BY726"/>
      <c r="BZ726"/>
      <c r="CA726" s="117">
        <v>0</v>
      </c>
      <c r="CB726" s="117">
        <v>600</v>
      </c>
      <c r="CC726" s="117">
        <v>1350</v>
      </c>
      <c r="CD726" s="117">
        <v>225</v>
      </c>
      <c r="CE726" s="117">
        <v>77.783860068075001</v>
      </c>
      <c r="CF726" s="117"/>
      <c r="CG726" s="117">
        <v>0</v>
      </c>
      <c r="CH726" s="117">
        <v>600</v>
      </c>
      <c r="CI726" s="117">
        <v>2250</v>
      </c>
      <c r="CJ726" s="117">
        <v>225</v>
      </c>
      <c r="CK726" s="117">
        <v>77.783860068075001</v>
      </c>
      <c r="CL726" s="117">
        <v>0</v>
      </c>
      <c r="CM726" s="4">
        <f>IF(ISNUMBER(VLOOKUP(A726,Sheet1!$D$5:$D$567,1,0)),1,0)</f>
        <v>1</v>
      </c>
    </row>
    <row r="727" spans="1:91">
      <c r="A727" s="145">
        <v>8457</v>
      </c>
      <c r="B727" s="64">
        <v>845</v>
      </c>
      <c r="C727">
        <v>84</v>
      </c>
      <c r="D727" s="143" t="s">
        <v>835</v>
      </c>
      <c r="E727"/>
      <c r="F727" s="64" t="s">
        <v>109</v>
      </c>
      <c r="G727" t="s">
        <v>91</v>
      </c>
      <c r="H727" t="s">
        <v>91</v>
      </c>
      <c r="I727" t="s">
        <v>367</v>
      </c>
      <c r="J727" s="64" t="s">
        <v>792</v>
      </c>
      <c r="K727" s="9"/>
      <c r="L727" s="12">
        <v>850</v>
      </c>
      <c r="M727" s="12">
        <v>100</v>
      </c>
      <c r="N727" s="9"/>
      <c r="O727" s="9"/>
      <c r="P727" s="9"/>
      <c r="Q727" s="9"/>
      <c r="R727" s="141">
        <f t="shared" si="253"/>
        <v>850</v>
      </c>
      <c r="S727" s="141">
        <f t="shared" si="254"/>
        <v>950</v>
      </c>
      <c r="T727" s="141">
        <f t="shared" si="255"/>
        <v>950</v>
      </c>
      <c r="U727" s="141">
        <f t="shared" si="256"/>
        <v>950</v>
      </c>
      <c r="V727" s="141">
        <f t="shared" si="257"/>
        <v>950</v>
      </c>
      <c r="W727"/>
      <c r="X727" s="9">
        <f t="shared" si="248"/>
        <v>4504.9999999999991</v>
      </c>
      <c r="Y727" s="9">
        <f t="shared" si="249"/>
        <v>5795</v>
      </c>
      <c r="Z727" s="9">
        <f t="shared" si="250"/>
        <v>6175</v>
      </c>
      <c r="AA727" s="9">
        <f t="shared" si="251"/>
        <v>5795</v>
      </c>
      <c r="AB727" s="9">
        <f t="shared" si="252"/>
        <v>5700</v>
      </c>
      <c r="AC727"/>
      <c r="AD727" s="142">
        <v>5.2999999999999989</v>
      </c>
      <c r="AE727" s="142">
        <v>6.1</v>
      </c>
      <c r="AF727" s="142">
        <v>6.5</v>
      </c>
      <c r="AG727" s="142">
        <v>6.1</v>
      </c>
      <c r="AH727" s="142">
        <v>6</v>
      </c>
      <c r="AI727"/>
      <c r="AJ727" s="117"/>
      <c r="AK727" s="117"/>
      <c r="AL727" s="117"/>
      <c r="AM727" s="117"/>
      <c r="AN727" s="11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 s="117">
        <v>342.5</v>
      </c>
      <c r="BD727" s="117">
        <v>409.38860827590167</v>
      </c>
      <c r="BE727" s="117">
        <v>447.62413667734154</v>
      </c>
      <c r="BF727" s="117">
        <v>460.62413667734154</v>
      </c>
      <c r="BG727" s="117">
        <v>473.62413667734165</v>
      </c>
      <c r="BH727"/>
      <c r="BI727"/>
      <c r="BJ727" s="12">
        <v>421.2</v>
      </c>
      <c r="BK727" s="12">
        <v>854.52912413852459</v>
      </c>
      <c r="BL727" s="12">
        <v>1233.0620501601236</v>
      </c>
      <c r="BM727" s="12">
        <v>1008.3199287535178</v>
      </c>
      <c r="BN727" s="12">
        <v>896.77969207574847</v>
      </c>
      <c r="BO727"/>
      <c r="BP727" s="117">
        <v>343.64646654824992</v>
      </c>
      <c r="BQ727" s="117">
        <v>486.83955365035007</v>
      </c>
      <c r="BR727" s="117">
        <v>415.23145664325</v>
      </c>
      <c r="BS727" s="117">
        <v>376.47111492065005</v>
      </c>
      <c r="BT727" s="117">
        <v>400.76450471099997</v>
      </c>
      <c r="BU727"/>
      <c r="BV727"/>
      <c r="BW727"/>
      <c r="BX727"/>
      <c r="BY727"/>
      <c r="BZ727"/>
      <c r="CA727" s="117">
        <v>0</v>
      </c>
      <c r="CB727" s="117">
        <v>96.000000000000014</v>
      </c>
      <c r="CC727" s="117">
        <v>60.000000000000007</v>
      </c>
      <c r="CD727" s="117">
        <v>237.5</v>
      </c>
      <c r="CE727" s="117">
        <v>54.124136677341568</v>
      </c>
      <c r="CF727" s="117"/>
      <c r="CG727" s="117">
        <v>0</v>
      </c>
      <c r="CH727" s="117">
        <v>112.00000000000004</v>
      </c>
      <c r="CI727" s="117">
        <v>70.000000000000014</v>
      </c>
      <c r="CJ727" s="117">
        <v>237.5</v>
      </c>
      <c r="CK727" s="117">
        <v>54.124136677341568</v>
      </c>
      <c r="CL727" s="117">
        <v>0</v>
      </c>
      <c r="CM727" s="4">
        <f>IF(ISNUMBER(VLOOKUP(A727,Sheet1!$D$5:$D$567,1,0)),1,0)</f>
        <v>1</v>
      </c>
    </row>
    <row r="728" spans="1:91">
      <c r="A728" s="144">
        <v>8458</v>
      </c>
      <c r="B728" s="64">
        <v>845</v>
      </c>
      <c r="C728">
        <v>84</v>
      </c>
      <c r="D728" s="132" t="s">
        <v>836</v>
      </c>
      <c r="E728"/>
      <c r="F728" s="139" t="s">
        <v>109</v>
      </c>
      <c r="G728" t="s">
        <v>91</v>
      </c>
      <c r="H728" t="s">
        <v>91</v>
      </c>
      <c r="I728" t="s">
        <v>367</v>
      </c>
      <c r="J728" s="64" t="s">
        <v>792</v>
      </c>
      <c r="K728" s="135">
        <v>750</v>
      </c>
      <c r="L728" s="138"/>
      <c r="M728" s="135"/>
      <c r="N728" s="135"/>
      <c r="O728" s="135"/>
      <c r="P728" s="135"/>
      <c r="Q728" s="135"/>
      <c r="R728" s="136">
        <f t="shared" si="253"/>
        <v>750</v>
      </c>
      <c r="S728" s="136">
        <f t="shared" si="254"/>
        <v>750</v>
      </c>
      <c r="T728" s="136">
        <f t="shared" si="255"/>
        <v>750</v>
      </c>
      <c r="U728" s="136">
        <f t="shared" si="256"/>
        <v>750</v>
      </c>
      <c r="V728" s="136">
        <f t="shared" si="257"/>
        <v>750</v>
      </c>
      <c r="W728"/>
      <c r="X728" s="9">
        <f t="shared" si="248"/>
        <v>3974.9999999999991</v>
      </c>
      <c r="Y728" s="9">
        <f t="shared" si="249"/>
        <v>4575</v>
      </c>
      <c r="Z728" s="9">
        <f t="shared" si="250"/>
        <v>4875</v>
      </c>
      <c r="AA728" s="9">
        <f t="shared" si="251"/>
        <v>4575</v>
      </c>
      <c r="AB728" s="9">
        <f t="shared" si="252"/>
        <v>4500</v>
      </c>
      <c r="AC728"/>
      <c r="AD728" s="140">
        <v>5.2999999999999989</v>
      </c>
      <c r="AE728" s="140">
        <v>6.1</v>
      </c>
      <c r="AF728" s="140">
        <v>6.5</v>
      </c>
      <c r="AG728" s="140">
        <v>6.1</v>
      </c>
      <c r="AH728" s="140">
        <v>6</v>
      </c>
      <c r="AI728"/>
      <c r="AJ728" s="117"/>
      <c r="AK728" s="117"/>
      <c r="AL728" s="117"/>
      <c r="AM728" s="117"/>
      <c r="AN728" s="117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 s="117">
        <v>260.83333333333337</v>
      </c>
      <c r="BD728" s="117">
        <v>279.94930289456914</v>
      </c>
      <c r="BE728" s="117">
        <v>307.20542180798668</v>
      </c>
      <c r="BF728" s="117">
        <v>314.53875514132005</v>
      </c>
      <c r="BG728" s="117">
        <v>321.87208847465337</v>
      </c>
      <c r="BH728"/>
      <c r="BI728"/>
      <c r="BJ728" s="41">
        <v>2002.7</v>
      </c>
      <c r="BK728" s="41">
        <v>2179.4395434185381</v>
      </c>
      <c r="BL728" s="41">
        <v>2478.2813271198006</v>
      </c>
      <c r="BM728" s="41">
        <v>2300.8533365356379</v>
      </c>
      <c r="BN728" s="41">
        <v>2212.7952549479255</v>
      </c>
      <c r="BO728"/>
      <c r="BP728" s="117">
        <v>303.21747048374999</v>
      </c>
      <c r="BQ728" s="117">
        <v>384.34701603975003</v>
      </c>
      <c r="BR728" s="117">
        <v>327.81430787625004</v>
      </c>
      <c r="BS728" s="117">
        <v>297.21403809524998</v>
      </c>
      <c r="BT728" s="117">
        <v>316.39303003499992</v>
      </c>
      <c r="BU728"/>
      <c r="BV728"/>
      <c r="BW728"/>
      <c r="BX728"/>
      <c r="BY728"/>
      <c r="BZ728"/>
      <c r="CA728" s="117">
        <v>0</v>
      </c>
      <c r="CB728" s="117">
        <v>48.000000000000007</v>
      </c>
      <c r="CC728" s="117">
        <v>40.000000000000007</v>
      </c>
      <c r="CD728" s="117">
        <v>187.5</v>
      </c>
      <c r="CE728" s="117">
        <v>31.705421807986696</v>
      </c>
      <c r="CF728" s="117"/>
      <c r="CG728" s="117">
        <v>0</v>
      </c>
      <c r="CH728" s="117">
        <v>56.000000000000021</v>
      </c>
      <c r="CI728" s="117">
        <v>46.666666666666679</v>
      </c>
      <c r="CJ728" s="117">
        <v>187.5</v>
      </c>
      <c r="CK728" s="117">
        <v>31.705421807986696</v>
      </c>
      <c r="CL728" s="117"/>
      <c r="CM728" s="4">
        <f>IF(ISNUMBER(VLOOKUP(A728,Sheet1!$D$5:$D$567,1,0)),1,0)</f>
        <v>1</v>
      </c>
    </row>
    <row r="729" spans="1:91">
      <c r="A729" s="144">
        <v>8459</v>
      </c>
      <c r="B729" s="139">
        <v>845</v>
      </c>
      <c r="C729">
        <v>84</v>
      </c>
      <c r="D729" s="132" t="s">
        <v>837</v>
      </c>
      <c r="E729"/>
      <c r="F729" s="139" t="s">
        <v>109</v>
      </c>
      <c r="G729" t="s">
        <v>91</v>
      </c>
      <c r="H729" t="s">
        <v>91</v>
      </c>
      <c r="I729" t="s">
        <v>367</v>
      </c>
      <c r="J729" s="139" t="s">
        <v>792</v>
      </c>
      <c r="K729" s="135">
        <v>877</v>
      </c>
      <c r="L729" s="138">
        <v>100</v>
      </c>
      <c r="M729" s="135"/>
      <c r="N729" s="135"/>
      <c r="O729" s="135"/>
      <c r="P729" s="135"/>
      <c r="Q729" s="135"/>
      <c r="R729" s="136">
        <f t="shared" si="253"/>
        <v>977</v>
      </c>
      <c r="S729" s="136">
        <f t="shared" si="254"/>
        <v>977</v>
      </c>
      <c r="T729" s="136">
        <f t="shared" si="255"/>
        <v>977</v>
      </c>
      <c r="U729" s="136">
        <f t="shared" si="256"/>
        <v>977</v>
      </c>
      <c r="V729" s="136">
        <f t="shared" si="257"/>
        <v>977</v>
      </c>
      <c r="W729"/>
      <c r="X729" s="9">
        <f t="shared" si="248"/>
        <v>5178.0999999999995</v>
      </c>
      <c r="Y729" s="9">
        <f t="shared" si="249"/>
        <v>5959.7</v>
      </c>
      <c r="Z729" s="9">
        <f t="shared" si="250"/>
        <v>6350.5</v>
      </c>
      <c r="AA729" s="9">
        <f t="shared" si="251"/>
        <v>5959.7</v>
      </c>
      <c r="AB729" s="9">
        <f t="shared" si="252"/>
        <v>5862</v>
      </c>
      <c r="AC729"/>
      <c r="AD729" s="140">
        <v>5.3</v>
      </c>
      <c r="AE729" s="140">
        <v>6.1</v>
      </c>
      <c r="AF729" s="140">
        <v>6.5</v>
      </c>
      <c r="AG729" s="140">
        <v>6.1</v>
      </c>
      <c r="AH729" s="140">
        <v>6</v>
      </c>
      <c r="AI729"/>
      <c r="AJ729" s="117"/>
      <c r="AK729" s="117"/>
      <c r="AL729" s="117"/>
      <c r="AM729" s="117"/>
      <c r="AN729" s="117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 s="117">
        <v>317.58333333333337</v>
      </c>
      <c r="BD729" s="117">
        <v>340.26551412621427</v>
      </c>
      <c r="BE729" s="117">
        <v>373.55159614187062</v>
      </c>
      <c r="BF729" s="117">
        <v>380.88492947520399</v>
      </c>
      <c r="BG729" s="117">
        <v>388.21826280853736</v>
      </c>
      <c r="BH729"/>
      <c r="BI729"/>
      <c r="BJ729" s="66">
        <v>1025</v>
      </c>
      <c r="BK729" s="66">
        <v>1255.2327118932151</v>
      </c>
      <c r="BL729" s="66">
        <v>1644.5239421280596</v>
      </c>
      <c r="BM729" s="66">
        <v>1413.3944130604239</v>
      </c>
      <c r="BN729" s="66">
        <v>1298.684085445497</v>
      </c>
      <c r="BO729"/>
      <c r="BP729" s="117">
        <v>394.99129155016504</v>
      </c>
      <c r="BQ729" s="117">
        <v>500.676046227781</v>
      </c>
      <c r="BR729" s="117">
        <v>427.03277172679509</v>
      </c>
      <c r="BS729" s="117">
        <v>387.17082029207904</v>
      </c>
      <c r="BT729" s="117">
        <v>412.15465379225992</v>
      </c>
      <c r="BU729"/>
      <c r="BV729"/>
      <c r="BW729"/>
      <c r="BX729"/>
      <c r="BY729"/>
      <c r="BZ729"/>
      <c r="CA729" s="117">
        <v>0</v>
      </c>
      <c r="CB729" s="117">
        <v>48.000000000000007</v>
      </c>
      <c r="CC729" s="117">
        <v>40.000000000000007</v>
      </c>
      <c r="CD729" s="117">
        <v>244.25</v>
      </c>
      <c r="CE729" s="117">
        <v>41.301596141870647</v>
      </c>
      <c r="CF729" s="117"/>
      <c r="CG729" s="117">
        <v>0</v>
      </c>
      <c r="CH729" s="117">
        <v>56.000000000000021</v>
      </c>
      <c r="CI729" s="117">
        <v>46.666666666666679</v>
      </c>
      <c r="CJ729" s="117">
        <v>244.25</v>
      </c>
      <c r="CK729" s="117">
        <v>41.301596141870647</v>
      </c>
      <c r="CL729" s="117">
        <v>0</v>
      </c>
      <c r="CM729" s="4">
        <f>IF(ISNUMBER(VLOOKUP(A729,Sheet1!$D$5:$D$567,1,0)),1,0)</f>
        <v>1</v>
      </c>
    </row>
    <row r="730" spans="1:91">
      <c r="A730" s="144">
        <v>8461</v>
      </c>
      <c r="B730" s="139">
        <v>846</v>
      </c>
      <c r="C730">
        <v>84</v>
      </c>
      <c r="D730" s="132" t="s">
        <v>838</v>
      </c>
      <c r="E730"/>
      <c r="F730" s="133" t="s">
        <v>109</v>
      </c>
      <c r="G730" t="s">
        <v>91</v>
      </c>
      <c r="H730" t="s">
        <v>91</v>
      </c>
      <c r="I730" t="s">
        <v>367</v>
      </c>
      <c r="J730" s="133" t="s">
        <v>792</v>
      </c>
      <c r="K730" s="135">
        <v>0</v>
      </c>
      <c r="L730" s="138">
        <v>0</v>
      </c>
      <c r="M730" s="135">
        <v>500</v>
      </c>
      <c r="N730" s="135">
        <v>725</v>
      </c>
      <c r="O730" s="135">
        <v>0</v>
      </c>
      <c r="P730" s="135">
        <v>0</v>
      </c>
      <c r="Q730" s="135"/>
      <c r="R730" s="136">
        <f t="shared" si="253"/>
        <v>0</v>
      </c>
      <c r="S730" s="136">
        <f t="shared" si="254"/>
        <v>500</v>
      </c>
      <c r="T730" s="136">
        <f t="shared" si="255"/>
        <v>1225</v>
      </c>
      <c r="U730" s="136">
        <f t="shared" si="256"/>
        <v>1225</v>
      </c>
      <c r="V730" s="136">
        <f t="shared" si="257"/>
        <v>1225</v>
      </c>
      <c r="W730"/>
      <c r="X730" s="9">
        <f t="shared" si="248"/>
        <v>0</v>
      </c>
      <c r="Y730" s="9">
        <f t="shared" si="249"/>
        <v>0</v>
      </c>
      <c r="Z730" s="9">
        <f t="shared" si="250"/>
        <v>5267.5</v>
      </c>
      <c r="AA730" s="9">
        <f t="shared" si="251"/>
        <v>6492.5</v>
      </c>
      <c r="AB730" s="9">
        <f t="shared" si="252"/>
        <v>7472.5000000000009</v>
      </c>
      <c r="AC730"/>
      <c r="AD730" s="137"/>
      <c r="AE730" s="137"/>
      <c r="AF730" s="137">
        <v>4.3</v>
      </c>
      <c r="AG730" s="137">
        <v>5.3</v>
      </c>
      <c r="AH730" s="137">
        <v>6.1000000000000005</v>
      </c>
      <c r="AI730"/>
      <c r="AJ730" s="117"/>
      <c r="AK730" s="117"/>
      <c r="AL730" s="117"/>
      <c r="AM730" s="117"/>
      <c r="AN730" s="117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 s="117">
        <v>0</v>
      </c>
      <c r="BD730" s="117">
        <v>125</v>
      </c>
      <c r="BE730" s="117">
        <v>744.38769513047225</v>
      </c>
      <c r="BF730" s="117">
        <v>911.20036797037483</v>
      </c>
      <c r="BG730" s="117">
        <v>1060.2240050992339</v>
      </c>
      <c r="BH730"/>
      <c r="BI730"/>
      <c r="BJ730" s="57">
        <v>0</v>
      </c>
      <c r="BK730" s="57">
        <v>0</v>
      </c>
      <c r="BL730" s="57">
        <v>2522.0654269570841</v>
      </c>
      <c r="BM730" s="57">
        <v>2999.2555195556215</v>
      </c>
      <c r="BN730" s="57">
        <v>3209.6100764885091</v>
      </c>
      <c r="BO730"/>
      <c r="BP730" s="117">
        <v>0</v>
      </c>
      <c r="BQ730" s="117">
        <v>0</v>
      </c>
      <c r="BR730" s="117">
        <v>292.48048696999996</v>
      </c>
      <c r="BS730" s="117">
        <v>371.039548720575</v>
      </c>
      <c r="BT730" s="117">
        <v>512.32820824447515</v>
      </c>
      <c r="BU730"/>
      <c r="BV730"/>
      <c r="BW730"/>
      <c r="BX730"/>
      <c r="BY730"/>
      <c r="BZ730"/>
      <c r="CA730" s="117">
        <v>0</v>
      </c>
      <c r="CB730" s="117">
        <v>20</v>
      </c>
      <c r="CC730" s="117">
        <v>250</v>
      </c>
      <c r="CD730" s="117">
        <v>306.25</v>
      </c>
      <c r="CE730" s="117">
        <v>168.13769513047228</v>
      </c>
      <c r="CF730" s="117"/>
      <c r="CG730" s="117">
        <v>0</v>
      </c>
      <c r="CH730" s="117">
        <v>40</v>
      </c>
      <c r="CI730" s="117">
        <v>500</v>
      </c>
      <c r="CJ730" s="117">
        <v>306.25</v>
      </c>
      <c r="CK730" s="117">
        <v>213.97400509923395</v>
      </c>
      <c r="CL730" s="117">
        <v>0</v>
      </c>
      <c r="CM730" s="4">
        <f>IF(ISNUMBER(VLOOKUP(A730,Sheet1!$D$5:$D$567,1,0)),1,0)</f>
        <v>1</v>
      </c>
    </row>
    <row r="731" spans="1:91">
      <c r="A731" s="144">
        <v>8462</v>
      </c>
      <c r="B731" s="139">
        <v>846</v>
      </c>
      <c r="C731">
        <v>84</v>
      </c>
      <c r="D731" s="132" t="s">
        <v>839</v>
      </c>
      <c r="E731"/>
      <c r="F731" s="133" t="s">
        <v>109</v>
      </c>
      <c r="G731" t="s">
        <v>91</v>
      </c>
      <c r="H731" t="s">
        <v>91</v>
      </c>
      <c r="I731" t="s">
        <v>367</v>
      </c>
      <c r="J731" s="133" t="s">
        <v>792</v>
      </c>
      <c r="K731" s="135">
        <v>0</v>
      </c>
      <c r="M731" s="138">
        <v>1100</v>
      </c>
      <c r="N731" s="135">
        <v>670</v>
      </c>
      <c r="O731" s="135">
        <v>0</v>
      </c>
      <c r="P731" s="135">
        <v>0</v>
      </c>
      <c r="Q731" s="135"/>
      <c r="R731" s="136">
        <f t="shared" si="253"/>
        <v>0</v>
      </c>
      <c r="S731" s="136">
        <f t="shared" si="254"/>
        <v>1100</v>
      </c>
      <c r="T731" s="136">
        <f t="shared" si="255"/>
        <v>1770</v>
      </c>
      <c r="U731" s="136">
        <f t="shared" si="256"/>
        <v>1770</v>
      </c>
      <c r="V731" s="136">
        <f t="shared" si="257"/>
        <v>1770</v>
      </c>
      <c r="W731"/>
      <c r="X731" s="9">
        <f t="shared" si="248"/>
        <v>0</v>
      </c>
      <c r="Y731" s="9">
        <f t="shared" si="249"/>
        <v>5830</v>
      </c>
      <c r="Z731" s="9">
        <f t="shared" si="250"/>
        <v>10797</v>
      </c>
      <c r="AA731" s="9">
        <f t="shared" si="251"/>
        <v>11151</v>
      </c>
      <c r="AB731" s="9">
        <f t="shared" si="252"/>
        <v>11151</v>
      </c>
      <c r="AC731"/>
      <c r="AD731" s="137">
        <v>4.3</v>
      </c>
      <c r="AE731" s="137">
        <v>5.3</v>
      </c>
      <c r="AF731" s="137">
        <v>6.1</v>
      </c>
      <c r="AG731" s="137">
        <v>6.3</v>
      </c>
      <c r="AH731" s="137">
        <v>6.3</v>
      </c>
      <c r="AI731"/>
      <c r="AJ731" s="117"/>
      <c r="AK731" s="117"/>
      <c r="AL731" s="117"/>
      <c r="AM731" s="117"/>
      <c r="AN731" s="117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 s="117">
        <v>0</v>
      </c>
      <c r="BD731" s="117">
        <v>426.66628232458754</v>
      </c>
      <c r="BE731" s="117">
        <v>787.13838525367044</v>
      </c>
      <c r="BF731" s="117">
        <v>785.91879911246031</v>
      </c>
      <c r="BG731" s="117">
        <v>785.91879911246031</v>
      </c>
      <c r="BH731"/>
      <c r="BI731"/>
      <c r="BJ731" s="57">
        <v>0</v>
      </c>
      <c r="BK731" s="57">
        <v>2274.9942348688132</v>
      </c>
      <c r="BL731" s="57">
        <v>5169.5757788050569</v>
      </c>
      <c r="BM731" s="57">
        <v>5151.2819866869049</v>
      </c>
      <c r="BN731" s="57">
        <v>4789.610165663883</v>
      </c>
      <c r="BO731"/>
      <c r="BP731" s="117">
        <v>0</v>
      </c>
      <c r="BQ731" s="117">
        <v>570.05116580610002</v>
      </c>
      <c r="BR731" s="117">
        <v>599.50865074799992</v>
      </c>
      <c r="BS731" s="117">
        <v>637.26792572708996</v>
      </c>
      <c r="BT731" s="117">
        <v>764.53286719761013</v>
      </c>
      <c r="BU731"/>
      <c r="BV731"/>
      <c r="BW731"/>
      <c r="BX731"/>
      <c r="BY731"/>
      <c r="BZ731"/>
      <c r="CA731" s="117">
        <v>0</v>
      </c>
      <c r="CB731" s="117">
        <v>0</v>
      </c>
      <c r="CC731" s="117">
        <v>0</v>
      </c>
      <c r="CD731" s="117">
        <v>442.5</v>
      </c>
      <c r="CE731" s="117">
        <v>344.63838525367044</v>
      </c>
      <c r="CF731" s="117"/>
      <c r="CG731" s="117">
        <v>0</v>
      </c>
      <c r="CH731" s="117">
        <v>0</v>
      </c>
      <c r="CI731" s="117">
        <v>0</v>
      </c>
      <c r="CJ731" s="117">
        <v>442.5</v>
      </c>
      <c r="CK731" s="117">
        <v>343.41879911246031</v>
      </c>
      <c r="CL731" s="117">
        <v>0</v>
      </c>
      <c r="CM731" s="4">
        <f>IF(ISNUMBER(VLOOKUP(A731,Sheet1!$D$5:$D$567,1,0)),1,0)</f>
        <v>1</v>
      </c>
    </row>
    <row r="732" spans="1:91">
      <c r="A732" s="144">
        <v>8463</v>
      </c>
      <c r="B732" s="139">
        <v>846</v>
      </c>
      <c r="C732">
        <v>84</v>
      </c>
      <c r="D732" s="132" t="s">
        <v>840</v>
      </c>
      <c r="E732"/>
      <c r="F732" s="133" t="s">
        <v>109</v>
      </c>
      <c r="G732" t="s">
        <v>91</v>
      </c>
      <c r="H732" t="s">
        <v>91</v>
      </c>
      <c r="I732" t="s">
        <v>367</v>
      </c>
      <c r="J732" s="133" t="s">
        <v>792</v>
      </c>
      <c r="K732" s="135">
        <v>0</v>
      </c>
      <c r="L732" s="138">
        <v>0</v>
      </c>
      <c r="M732" s="135">
        <v>1000</v>
      </c>
      <c r="N732" s="135">
        <v>1200</v>
      </c>
      <c r="O732" s="135">
        <v>0</v>
      </c>
      <c r="P732" s="135">
        <v>0</v>
      </c>
      <c r="Q732" s="135"/>
      <c r="R732" s="136">
        <f t="shared" si="253"/>
        <v>0</v>
      </c>
      <c r="S732" s="136">
        <f t="shared" si="254"/>
        <v>1000</v>
      </c>
      <c r="T732" s="136">
        <f t="shared" si="255"/>
        <v>2200</v>
      </c>
      <c r="U732" s="136">
        <f t="shared" si="256"/>
        <v>2200</v>
      </c>
      <c r="V732" s="136">
        <f t="shared" si="257"/>
        <v>2200</v>
      </c>
      <c r="W732"/>
      <c r="X732" s="9">
        <f t="shared" si="248"/>
        <v>0</v>
      </c>
      <c r="Y732" s="9">
        <f t="shared" si="249"/>
        <v>0</v>
      </c>
      <c r="Z732" s="9">
        <f t="shared" si="250"/>
        <v>9460</v>
      </c>
      <c r="AA732" s="9">
        <f t="shared" si="251"/>
        <v>11660</v>
      </c>
      <c r="AB732" s="9">
        <f t="shared" si="252"/>
        <v>13420</v>
      </c>
      <c r="AC732"/>
      <c r="AD732" s="137"/>
      <c r="AE732" s="137"/>
      <c r="AF732" s="137">
        <v>4.3</v>
      </c>
      <c r="AG732" s="137">
        <v>5.3</v>
      </c>
      <c r="AH732" s="137">
        <v>6.1</v>
      </c>
      <c r="AI732"/>
      <c r="AJ732" s="117"/>
      <c r="AK732" s="117"/>
      <c r="AL732" s="117"/>
      <c r="AM732" s="117"/>
      <c r="AN732" s="117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 s="117">
        <v>0</v>
      </c>
      <c r="BD732" s="117">
        <v>250</v>
      </c>
      <c r="BE732" s="117">
        <v>851.96157492819509</v>
      </c>
      <c r="BF732" s="117">
        <v>909.09453839577509</v>
      </c>
      <c r="BG732" s="117">
        <v>934.27984589250173</v>
      </c>
      <c r="BH732"/>
      <c r="BI732"/>
      <c r="BJ732" s="57">
        <v>0</v>
      </c>
      <c r="BK732" s="57">
        <v>0</v>
      </c>
      <c r="BL732" s="57">
        <v>4529.4236239229267</v>
      </c>
      <c r="BM732" s="57">
        <v>5386.4180759366263</v>
      </c>
      <c r="BN732" s="57">
        <v>5764.1976883875259</v>
      </c>
      <c r="BO732"/>
      <c r="BP732" s="117">
        <v>0</v>
      </c>
      <c r="BQ732" s="117">
        <v>0</v>
      </c>
      <c r="BR732" s="117">
        <v>525.27107864000004</v>
      </c>
      <c r="BS732" s="117">
        <v>666.35674055940001</v>
      </c>
      <c r="BT732" s="117">
        <v>920.09963929620005</v>
      </c>
      <c r="BU732"/>
      <c r="BV732"/>
      <c r="BW732"/>
      <c r="BX732"/>
      <c r="BY732"/>
      <c r="BZ732"/>
      <c r="CA732" s="117">
        <v>0</v>
      </c>
      <c r="CB732" s="117">
        <v>0</v>
      </c>
      <c r="CC732" s="117">
        <v>0</v>
      </c>
      <c r="CD732" s="117">
        <v>550</v>
      </c>
      <c r="CE732" s="117">
        <v>301.96157492819509</v>
      </c>
      <c r="CF732" s="117"/>
      <c r="CG732" s="117">
        <v>0</v>
      </c>
      <c r="CH732" s="117">
        <v>0</v>
      </c>
      <c r="CI732" s="117">
        <v>0</v>
      </c>
      <c r="CJ732" s="117">
        <v>550</v>
      </c>
      <c r="CK732" s="117">
        <v>384.27984589250173</v>
      </c>
      <c r="CL732" s="117">
        <v>0</v>
      </c>
      <c r="CM732" s="4">
        <f>IF(ISNUMBER(VLOOKUP(A732,Sheet1!$D$5:$D$567,1,0)),1,0)</f>
        <v>1</v>
      </c>
    </row>
    <row r="733" spans="1:91">
      <c r="A733" s="144">
        <v>8464</v>
      </c>
      <c r="B733" s="139">
        <v>846</v>
      </c>
      <c r="C733">
        <v>84</v>
      </c>
      <c r="D733" s="132" t="s">
        <v>841</v>
      </c>
      <c r="E733"/>
      <c r="F733" s="133" t="s">
        <v>109</v>
      </c>
      <c r="G733" t="s">
        <v>91</v>
      </c>
      <c r="H733" t="s">
        <v>91</v>
      </c>
      <c r="I733" t="s">
        <v>367</v>
      </c>
      <c r="J733" s="133" t="s">
        <v>792</v>
      </c>
      <c r="K733" s="135">
        <v>0</v>
      </c>
      <c r="L733" s="138">
        <v>0</v>
      </c>
      <c r="M733" s="135"/>
      <c r="N733" s="135">
        <v>830</v>
      </c>
      <c r="O733" s="135">
        <v>1000</v>
      </c>
      <c r="P733" s="135">
        <v>0</v>
      </c>
      <c r="Q733" s="135"/>
      <c r="R733" s="136">
        <f t="shared" si="253"/>
        <v>0</v>
      </c>
      <c r="S733" s="136">
        <f t="shared" si="254"/>
        <v>0</v>
      </c>
      <c r="T733" s="136">
        <f t="shared" si="255"/>
        <v>830</v>
      </c>
      <c r="U733" s="136">
        <f t="shared" si="256"/>
        <v>1830</v>
      </c>
      <c r="V733" s="136">
        <f t="shared" si="257"/>
        <v>1830</v>
      </c>
      <c r="W733"/>
      <c r="X733" s="9">
        <f t="shared" si="248"/>
        <v>0</v>
      </c>
      <c r="Y733" s="9">
        <f t="shared" si="249"/>
        <v>0</v>
      </c>
      <c r="Z733" s="9">
        <f t="shared" si="250"/>
        <v>4399</v>
      </c>
      <c r="AA733" s="9">
        <f t="shared" si="251"/>
        <v>11163</v>
      </c>
      <c r="AB733" s="9">
        <f t="shared" si="252"/>
        <v>11895</v>
      </c>
      <c r="AC733"/>
      <c r="AD733" s="137"/>
      <c r="AE733" s="137">
        <v>4.3</v>
      </c>
      <c r="AF733" s="137">
        <v>5.3</v>
      </c>
      <c r="AG733" s="137">
        <v>6.1</v>
      </c>
      <c r="AH733" s="137">
        <v>6.5</v>
      </c>
      <c r="AI733"/>
      <c r="AJ733" s="117"/>
      <c r="AK733" s="117"/>
      <c r="AL733" s="117"/>
      <c r="AM733" s="117"/>
      <c r="AN733" s="117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 s="117">
        <v>0</v>
      </c>
      <c r="BD733" s="117">
        <v>0</v>
      </c>
      <c r="BE733" s="117">
        <v>325.8583651527656</v>
      </c>
      <c r="BF733" s="117">
        <v>809.37929607498768</v>
      </c>
      <c r="BG733" s="117">
        <v>830.11505381844029</v>
      </c>
      <c r="BH733"/>
      <c r="BI733"/>
      <c r="BJ733" s="57">
        <v>0</v>
      </c>
      <c r="BK733" s="57">
        <v>0</v>
      </c>
      <c r="BL733" s="57">
        <v>1775.3754772914845</v>
      </c>
      <c r="BM733" s="57">
        <v>5278.189441124814</v>
      </c>
      <c r="BN733" s="57">
        <v>5589.2258072766044</v>
      </c>
      <c r="BO733"/>
      <c r="BP733" s="117">
        <v>0</v>
      </c>
      <c r="BQ733" s="117">
        <v>0</v>
      </c>
      <c r="BR733" s="117">
        <v>430.12951601732999</v>
      </c>
      <c r="BS733" s="117">
        <v>619.83097789199996</v>
      </c>
      <c r="BT733" s="117">
        <v>679.78674347804986</v>
      </c>
      <c r="BU733"/>
      <c r="BV733"/>
      <c r="BW733"/>
      <c r="BX733"/>
      <c r="BY733"/>
      <c r="BZ733"/>
      <c r="CA733" s="117">
        <v>0</v>
      </c>
      <c r="CB733" s="117">
        <v>0</v>
      </c>
      <c r="CC733" s="117">
        <v>0</v>
      </c>
      <c r="CD733" s="117">
        <v>207.5</v>
      </c>
      <c r="CE733" s="117">
        <v>118.35836515276563</v>
      </c>
      <c r="CF733" s="117"/>
      <c r="CG733" s="117">
        <v>0</v>
      </c>
      <c r="CH733" s="117">
        <v>0</v>
      </c>
      <c r="CI733" s="117">
        <v>0</v>
      </c>
      <c r="CJ733" s="117">
        <v>457.5</v>
      </c>
      <c r="CK733" s="117">
        <v>372.61505381844029</v>
      </c>
      <c r="CL733" s="117">
        <v>0</v>
      </c>
      <c r="CM733" s="4">
        <f>IF(ISNUMBER(VLOOKUP(A733,Sheet1!$D$5:$D$567,1,0)),1,0)</f>
        <v>1</v>
      </c>
    </row>
    <row r="734" spans="1:91">
      <c r="A734" s="144">
        <v>8465</v>
      </c>
      <c r="B734" s="139">
        <v>846</v>
      </c>
      <c r="C734">
        <v>84</v>
      </c>
      <c r="D734" s="132" t="s">
        <v>842</v>
      </c>
      <c r="E734"/>
      <c r="F734" s="133" t="s">
        <v>109</v>
      </c>
      <c r="G734" t="s">
        <v>91</v>
      </c>
      <c r="H734" t="s">
        <v>91</v>
      </c>
      <c r="I734" t="s">
        <v>367</v>
      </c>
      <c r="J734" s="133" t="s">
        <v>792</v>
      </c>
      <c r="K734" s="135">
        <v>0</v>
      </c>
      <c r="L734" s="138">
        <v>0</v>
      </c>
      <c r="M734" s="135"/>
      <c r="N734" s="135">
        <v>400</v>
      </c>
      <c r="O734" s="135">
        <v>630</v>
      </c>
      <c r="P734" s="135">
        <v>0</v>
      </c>
      <c r="Q734" s="135"/>
      <c r="R734" s="136">
        <f t="shared" si="253"/>
        <v>0</v>
      </c>
      <c r="S734" s="136">
        <f t="shared" si="254"/>
        <v>0</v>
      </c>
      <c r="T734" s="136">
        <f t="shared" si="255"/>
        <v>400</v>
      </c>
      <c r="U734" s="136">
        <f t="shared" si="256"/>
        <v>1030</v>
      </c>
      <c r="V734" s="136">
        <f t="shared" si="257"/>
        <v>1030</v>
      </c>
      <c r="W734"/>
      <c r="X734" s="9">
        <f t="shared" si="248"/>
        <v>0</v>
      </c>
      <c r="Y734" s="9">
        <f t="shared" si="249"/>
        <v>0</v>
      </c>
      <c r="Z734" s="9">
        <f t="shared" si="250"/>
        <v>1720</v>
      </c>
      <c r="AA734" s="9">
        <f t="shared" si="251"/>
        <v>5459</v>
      </c>
      <c r="AB734" s="9">
        <f t="shared" si="252"/>
        <v>6283</v>
      </c>
      <c r="AC734"/>
      <c r="AD734" s="137"/>
      <c r="AE734" s="137"/>
      <c r="AF734" s="137">
        <v>4.3</v>
      </c>
      <c r="AG734" s="137">
        <v>5.3</v>
      </c>
      <c r="AH734" s="137">
        <v>6.1</v>
      </c>
      <c r="AI734"/>
      <c r="AJ734" s="117"/>
      <c r="AK734" s="117"/>
      <c r="AL734" s="117"/>
      <c r="AM734" s="117"/>
      <c r="AN734" s="117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 s="117">
        <v>0</v>
      </c>
      <c r="BD734" s="117">
        <v>0</v>
      </c>
      <c r="BE734" s="117">
        <v>146.27787862304089</v>
      </c>
      <c r="BF734" s="117">
        <v>429.57821170593547</v>
      </c>
      <c r="BG734" s="117">
        <v>454.31718227333005</v>
      </c>
      <c r="BH734"/>
      <c r="BI734"/>
      <c r="BJ734" s="57">
        <v>0</v>
      </c>
      <c r="BK734" s="57">
        <v>0</v>
      </c>
      <c r="BL734" s="57">
        <v>694.16817934561334</v>
      </c>
      <c r="BM734" s="57">
        <v>2581.1731755890319</v>
      </c>
      <c r="BN734" s="57">
        <v>2952.2577340999505</v>
      </c>
      <c r="BO734"/>
      <c r="BP734" s="117">
        <v>0</v>
      </c>
      <c r="BQ734" s="117">
        <v>0</v>
      </c>
      <c r="BR734" s="117">
        <v>168.1797607524</v>
      </c>
      <c r="BS734" s="117">
        <v>303.11361715599998</v>
      </c>
      <c r="BT734" s="117">
        <v>359.06684399096997</v>
      </c>
      <c r="BU734"/>
      <c r="BV734"/>
      <c r="BW734"/>
      <c r="BX734"/>
      <c r="BY734"/>
      <c r="BZ734"/>
      <c r="CA734" s="117">
        <v>0</v>
      </c>
      <c r="CB734" s="117">
        <v>0</v>
      </c>
      <c r="CC734" s="117">
        <v>0</v>
      </c>
      <c r="CD734" s="117">
        <v>100</v>
      </c>
      <c r="CE734" s="117">
        <v>46.277878623040891</v>
      </c>
      <c r="CF734" s="117"/>
      <c r="CG734" s="117">
        <v>0</v>
      </c>
      <c r="CH734" s="117">
        <v>0</v>
      </c>
      <c r="CI734" s="117">
        <v>0</v>
      </c>
      <c r="CJ734" s="117">
        <v>257.5</v>
      </c>
      <c r="CK734" s="117">
        <v>196.81718227333005</v>
      </c>
      <c r="CL734" s="117">
        <v>0</v>
      </c>
      <c r="CM734" s="4">
        <f>IF(ISNUMBER(VLOOKUP(A734,Sheet1!$D$5:$D$567,1,0)),1,0)</f>
        <v>1</v>
      </c>
    </row>
    <row r="735" spans="1:91">
      <c r="A735" s="144">
        <v>8466</v>
      </c>
      <c r="B735" s="139">
        <v>846</v>
      </c>
      <c r="C735">
        <v>84</v>
      </c>
      <c r="D735" s="132" t="s">
        <v>843</v>
      </c>
      <c r="E735"/>
      <c r="F735" s="133" t="s">
        <v>109</v>
      </c>
      <c r="G735" t="s">
        <v>91</v>
      </c>
      <c r="H735" t="s">
        <v>91</v>
      </c>
      <c r="I735" t="s">
        <v>367</v>
      </c>
      <c r="J735" s="133" t="s">
        <v>792</v>
      </c>
      <c r="K735" s="135">
        <v>0</v>
      </c>
      <c r="L735" s="138">
        <v>0</v>
      </c>
      <c r="M735" s="135">
        <v>0</v>
      </c>
      <c r="N735" s="135">
        <v>0</v>
      </c>
      <c r="O735" s="135">
        <v>0</v>
      </c>
      <c r="P735" s="135">
        <v>0</v>
      </c>
      <c r="Q735" s="135"/>
      <c r="R735" s="136">
        <f t="shared" si="253"/>
        <v>0</v>
      </c>
      <c r="S735" s="136">
        <f t="shared" si="254"/>
        <v>0</v>
      </c>
      <c r="T735" s="136">
        <f t="shared" si="255"/>
        <v>0</v>
      </c>
      <c r="U735" s="136">
        <f t="shared" si="256"/>
        <v>0</v>
      </c>
      <c r="V735" s="136">
        <f t="shared" si="257"/>
        <v>0</v>
      </c>
      <c r="W735"/>
      <c r="X735" s="9">
        <f t="shared" si="248"/>
        <v>0</v>
      </c>
      <c r="Y735" s="9">
        <f t="shared" si="249"/>
        <v>0</v>
      </c>
      <c r="Z735" s="9">
        <f t="shared" si="250"/>
        <v>0</v>
      </c>
      <c r="AA735" s="9">
        <f t="shared" si="251"/>
        <v>0</v>
      </c>
      <c r="AB735" s="9">
        <f t="shared" si="252"/>
        <v>0</v>
      </c>
      <c r="AC735"/>
      <c r="AD735" s="137"/>
      <c r="AE735" s="137"/>
      <c r="AF735" s="137"/>
      <c r="AG735" s="137"/>
      <c r="AH735" s="137"/>
      <c r="AI735"/>
      <c r="AJ735" s="117"/>
      <c r="AK735" s="117"/>
      <c r="AL735" s="117"/>
      <c r="AM735" s="117"/>
      <c r="AN735" s="117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 s="117">
        <v>0</v>
      </c>
      <c r="BD735" s="117">
        <v>0</v>
      </c>
      <c r="BE735" s="117">
        <v>0</v>
      </c>
      <c r="BF735" s="117">
        <v>0</v>
      </c>
      <c r="BG735" s="117">
        <v>0</v>
      </c>
      <c r="BH735"/>
      <c r="BI735"/>
      <c r="BJ735" s="57">
        <v>0</v>
      </c>
      <c r="BK735" s="57">
        <v>0</v>
      </c>
      <c r="BL735" s="57">
        <v>0</v>
      </c>
      <c r="BM735" s="57">
        <v>0</v>
      </c>
      <c r="BN735" s="57">
        <v>0</v>
      </c>
      <c r="BO735"/>
      <c r="BP735" s="117">
        <v>0</v>
      </c>
      <c r="BQ735" s="117">
        <v>0</v>
      </c>
      <c r="BR735" s="117">
        <v>0</v>
      </c>
      <c r="BS735" s="117">
        <v>0</v>
      </c>
      <c r="BT735" s="117">
        <v>0</v>
      </c>
      <c r="BU735"/>
      <c r="BV735"/>
      <c r="BW735"/>
      <c r="BX735"/>
      <c r="BY735"/>
      <c r="BZ735"/>
      <c r="CA735" s="117">
        <v>0</v>
      </c>
      <c r="CB735" s="117">
        <v>0</v>
      </c>
      <c r="CC735" s="117">
        <v>0</v>
      </c>
      <c r="CD735" s="117">
        <v>0</v>
      </c>
      <c r="CE735" s="117">
        <v>0</v>
      </c>
      <c r="CF735" s="117"/>
      <c r="CG735" s="117">
        <v>0</v>
      </c>
      <c r="CH735" s="117">
        <v>0</v>
      </c>
      <c r="CI735" s="117">
        <v>0</v>
      </c>
      <c r="CJ735" s="117">
        <v>0</v>
      </c>
      <c r="CK735" s="117">
        <v>0</v>
      </c>
      <c r="CL735" s="117">
        <v>0</v>
      </c>
      <c r="CM735" s="4">
        <f>IF(ISNUMBER(VLOOKUP(A735,Sheet1!$D$5:$D$567,1,0)),1,0)</f>
        <v>1</v>
      </c>
    </row>
    <row r="736" spans="1:91">
      <c r="A736" s="144">
        <v>8467</v>
      </c>
      <c r="B736" s="139">
        <v>846</v>
      </c>
      <c r="C736">
        <v>84</v>
      </c>
      <c r="D736" s="132" t="s">
        <v>844</v>
      </c>
      <c r="E736"/>
      <c r="F736" s="133" t="s">
        <v>90</v>
      </c>
      <c r="G736" t="s">
        <v>91</v>
      </c>
      <c r="H736" t="s">
        <v>91</v>
      </c>
      <c r="I736" t="s">
        <v>367</v>
      </c>
      <c r="J736" s="133" t="s">
        <v>792</v>
      </c>
      <c r="K736" s="135">
        <v>0</v>
      </c>
      <c r="L736" s="138">
        <v>0</v>
      </c>
      <c r="M736" s="135">
        <v>0</v>
      </c>
      <c r="N736" s="135">
        <v>0</v>
      </c>
      <c r="O736" s="135">
        <v>0</v>
      </c>
      <c r="P736" s="135">
        <v>0</v>
      </c>
      <c r="Q736" s="135"/>
      <c r="R736" s="136">
        <f t="shared" si="253"/>
        <v>0</v>
      </c>
      <c r="S736" s="136">
        <f t="shared" si="254"/>
        <v>0</v>
      </c>
      <c r="T736" s="136">
        <f t="shared" si="255"/>
        <v>0</v>
      </c>
      <c r="U736" s="136">
        <f t="shared" si="256"/>
        <v>0</v>
      </c>
      <c r="V736" s="136">
        <f t="shared" si="257"/>
        <v>0</v>
      </c>
      <c r="W736"/>
      <c r="X736" s="9">
        <f t="shared" si="248"/>
        <v>0</v>
      </c>
      <c r="Y736" s="9">
        <f t="shared" si="249"/>
        <v>0</v>
      </c>
      <c r="Z736" s="9">
        <f t="shared" si="250"/>
        <v>0</v>
      </c>
      <c r="AA736" s="9">
        <f t="shared" si="251"/>
        <v>0</v>
      </c>
      <c r="AB736" s="9">
        <f t="shared" si="252"/>
        <v>0</v>
      </c>
      <c r="AC736"/>
      <c r="AD736" s="137"/>
      <c r="AE736" s="137"/>
      <c r="AF736" s="137"/>
      <c r="AG736" s="137"/>
      <c r="AH736" s="137"/>
      <c r="AI736"/>
      <c r="AJ736" s="117"/>
      <c r="AK736" s="117"/>
      <c r="AL736" s="117"/>
      <c r="AM736" s="117"/>
      <c r="AN736" s="117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 s="117">
        <v>0</v>
      </c>
      <c r="BD736" s="117">
        <v>0</v>
      </c>
      <c r="BE736" s="117">
        <v>0</v>
      </c>
      <c r="BF736" s="117">
        <v>0</v>
      </c>
      <c r="BG736" s="117">
        <v>0</v>
      </c>
      <c r="BH736"/>
      <c r="BI736"/>
      <c r="BJ736" s="57">
        <v>0</v>
      </c>
      <c r="BK736" s="57">
        <v>0</v>
      </c>
      <c r="BL736" s="57">
        <v>0</v>
      </c>
      <c r="BM736" s="57">
        <v>0</v>
      </c>
      <c r="BN736" s="57">
        <v>0</v>
      </c>
      <c r="BO736"/>
      <c r="BP736" s="117"/>
      <c r="BQ736" s="117"/>
      <c r="BR736" s="117"/>
      <c r="BS736" s="117"/>
      <c r="BT736" s="117"/>
      <c r="BU736"/>
      <c r="BV736"/>
      <c r="BW736"/>
      <c r="BX736"/>
      <c r="BY736"/>
      <c r="BZ736"/>
      <c r="CA736" s="117">
        <v>0</v>
      </c>
      <c r="CB736" s="117">
        <v>0</v>
      </c>
      <c r="CC736" s="117">
        <v>0</v>
      </c>
      <c r="CD736" s="117">
        <v>0</v>
      </c>
      <c r="CE736" s="117">
        <v>0</v>
      </c>
      <c r="CF736" s="117"/>
      <c r="CG736" s="117">
        <v>0</v>
      </c>
      <c r="CH736" s="117">
        <v>0</v>
      </c>
      <c r="CI736" s="117">
        <v>0</v>
      </c>
      <c r="CJ736" s="117">
        <v>0</v>
      </c>
      <c r="CK736" s="117">
        <v>0</v>
      </c>
      <c r="CL736" s="117">
        <v>0</v>
      </c>
      <c r="CM736" s="4">
        <f>IF(ISNUMBER(VLOOKUP(A736,Sheet1!$D$5:$D$567,1,0)),1,0)</f>
        <v>1</v>
      </c>
    </row>
    <row r="737" spans="1:91">
      <c r="A737" s="144">
        <v>8471</v>
      </c>
      <c r="B737" s="146">
        <v>847</v>
      </c>
      <c r="C737">
        <v>84</v>
      </c>
      <c r="D737" s="149" t="s">
        <v>845</v>
      </c>
      <c r="E737"/>
      <c r="F737" s="148" t="s">
        <v>109</v>
      </c>
      <c r="G737" t="s">
        <v>91</v>
      </c>
      <c r="H737" t="s">
        <v>91</v>
      </c>
      <c r="I737" t="s">
        <v>367</v>
      </c>
      <c r="J737" s="148" t="s">
        <v>792</v>
      </c>
      <c r="K737" s="151">
        <v>0</v>
      </c>
      <c r="L737" s="152">
        <v>638</v>
      </c>
      <c r="M737" s="151">
        <v>0</v>
      </c>
      <c r="N737" s="151">
        <v>0</v>
      </c>
      <c r="O737" s="151">
        <v>0</v>
      </c>
      <c r="P737" s="151">
        <v>0</v>
      </c>
      <c r="Q737" s="151"/>
      <c r="R737" s="153">
        <f t="shared" si="253"/>
        <v>638</v>
      </c>
      <c r="S737" s="153">
        <f t="shared" si="254"/>
        <v>638</v>
      </c>
      <c r="T737" s="153">
        <f t="shared" si="255"/>
        <v>638</v>
      </c>
      <c r="U737" s="153">
        <f t="shared" si="256"/>
        <v>638</v>
      </c>
      <c r="V737" s="153">
        <f t="shared" si="257"/>
        <v>638</v>
      </c>
      <c r="W737"/>
      <c r="X737" s="9">
        <f t="shared" si="248"/>
        <v>2743.4</v>
      </c>
      <c r="Y737" s="9">
        <f t="shared" si="249"/>
        <v>3381.4</v>
      </c>
      <c r="Z737" s="9">
        <f t="shared" si="250"/>
        <v>3891.7999999999997</v>
      </c>
      <c r="AA737" s="9">
        <f t="shared" si="251"/>
        <v>3955.6</v>
      </c>
      <c r="AB737" s="9">
        <f t="shared" si="252"/>
        <v>3955.6</v>
      </c>
      <c r="AC737"/>
      <c r="AD737" s="154">
        <v>4.3</v>
      </c>
      <c r="AE737" s="154">
        <v>5.3</v>
      </c>
      <c r="AF737" s="154">
        <v>6.1</v>
      </c>
      <c r="AG737" s="154">
        <v>6.2</v>
      </c>
      <c r="AH737" s="154">
        <v>6.2</v>
      </c>
      <c r="AI737"/>
      <c r="AJ737" s="117"/>
      <c r="AK737" s="117"/>
      <c r="AL737" s="117"/>
      <c r="AM737" s="117"/>
      <c r="AN737" s="11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 s="117">
        <v>159.5</v>
      </c>
      <c r="BD737" s="117">
        <v>511.48500057589501</v>
      </c>
      <c r="BE737" s="117">
        <v>918.04300069206647</v>
      </c>
      <c r="BF737" s="117">
        <v>1137.0430006920665</v>
      </c>
      <c r="BG737" s="117">
        <v>1356.0430006920665</v>
      </c>
      <c r="BH737"/>
      <c r="BI737"/>
      <c r="BJ737" s="151">
        <v>0</v>
      </c>
      <c r="BK737" s="151">
        <v>487.27500863842579</v>
      </c>
      <c r="BL737" s="151">
        <v>758.14501038099752</v>
      </c>
      <c r="BM737" s="151">
        <v>596.01827193224563</v>
      </c>
      <c r="BN737" s="151">
        <v>520.33326466829749</v>
      </c>
      <c r="BO737"/>
      <c r="BP737" s="117">
        <v>268.24671840007795</v>
      </c>
      <c r="BQ737" s="117">
        <v>187.75387159760001</v>
      </c>
      <c r="BR737" s="117">
        <v>222.41227812256199</v>
      </c>
      <c r="BS737" s="117">
        <v>271.20313958271601</v>
      </c>
      <c r="BT737" s="117">
        <v>308.86608866872001</v>
      </c>
      <c r="BU737"/>
      <c r="BV737"/>
      <c r="BW737"/>
      <c r="BX737"/>
      <c r="BY737"/>
      <c r="BZ737"/>
      <c r="CA737" s="117">
        <v>0</v>
      </c>
      <c r="CB737" s="117">
        <v>483</v>
      </c>
      <c r="CC737" s="117">
        <v>225</v>
      </c>
      <c r="CD737" s="117">
        <v>159.5</v>
      </c>
      <c r="CE737" s="117">
        <v>50.543000692066499</v>
      </c>
      <c r="CF737" s="117"/>
      <c r="CG737" s="117">
        <v>0</v>
      </c>
      <c r="CH737" s="117">
        <v>621</v>
      </c>
      <c r="CI737" s="117">
        <v>524.99999999999989</v>
      </c>
      <c r="CJ737" s="117">
        <v>159.5</v>
      </c>
      <c r="CK737" s="117">
        <v>50.543000692066499</v>
      </c>
      <c r="CL737" s="117">
        <v>0</v>
      </c>
      <c r="CM737" s="4">
        <f>IF(ISNUMBER(VLOOKUP(A737,Sheet1!$D$5:$D$567,1,0)),1,0)</f>
        <v>1</v>
      </c>
    </row>
    <row r="738" spans="1:91">
      <c r="A738" s="144">
        <v>8472</v>
      </c>
      <c r="B738" s="64">
        <v>847</v>
      </c>
      <c r="C738">
        <v>84</v>
      </c>
      <c r="D738" s="143" t="s">
        <v>846</v>
      </c>
      <c r="E738"/>
      <c r="F738" s="7" t="s">
        <v>109</v>
      </c>
      <c r="G738" t="s">
        <v>91</v>
      </c>
      <c r="H738" t="s">
        <v>91</v>
      </c>
      <c r="I738" t="s">
        <v>367</v>
      </c>
      <c r="J738" s="7" t="s">
        <v>792</v>
      </c>
      <c r="K738" s="9">
        <v>0</v>
      </c>
      <c r="L738" s="12">
        <v>1110</v>
      </c>
      <c r="M738" s="9">
        <v>780.19999999999993</v>
      </c>
      <c r="N738" s="9">
        <v>0</v>
      </c>
      <c r="O738" s="9">
        <v>0</v>
      </c>
      <c r="P738" s="9">
        <v>0</v>
      </c>
      <c r="Q738" s="9"/>
      <c r="R738" s="141">
        <f t="shared" si="253"/>
        <v>1110</v>
      </c>
      <c r="S738" s="141">
        <f t="shared" si="254"/>
        <v>1890.1999999999998</v>
      </c>
      <c r="T738" s="141">
        <f t="shared" si="255"/>
        <v>1890.1999999999998</v>
      </c>
      <c r="U738" s="141">
        <f t="shared" si="256"/>
        <v>1890.1999999999998</v>
      </c>
      <c r="V738" s="141">
        <f t="shared" si="257"/>
        <v>1890.1999999999998</v>
      </c>
      <c r="W738"/>
      <c r="X738" s="9">
        <f t="shared" si="248"/>
        <v>4773</v>
      </c>
      <c r="Y738" s="9">
        <f t="shared" si="249"/>
        <v>10018.06</v>
      </c>
      <c r="Z738" s="9">
        <f t="shared" si="250"/>
        <v>11530.219999999998</v>
      </c>
      <c r="AA738" s="9">
        <f t="shared" si="251"/>
        <v>11719.24</v>
      </c>
      <c r="AB738" s="9">
        <f t="shared" si="252"/>
        <v>11719.24</v>
      </c>
      <c r="AC738"/>
      <c r="AD738" s="11">
        <v>4.3</v>
      </c>
      <c r="AE738" s="11">
        <v>5.3</v>
      </c>
      <c r="AF738" s="11">
        <v>6.1</v>
      </c>
      <c r="AG738" s="11">
        <v>6.2</v>
      </c>
      <c r="AH738" s="11">
        <v>6.2</v>
      </c>
      <c r="AI738"/>
      <c r="AJ738" s="117"/>
      <c r="AK738" s="117"/>
      <c r="AL738" s="117"/>
      <c r="AM738" s="117"/>
      <c r="AN738" s="117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 s="117">
        <v>407.5</v>
      </c>
      <c r="BD738" s="117">
        <v>678.44582000066112</v>
      </c>
      <c r="BE738" s="117">
        <v>794.31677520302833</v>
      </c>
      <c r="BF738" s="117">
        <v>818.90257075945192</v>
      </c>
      <c r="BG738" s="117">
        <v>844.90257075945192</v>
      </c>
      <c r="BH738"/>
      <c r="BI738"/>
      <c r="BJ738" s="9">
        <v>507.6</v>
      </c>
      <c r="BK738" s="9">
        <v>2426.0373000099171</v>
      </c>
      <c r="BL738" s="9">
        <v>3384.101628045426</v>
      </c>
      <c r="BM738" s="9">
        <v>3362.8885613917782</v>
      </c>
      <c r="BN738" s="9">
        <v>3208.626201930203</v>
      </c>
      <c r="BO738"/>
      <c r="BP738" s="117">
        <v>320.67260746560004</v>
      </c>
      <c r="BQ738" s="117">
        <v>859.68363642714019</v>
      </c>
      <c r="BR738" s="117">
        <v>824.04915117906933</v>
      </c>
      <c r="BS738" s="117">
        <v>785.45074754229722</v>
      </c>
      <c r="BT738" s="117">
        <v>816.6237976166193</v>
      </c>
      <c r="BU738"/>
      <c r="BV738"/>
      <c r="BW738"/>
      <c r="BX738"/>
      <c r="BY738"/>
      <c r="BZ738"/>
      <c r="CA738" s="117">
        <v>0</v>
      </c>
      <c r="CB738" s="117">
        <v>80</v>
      </c>
      <c r="CC738" s="117">
        <v>50</v>
      </c>
      <c r="CD738" s="117">
        <v>472.54999999999995</v>
      </c>
      <c r="CE738" s="117">
        <v>191.76677520302843</v>
      </c>
      <c r="CF738" s="117"/>
      <c r="CG738" s="117">
        <v>0</v>
      </c>
      <c r="CH738" s="117">
        <v>112</v>
      </c>
      <c r="CI738" s="117">
        <v>70</v>
      </c>
      <c r="CJ738" s="117">
        <v>472.54999999999995</v>
      </c>
      <c r="CK738" s="117">
        <v>190.35257075945191</v>
      </c>
      <c r="CL738" s="117">
        <v>0</v>
      </c>
      <c r="CM738" s="4">
        <f>IF(ISNUMBER(VLOOKUP(A738,Sheet1!$D$5:$D$567,1,0)),1,0)</f>
        <v>1</v>
      </c>
    </row>
    <row r="739" spans="1:91">
      <c r="A739" s="144">
        <v>8473</v>
      </c>
      <c r="B739" s="139">
        <v>847</v>
      </c>
      <c r="C739">
        <v>84</v>
      </c>
      <c r="D739" s="132" t="s">
        <v>847</v>
      </c>
      <c r="E739"/>
      <c r="F739" s="133" t="s">
        <v>109</v>
      </c>
      <c r="G739" t="s">
        <v>91</v>
      </c>
      <c r="H739" t="s">
        <v>91</v>
      </c>
      <c r="I739" t="s">
        <v>367</v>
      </c>
      <c r="J739" s="133" t="s">
        <v>792</v>
      </c>
      <c r="K739" s="135">
        <v>0</v>
      </c>
      <c r="L739" s="138">
        <v>0</v>
      </c>
      <c r="M739" s="135">
        <v>500</v>
      </c>
      <c r="N739" s="135">
        <v>1100</v>
      </c>
      <c r="O739" s="135">
        <v>550</v>
      </c>
      <c r="P739" s="135">
        <v>0</v>
      </c>
      <c r="Q739" s="135"/>
      <c r="R739" s="136">
        <f t="shared" si="253"/>
        <v>0</v>
      </c>
      <c r="S739" s="136">
        <f t="shared" si="254"/>
        <v>500</v>
      </c>
      <c r="T739" s="136">
        <f t="shared" si="255"/>
        <v>1600</v>
      </c>
      <c r="U739" s="136">
        <f t="shared" si="256"/>
        <v>2150</v>
      </c>
      <c r="V739" s="136">
        <f t="shared" si="257"/>
        <v>2150</v>
      </c>
      <c r="W739"/>
      <c r="X739" s="9">
        <f t="shared" si="248"/>
        <v>0</v>
      </c>
      <c r="Y739" s="9">
        <f t="shared" si="249"/>
        <v>2150</v>
      </c>
      <c r="Z739" s="9">
        <f t="shared" si="250"/>
        <v>8480</v>
      </c>
      <c r="AA739" s="9">
        <f t="shared" si="251"/>
        <v>13115</v>
      </c>
      <c r="AB739" s="9">
        <f t="shared" si="252"/>
        <v>13330</v>
      </c>
      <c r="AC739"/>
      <c r="AD739" s="137"/>
      <c r="AE739" s="137">
        <v>4.3</v>
      </c>
      <c r="AF739" s="137">
        <v>5.3</v>
      </c>
      <c r="AG739" s="137">
        <v>6.1</v>
      </c>
      <c r="AH739" s="137">
        <v>6.2</v>
      </c>
      <c r="AI739"/>
      <c r="AJ739" s="117"/>
      <c r="AK739" s="117"/>
      <c r="AL739" s="117"/>
      <c r="AM739" s="117"/>
      <c r="AN739" s="117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 s="117">
        <v>0</v>
      </c>
      <c r="BD739" s="117">
        <v>180.93181938213777</v>
      </c>
      <c r="BE739" s="117">
        <v>670.68014327601418</v>
      </c>
      <c r="BF739" s="117">
        <v>941.40436286969043</v>
      </c>
      <c r="BG739" s="117">
        <v>941.40436286969043</v>
      </c>
      <c r="BH739"/>
      <c r="BI739"/>
      <c r="BJ739" s="57">
        <v>0</v>
      </c>
      <c r="BK739" s="57">
        <v>838.97729073206654</v>
      </c>
      <c r="BL739" s="57">
        <v>4060.2021491402138</v>
      </c>
      <c r="BM739" s="57">
        <v>6058.5654430453569</v>
      </c>
      <c r="BN739" s="57">
        <v>5725.5406249035568</v>
      </c>
      <c r="BO739"/>
      <c r="BP739" s="117">
        <v>0</v>
      </c>
      <c r="BQ739" s="117">
        <v>210.22470094049999</v>
      </c>
      <c r="BR739" s="117">
        <v>470.85610431999999</v>
      </c>
      <c r="BS739" s="117">
        <v>749.50846075785012</v>
      </c>
      <c r="BT739" s="117">
        <v>913.92907539629994</v>
      </c>
      <c r="BU739"/>
      <c r="BV739"/>
      <c r="BW739"/>
      <c r="BX739"/>
      <c r="BY739"/>
      <c r="BZ739"/>
      <c r="CA739" s="117">
        <v>0</v>
      </c>
      <c r="CB739" s="117">
        <v>0</v>
      </c>
      <c r="CC739" s="117">
        <v>0</v>
      </c>
      <c r="CD739" s="117">
        <v>400</v>
      </c>
      <c r="CE739" s="117">
        <v>270.68014327601423</v>
      </c>
      <c r="CF739" s="117"/>
      <c r="CG739" s="117">
        <v>0</v>
      </c>
      <c r="CH739" s="117">
        <v>0</v>
      </c>
      <c r="CI739" s="117">
        <v>0</v>
      </c>
      <c r="CJ739" s="117">
        <v>537.5</v>
      </c>
      <c r="CK739" s="117">
        <v>403.90436286969049</v>
      </c>
      <c r="CL739" s="117">
        <v>0</v>
      </c>
      <c r="CM739" s="4">
        <f>IF(ISNUMBER(VLOOKUP(A739,Sheet1!$D$5:$D$567,1,0)),1,0)</f>
        <v>1</v>
      </c>
    </row>
    <row r="740" spans="1:91">
      <c r="A740" s="144">
        <v>8474</v>
      </c>
      <c r="B740" s="139">
        <v>847</v>
      </c>
      <c r="C740">
        <v>84</v>
      </c>
      <c r="D740" s="132" t="s">
        <v>848</v>
      </c>
      <c r="E740"/>
      <c r="F740" s="133" t="s">
        <v>109</v>
      </c>
      <c r="G740" t="s">
        <v>91</v>
      </c>
      <c r="H740" t="s">
        <v>91</v>
      </c>
      <c r="I740" t="s">
        <v>367</v>
      </c>
      <c r="J740" s="133" t="s">
        <v>792</v>
      </c>
      <c r="K740" s="135">
        <v>0</v>
      </c>
      <c r="L740" s="138">
        <v>0</v>
      </c>
      <c r="M740" s="135"/>
      <c r="N740" s="135">
        <v>730</v>
      </c>
      <c r="O740" s="135">
        <v>0</v>
      </c>
      <c r="P740" s="135">
        <v>0</v>
      </c>
      <c r="Q740" s="135"/>
      <c r="R740" s="136">
        <f t="shared" si="253"/>
        <v>0</v>
      </c>
      <c r="S740" s="136">
        <f t="shared" si="254"/>
        <v>0</v>
      </c>
      <c r="T740" s="136">
        <f t="shared" si="255"/>
        <v>730</v>
      </c>
      <c r="U740" s="136">
        <f t="shared" si="256"/>
        <v>730</v>
      </c>
      <c r="V740" s="136">
        <f t="shared" si="257"/>
        <v>730</v>
      </c>
      <c r="W740"/>
      <c r="X740" s="9">
        <f t="shared" si="248"/>
        <v>0</v>
      </c>
      <c r="Y740" s="9">
        <f t="shared" si="249"/>
        <v>0</v>
      </c>
      <c r="Z740" s="9">
        <f t="shared" si="250"/>
        <v>3869</v>
      </c>
      <c r="AA740" s="9">
        <f t="shared" si="251"/>
        <v>4453</v>
      </c>
      <c r="AB740" s="9">
        <f t="shared" si="252"/>
        <v>4526</v>
      </c>
      <c r="AC740"/>
      <c r="AD740" s="137"/>
      <c r="AE740" s="137">
        <v>4.3</v>
      </c>
      <c r="AF740" s="137">
        <v>5.3</v>
      </c>
      <c r="AG740" s="137">
        <v>6.1</v>
      </c>
      <c r="AH740" s="137">
        <v>6.2</v>
      </c>
      <c r="AI740"/>
      <c r="AJ740" s="117"/>
      <c r="AK740" s="117"/>
      <c r="AL740" s="117"/>
      <c r="AM740" s="117"/>
      <c r="AN740" s="117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 s="117">
        <v>0</v>
      </c>
      <c r="BD740" s="117">
        <v>0</v>
      </c>
      <c r="BE740" s="117">
        <v>286.59832115845649</v>
      </c>
      <c r="BF740" s="117">
        <v>322.86715089330107</v>
      </c>
      <c r="BG740" s="117">
        <v>324.27854002372936</v>
      </c>
      <c r="BH740"/>
      <c r="BI740"/>
      <c r="BJ740" s="57">
        <v>0</v>
      </c>
      <c r="BK740" s="57">
        <v>0</v>
      </c>
      <c r="BL740" s="57">
        <v>1561.4748173768476</v>
      </c>
      <c r="BM740" s="57">
        <v>2105.507263399516</v>
      </c>
      <c r="BN740" s="57">
        <v>2126.6781003559404</v>
      </c>
      <c r="BO740"/>
      <c r="BP740" s="117">
        <v>0</v>
      </c>
      <c r="BQ740" s="117">
        <v>0</v>
      </c>
      <c r="BR740" s="117">
        <v>378.30668276223003</v>
      </c>
      <c r="BS740" s="117">
        <v>247.254980252</v>
      </c>
      <c r="BT740" s="117">
        <v>258.65614131834002</v>
      </c>
      <c r="BU740"/>
      <c r="BV740"/>
      <c r="BW740"/>
      <c r="BX740"/>
      <c r="BY740"/>
      <c r="BZ740"/>
      <c r="CA740" s="117">
        <v>0</v>
      </c>
      <c r="CB740" s="117">
        <v>0</v>
      </c>
      <c r="CC740" s="117">
        <v>0</v>
      </c>
      <c r="CD740" s="117">
        <v>182.5</v>
      </c>
      <c r="CE740" s="117">
        <v>104.0983211584565</v>
      </c>
      <c r="CF740" s="117"/>
      <c r="CG740" s="117">
        <v>0</v>
      </c>
      <c r="CH740" s="117">
        <v>0</v>
      </c>
      <c r="CI740" s="117">
        <v>0</v>
      </c>
      <c r="CJ740" s="117">
        <v>182.5</v>
      </c>
      <c r="CK740" s="117">
        <v>141.77854002372936</v>
      </c>
      <c r="CL740" s="117">
        <v>0</v>
      </c>
      <c r="CM740" s="4">
        <f>IF(ISNUMBER(VLOOKUP(A740,Sheet1!$D$5:$D$567,1,0)),1,0)</f>
        <v>1</v>
      </c>
    </row>
    <row r="741" spans="1:91">
      <c r="A741" s="144">
        <v>8475</v>
      </c>
      <c r="B741" s="139">
        <v>847</v>
      </c>
      <c r="C741">
        <v>84</v>
      </c>
      <c r="D741" s="132" t="s">
        <v>849</v>
      </c>
      <c r="E741"/>
      <c r="F741" s="133" t="s">
        <v>109</v>
      </c>
      <c r="G741" t="s">
        <v>91</v>
      </c>
      <c r="H741" t="s">
        <v>91</v>
      </c>
      <c r="I741" t="s">
        <v>367</v>
      </c>
      <c r="J741" s="133" t="s">
        <v>792</v>
      </c>
      <c r="K741" s="135">
        <v>0</v>
      </c>
      <c r="L741" s="138">
        <v>0</v>
      </c>
      <c r="M741" s="135"/>
      <c r="N741" s="135">
        <v>1100</v>
      </c>
      <c r="O741" s="135">
        <v>1160</v>
      </c>
      <c r="P741" s="135">
        <v>0</v>
      </c>
      <c r="Q741" s="135"/>
      <c r="R741" s="136">
        <f t="shared" si="253"/>
        <v>0</v>
      </c>
      <c r="S741" s="136">
        <f t="shared" si="254"/>
        <v>0</v>
      </c>
      <c r="T741" s="136">
        <f t="shared" si="255"/>
        <v>1100</v>
      </c>
      <c r="U741" s="136">
        <f t="shared" si="256"/>
        <v>2260</v>
      </c>
      <c r="V741" s="136">
        <f t="shared" si="257"/>
        <v>2260</v>
      </c>
      <c r="W741"/>
      <c r="X741" s="9">
        <f t="shared" si="248"/>
        <v>0</v>
      </c>
      <c r="Y741" s="9">
        <f t="shared" si="249"/>
        <v>0</v>
      </c>
      <c r="Z741" s="9">
        <f t="shared" si="250"/>
        <v>5830</v>
      </c>
      <c r="AA741" s="9">
        <f t="shared" si="251"/>
        <v>13786.000000000002</v>
      </c>
      <c r="AB741" s="9">
        <f t="shared" si="252"/>
        <v>14012</v>
      </c>
      <c r="AC741"/>
      <c r="AD741" s="137"/>
      <c r="AE741" s="137">
        <v>4.3</v>
      </c>
      <c r="AF741" s="137">
        <v>5.3</v>
      </c>
      <c r="AG741" s="137">
        <v>6.1000000000000005</v>
      </c>
      <c r="AH741" s="137">
        <v>6.2</v>
      </c>
      <c r="AI741"/>
      <c r="AJ741" s="117"/>
      <c r="AK741" s="117"/>
      <c r="AL741" s="117"/>
      <c r="AM741" s="117"/>
      <c r="AN741" s="117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 s="117">
        <v>0</v>
      </c>
      <c r="BD741" s="117">
        <v>0</v>
      </c>
      <c r="BE741" s="117">
        <v>431.8604839374002</v>
      </c>
      <c r="BF741" s="117">
        <v>999.56131646419249</v>
      </c>
      <c r="BG741" s="117">
        <v>1003.9308225392169</v>
      </c>
      <c r="BH741"/>
      <c r="BI741"/>
      <c r="BJ741" s="57">
        <v>0</v>
      </c>
      <c r="BK741" s="57">
        <v>0</v>
      </c>
      <c r="BL741" s="57">
        <v>2352.9072590610031</v>
      </c>
      <c r="BM741" s="57">
        <v>6518.4197469628862</v>
      </c>
      <c r="BN741" s="57">
        <v>6583.962338088254</v>
      </c>
      <c r="BO741"/>
      <c r="BP741" s="117">
        <v>0</v>
      </c>
      <c r="BQ741" s="117">
        <v>0</v>
      </c>
      <c r="BR741" s="117">
        <v>570.05116580610002</v>
      </c>
      <c r="BS741" s="117">
        <v>765.47432242399998</v>
      </c>
      <c r="BT741" s="117">
        <v>800.77106764308007</v>
      </c>
      <c r="BU741"/>
      <c r="BV741"/>
      <c r="BW741"/>
      <c r="BX741"/>
      <c r="BY741"/>
      <c r="BZ741"/>
      <c r="CA741" s="117">
        <v>0</v>
      </c>
      <c r="CB741" s="117">
        <v>0</v>
      </c>
      <c r="CC741" s="117">
        <v>0</v>
      </c>
      <c r="CD741" s="117">
        <v>275</v>
      </c>
      <c r="CE741" s="117">
        <v>156.8604839374002</v>
      </c>
      <c r="CF741" s="117"/>
      <c r="CG741" s="117">
        <v>0</v>
      </c>
      <c r="CH741" s="117">
        <v>0</v>
      </c>
      <c r="CI741" s="117">
        <v>0</v>
      </c>
      <c r="CJ741" s="117">
        <v>565</v>
      </c>
      <c r="CK741" s="117">
        <v>438.93082253921693</v>
      </c>
      <c r="CL741" s="117">
        <v>0</v>
      </c>
      <c r="CM741" s="4">
        <f>IF(ISNUMBER(VLOOKUP(A741,Sheet1!$D$5:$D$567,1,0)),1,0)</f>
        <v>1</v>
      </c>
    </row>
    <row r="742" spans="1:91">
      <c r="A742" s="144">
        <v>8476</v>
      </c>
      <c r="B742" s="139">
        <v>847</v>
      </c>
      <c r="C742">
        <v>84</v>
      </c>
      <c r="D742" s="132" t="s">
        <v>850</v>
      </c>
      <c r="E742"/>
      <c r="F742" s="133" t="s">
        <v>109</v>
      </c>
      <c r="G742" t="s">
        <v>91</v>
      </c>
      <c r="H742" t="s">
        <v>91</v>
      </c>
      <c r="I742" t="s">
        <v>367</v>
      </c>
      <c r="J742" s="133" t="s">
        <v>792</v>
      </c>
      <c r="K742" s="135">
        <v>0</v>
      </c>
      <c r="L742" s="138">
        <v>0</v>
      </c>
      <c r="M742" s="135"/>
      <c r="N742" s="135">
        <v>687.24</v>
      </c>
      <c r="O742" s="135">
        <v>670</v>
      </c>
      <c r="P742" s="135">
        <v>0</v>
      </c>
      <c r="Q742" s="135"/>
      <c r="R742" s="136">
        <f t="shared" si="253"/>
        <v>0</v>
      </c>
      <c r="S742" s="136">
        <f t="shared" si="254"/>
        <v>0</v>
      </c>
      <c r="T742" s="136">
        <f t="shared" si="255"/>
        <v>687.24</v>
      </c>
      <c r="U742" s="136">
        <f t="shared" si="256"/>
        <v>1357.24</v>
      </c>
      <c r="V742" s="136">
        <f t="shared" si="257"/>
        <v>1357.24</v>
      </c>
      <c r="W742"/>
      <c r="X742" s="9">
        <f t="shared" si="248"/>
        <v>0</v>
      </c>
      <c r="Y742" s="9">
        <f t="shared" si="249"/>
        <v>0</v>
      </c>
      <c r="Z742" s="9">
        <f t="shared" si="250"/>
        <v>3642.3719999999998</v>
      </c>
      <c r="AA742" s="9">
        <f t="shared" si="251"/>
        <v>8279.1639999999989</v>
      </c>
      <c r="AB742" s="9">
        <f t="shared" si="252"/>
        <v>8414.8880000000008</v>
      </c>
      <c r="AC742"/>
      <c r="AD742" s="137"/>
      <c r="AE742" s="137">
        <v>4.3</v>
      </c>
      <c r="AF742" s="137">
        <v>5.3</v>
      </c>
      <c r="AG742" s="137">
        <v>6.1</v>
      </c>
      <c r="AH742" s="137">
        <v>6.2</v>
      </c>
      <c r="AI742"/>
      <c r="AJ742" s="117"/>
      <c r="AK742" s="117"/>
      <c r="AL742" s="117"/>
      <c r="AM742" s="117"/>
      <c r="AN742" s="117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 s="117">
        <v>0</v>
      </c>
      <c r="BD742" s="117">
        <v>0</v>
      </c>
      <c r="BE742" s="117">
        <v>269.8107263464899</v>
      </c>
      <c r="BF742" s="117">
        <v>600.28522175126568</v>
      </c>
      <c r="BG742" s="117">
        <v>602.90932282439246</v>
      </c>
      <c r="BH742"/>
      <c r="BI742"/>
      <c r="BJ742" s="57">
        <v>0</v>
      </c>
      <c r="BK742" s="57">
        <v>0</v>
      </c>
      <c r="BL742" s="57">
        <v>1470.0108951973489</v>
      </c>
      <c r="BM742" s="57">
        <v>3914.6283262689849</v>
      </c>
      <c r="BN742" s="57">
        <v>3953.9898423658865</v>
      </c>
      <c r="BO742"/>
      <c r="BP742" s="117">
        <v>0</v>
      </c>
      <c r="BQ742" s="117">
        <v>0</v>
      </c>
      <c r="BR742" s="117">
        <v>356.14723926234922</v>
      </c>
      <c r="BS742" s="117">
        <v>459.70458821537591</v>
      </c>
      <c r="BT742" s="117">
        <v>480.90200170260795</v>
      </c>
      <c r="BU742"/>
      <c r="BV742"/>
      <c r="BW742"/>
      <c r="BX742"/>
      <c r="BY742"/>
      <c r="BZ742"/>
      <c r="CA742" s="117">
        <v>0</v>
      </c>
      <c r="CB742" s="117">
        <v>0</v>
      </c>
      <c r="CC742" s="117">
        <v>0</v>
      </c>
      <c r="CD742" s="117">
        <v>171.81</v>
      </c>
      <c r="CE742" s="117">
        <v>98.000726346489927</v>
      </c>
      <c r="CF742" s="117"/>
      <c r="CG742" s="117">
        <v>0</v>
      </c>
      <c r="CH742" s="117">
        <v>0</v>
      </c>
      <c r="CI742" s="117">
        <v>0</v>
      </c>
      <c r="CJ742" s="117">
        <v>339.31</v>
      </c>
      <c r="CK742" s="117">
        <v>263.59932282439246</v>
      </c>
      <c r="CL742" s="117">
        <v>0</v>
      </c>
      <c r="CM742" s="4">
        <f>IF(ISNUMBER(VLOOKUP(A742,Sheet1!$D$5:$D$567,1,0)),1,0)</f>
        <v>1</v>
      </c>
    </row>
    <row r="743" spans="1:91">
      <c r="A743" s="144">
        <v>8477</v>
      </c>
      <c r="B743" s="139">
        <v>847</v>
      </c>
      <c r="C743">
        <v>84</v>
      </c>
      <c r="D743" s="132" t="s">
        <v>851</v>
      </c>
      <c r="E743"/>
      <c r="F743" s="133" t="s">
        <v>109</v>
      </c>
      <c r="G743" t="s">
        <v>91</v>
      </c>
      <c r="H743" t="s">
        <v>91</v>
      </c>
      <c r="I743" t="s">
        <v>367</v>
      </c>
      <c r="J743" s="133" t="s">
        <v>792</v>
      </c>
      <c r="K743" s="135">
        <v>0</v>
      </c>
      <c r="L743" s="135"/>
      <c r="M743" s="135"/>
      <c r="N743" s="135"/>
      <c r="O743" s="135">
        <v>650</v>
      </c>
      <c r="P743" s="135">
        <v>700</v>
      </c>
      <c r="Q743" s="135"/>
      <c r="R743" s="136">
        <f t="shared" si="253"/>
        <v>0</v>
      </c>
      <c r="S743" s="136">
        <f t="shared" si="254"/>
        <v>0</v>
      </c>
      <c r="T743" s="136">
        <f t="shared" si="255"/>
        <v>0</v>
      </c>
      <c r="U743" s="136">
        <f t="shared" si="256"/>
        <v>650</v>
      </c>
      <c r="V743" s="136">
        <f t="shared" si="257"/>
        <v>1350</v>
      </c>
      <c r="W743"/>
      <c r="X743" s="9">
        <f t="shared" si="248"/>
        <v>0</v>
      </c>
      <c r="Y743" s="9">
        <f t="shared" si="249"/>
        <v>0</v>
      </c>
      <c r="Z743" s="9">
        <f t="shared" si="250"/>
        <v>0</v>
      </c>
      <c r="AA743" s="9">
        <f t="shared" si="251"/>
        <v>3120</v>
      </c>
      <c r="AB743" s="9">
        <f t="shared" si="252"/>
        <v>7155</v>
      </c>
      <c r="AC743"/>
      <c r="AD743" s="137"/>
      <c r="AE743" s="137"/>
      <c r="AF743" s="137"/>
      <c r="AG743" s="137">
        <v>4.8</v>
      </c>
      <c r="AH743" s="137">
        <v>5.3</v>
      </c>
      <c r="AI743"/>
      <c r="AJ743" s="117"/>
      <c r="AK743" s="117"/>
      <c r="AL743" s="117"/>
      <c r="AM743" s="117"/>
      <c r="AN743" s="117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 s="117">
        <v>0</v>
      </c>
      <c r="BD743" s="117">
        <v>0</v>
      </c>
      <c r="BE743" s="117">
        <v>0</v>
      </c>
      <c r="BF743" s="117">
        <v>245.58926160378132</v>
      </c>
      <c r="BG743" s="117">
        <v>565.88637088913697</v>
      </c>
      <c r="BH743"/>
      <c r="BI743"/>
      <c r="BJ743" s="57">
        <v>0</v>
      </c>
      <c r="BK743" s="57">
        <v>0</v>
      </c>
      <c r="BL743" s="57">
        <v>0</v>
      </c>
      <c r="BM743" s="57">
        <v>1246.3389240567201</v>
      </c>
      <c r="BN743" s="57">
        <v>3425.7955633370548</v>
      </c>
      <c r="BO743"/>
      <c r="BP743" s="117">
        <v>0</v>
      </c>
      <c r="BQ743" s="117">
        <v>0</v>
      </c>
      <c r="BR743" s="117">
        <v>0</v>
      </c>
      <c r="BS743" s="117">
        <v>305.0702636904</v>
      </c>
      <c r="BT743" s="117">
        <v>397.28483802</v>
      </c>
      <c r="BU743"/>
      <c r="BV743"/>
      <c r="BW743"/>
      <c r="BX743"/>
      <c r="BY743"/>
      <c r="BZ743"/>
      <c r="CA743" s="117">
        <v>0</v>
      </c>
      <c r="CB743" s="117">
        <v>0</v>
      </c>
      <c r="CC743" s="117">
        <v>0</v>
      </c>
      <c r="CD743" s="117">
        <v>0</v>
      </c>
      <c r="CE743" s="117">
        <v>0</v>
      </c>
      <c r="CF743" s="117"/>
      <c r="CG743" s="117">
        <v>0</v>
      </c>
      <c r="CH743" s="117">
        <v>0</v>
      </c>
      <c r="CI743" s="117">
        <v>0</v>
      </c>
      <c r="CJ743" s="117">
        <v>337.5</v>
      </c>
      <c r="CK743" s="117">
        <v>228.38637088913697</v>
      </c>
      <c r="CL743" s="117">
        <v>0</v>
      </c>
      <c r="CM743" s="4">
        <f>IF(ISNUMBER(VLOOKUP(A743,Sheet1!$D$5:$D$567,1,0)),1,0)</f>
        <v>1</v>
      </c>
    </row>
    <row r="744" spans="1:91">
      <c r="A744" s="144">
        <v>8481</v>
      </c>
      <c r="B744" s="139">
        <v>848</v>
      </c>
      <c r="C744">
        <v>84</v>
      </c>
      <c r="D744" s="132" t="s">
        <v>852</v>
      </c>
      <c r="E744"/>
      <c r="F744" s="133" t="s">
        <v>109</v>
      </c>
      <c r="G744" t="s">
        <v>91</v>
      </c>
      <c r="H744" t="s">
        <v>91</v>
      </c>
      <c r="I744" t="s">
        <v>367</v>
      </c>
      <c r="J744" s="133" t="s">
        <v>792</v>
      </c>
      <c r="K744" s="135">
        <v>0</v>
      </c>
      <c r="L744" s="135">
        <v>0</v>
      </c>
      <c r="M744" s="135"/>
      <c r="N744" s="135"/>
      <c r="O744" s="135">
        <v>1000</v>
      </c>
      <c r="P744" s="135">
        <v>1000</v>
      </c>
      <c r="Q744" s="135"/>
      <c r="R744" s="136">
        <f t="shared" si="253"/>
        <v>0</v>
      </c>
      <c r="S744" s="136">
        <f t="shared" si="254"/>
        <v>0</v>
      </c>
      <c r="T744" s="136">
        <f t="shared" si="255"/>
        <v>0</v>
      </c>
      <c r="U744" s="136">
        <f t="shared" si="256"/>
        <v>1000</v>
      </c>
      <c r="V744" s="136">
        <f t="shared" si="257"/>
        <v>2000</v>
      </c>
      <c r="W744"/>
      <c r="X744" s="9">
        <f t="shared" si="248"/>
        <v>0</v>
      </c>
      <c r="Y744" s="9">
        <f t="shared" si="249"/>
        <v>0</v>
      </c>
      <c r="Z744" s="9">
        <f t="shared" si="250"/>
        <v>0</v>
      </c>
      <c r="AA744" s="9">
        <f t="shared" si="251"/>
        <v>4800</v>
      </c>
      <c r="AB744" s="9">
        <f t="shared" si="252"/>
        <v>10600</v>
      </c>
      <c r="AC744"/>
      <c r="AD744" s="137"/>
      <c r="AE744" s="137"/>
      <c r="AF744" s="137"/>
      <c r="AG744" s="137">
        <v>4.8</v>
      </c>
      <c r="AH744" s="137">
        <v>5.3</v>
      </c>
      <c r="AI744"/>
      <c r="AJ744" s="117"/>
      <c r="AK744" s="117"/>
      <c r="AL744" s="117"/>
      <c r="AM744" s="117"/>
      <c r="AN744" s="117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 s="117">
        <v>0</v>
      </c>
      <c r="BD744" s="117">
        <v>0</v>
      </c>
      <c r="BE744" s="117">
        <v>0</v>
      </c>
      <c r="BF744" s="117">
        <v>810.32963323658669</v>
      </c>
      <c r="BG744" s="117">
        <v>1703.3501790950177</v>
      </c>
      <c r="BH744"/>
      <c r="BI744"/>
      <c r="BJ744" s="57">
        <v>0</v>
      </c>
      <c r="BK744" s="57">
        <v>0</v>
      </c>
      <c r="BL744" s="57">
        <v>0</v>
      </c>
      <c r="BM744" s="57">
        <v>1917.4444985487999</v>
      </c>
      <c r="BN744" s="57">
        <v>5075.2526864252668</v>
      </c>
      <c r="BO744"/>
      <c r="BP744" s="117">
        <v>0</v>
      </c>
      <c r="BQ744" s="117">
        <v>0</v>
      </c>
      <c r="BR744" s="117">
        <v>0</v>
      </c>
      <c r="BS744" s="117">
        <v>469.33886721599998</v>
      </c>
      <c r="BT744" s="117">
        <v>588.57013039999993</v>
      </c>
      <c r="BU744"/>
      <c r="BV744"/>
      <c r="BW744"/>
      <c r="BX744"/>
      <c r="BY744"/>
      <c r="BZ744"/>
      <c r="CA744" s="117">
        <v>0</v>
      </c>
      <c r="CB744" s="117">
        <v>0</v>
      </c>
      <c r="CC744" s="117">
        <v>0</v>
      </c>
      <c r="CD744" s="117">
        <v>0</v>
      </c>
      <c r="CE744" s="117">
        <v>0</v>
      </c>
      <c r="CF744" s="117"/>
      <c r="CG744" s="117">
        <v>0</v>
      </c>
      <c r="CH744" s="117">
        <v>240</v>
      </c>
      <c r="CI744" s="117">
        <v>625</v>
      </c>
      <c r="CJ744" s="117">
        <v>500</v>
      </c>
      <c r="CK744" s="117">
        <v>338.35017909501778</v>
      </c>
      <c r="CL744" s="117">
        <v>0</v>
      </c>
      <c r="CM744" s="4">
        <f>IF(ISNUMBER(VLOOKUP(A744,Sheet1!$D$5:$D$567,1,0)),1,0)</f>
        <v>1</v>
      </c>
    </row>
    <row r="745" spans="1:91">
      <c r="A745" s="144">
        <v>8482</v>
      </c>
      <c r="B745" s="139">
        <v>848</v>
      </c>
      <c r="C745">
        <v>84</v>
      </c>
      <c r="D745" s="132" t="s">
        <v>853</v>
      </c>
      <c r="E745"/>
      <c r="F745" s="133" t="s">
        <v>109</v>
      </c>
      <c r="G745" t="s">
        <v>91</v>
      </c>
      <c r="H745" t="s">
        <v>91</v>
      </c>
      <c r="I745" t="s">
        <v>367</v>
      </c>
      <c r="J745" s="133" t="s">
        <v>792</v>
      </c>
      <c r="K745" s="135"/>
      <c r="L745" s="135"/>
      <c r="M745" s="135"/>
      <c r="N745" s="135"/>
      <c r="O745" s="135">
        <v>900</v>
      </c>
      <c r="P745" s="135">
        <v>1000</v>
      </c>
      <c r="Q745" s="135"/>
      <c r="R745" s="136">
        <f t="shared" si="253"/>
        <v>0</v>
      </c>
      <c r="S745" s="136">
        <f t="shared" si="254"/>
        <v>0</v>
      </c>
      <c r="T745" s="136">
        <f t="shared" si="255"/>
        <v>0</v>
      </c>
      <c r="U745" s="136">
        <f t="shared" si="256"/>
        <v>900</v>
      </c>
      <c r="V745" s="136">
        <f t="shared" si="257"/>
        <v>1900</v>
      </c>
      <c r="W745"/>
      <c r="X745" s="9">
        <f t="shared" si="248"/>
        <v>0</v>
      </c>
      <c r="Y745" s="9">
        <f t="shared" si="249"/>
        <v>0</v>
      </c>
      <c r="Z745" s="9">
        <f t="shared" si="250"/>
        <v>0</v>
      </c>
      <c r="AA745" s="9">
        <f t="shared" si="251"/>
        <v>4320</v>
      </c>
      <c r="AB745" s="9">
        <f t="shared" si="252"/>
        <v>10070</v>
      </c>
      <c r="AC745"/>
      <c r="AD745" s="137"/>
      <c r="AE745" s="137"/>
      <c r="AF745" s="137"/>
      <c r="AG745" s="137">
        <v>4.8</v>
      </c>
      <c r="AH745" s="137">
        <v>5.3</v>
      </c>
      <c r="AI745"/>
      <c r="AJ745" s="117"/>
      <c r="AK745" s="117"/>
      <c r="AL745" s="117"/>
      <c r="AM745" s="117"/>
      <c r="AN745" s="117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 s="117">
        <v>0</v>
      </c>
      <c r="BD745" s="117">
        <v>0</v>
      </c>
      <c r="BE745" s="117">
        <v>0</v>
      </c>
      <c r="BF745" s="117">
        <v>608.546669912928</v>
      </c>
      <c r="BG745" s="117">
        <v>1333.432670140267</v>
      </c>
      <c r="BH745"/>
      <c r="BI745"/>
      <c r="BJ745" s="57">
        <v>0</v>
      </c>
      <c r="BK745" s="57">
        <v>0</v>
      </c>
      <c r="BL745" s="57">
        <v>0</v>
      </c>
      <c r="BM745" s="57">
        <v>1725.7000486939201</v>
      </c>
      <c r="BN745" s="57">
        <v>4821.4900521040036</v>
      </c>
      <c r="BO745"/>
      <c r="BP745" s="117">
        <v>0</v>
      </c>
      <c r="BQ745" s="117">
        <v>0</v>
      </c>
      <c r="BR745" s="117">
        <v>0</v>
      </c>
      <c r="BS745" s="117">
        <v>422.40498049440004</v>
      </c>
      <c r="BT745" s="117">
        <v>559.14162388</v>
      </c>
      <c r="BU745"/>
      <c r="BV745"/>
      <c r="BW745"/>
      <c r="BX745"/>
      <c r="BY745"/>
      <c r="BZ745"/>
      <c r="CA745" s="117">
        <v>0</v>
      </c>
      <c r="CB745" s="117">
        <v>0</v>
      </c>
      <c r="CC745" s="117">
        <v>0</v>
      </c>
      <c r="CD745" s="117">
        <v>0</v>
      </c>
      <c r="CE745" s="117">
        <v>0</v>
      </c>
      <c r="CF745" s="117"/>
      <c r="CG745" s="117">
        <v>0</v>
      </c>
      <c r="CH745" s="117">
        <v>162</v>
      </c>
      <c r="CI745" s="117">
        <v>375</v>
      </c>
      <c r="CJ745" s="117">
        <v>475</v>
      </c>
      <c r="CK745" s="117">
        <v>321.43267014026691</v>
      </c>
      <c r="CL745" s="117">
        <v>0</v>
      </c>
      <c r="CM745" s="4">
        <f>IF(ISNUMBER(VLOOKUP(A745,Sheet1!$D$5:$D$567,1,0)),1,0)</f>
        <v>1</v>
      </c>
    </row>
    <row r="746" spans="1:91">
      <c r="A746" s="144">
        <v>8483</v>
      </c>
      <c r="B746" s="139">
        <v>848</v>
      </c>
      <c r="C746">
        <v>84</v>
      </c>
      <c r="D746" s="132" t="s">
        <v>854</v>
      </c>
      <c r="E746"/>
      <c r="F746" s="133" t="s">
        <v>109</v>
      </c>
      <c r="G746" t="s">
        <v>91</v>
      </c>
      <c r="H746" t="s">
        <v>91</v>
      </c>
      <c r="I746" t="s">
        <v>367</v>
      </c>
      <c r="J746" s="133" t="s">
        <v>792</v>
      </c>
      <c r="K746" s="135">
        <v>0</v>
      </c>
      <c r="L746" s="138">
        <v>0</v>
      </c>
      <c r="M746" s="135"/>
      <c r="N746" s="135"/>
      <c r="O746" s="135">
        <v>700</v>
      </c>
      <c r="P746" s="135">
        <v>800</v>
      </c>
      <c r="Q746" s="135"/>
      <c r="R746" s="136">
        <f t="shared" si="253"/>
        <v>0</v>
      </c>
      <c r="S746" s="136">
        <f t="shared" si="254"/>
        <v>0</v>
      </c>
      <c r="T746" s="136">
        <f t="shared" si="255"/>
        <v>0</v>
      </c>
      <c r="U746" s="136">
        <f t="shared" si="256"/>
        <v>700</v>
      </c>
      <c r="V746" s="136">
        <f t="shared" si="257"/>
        <v>1500</v>
      </c>
      <c r="W746"/>
      <c r="X746" s="9">
        <f t="shared" si="248"/>
        <v>0</v>
      </c>
      <c r="Y746" s="9">
        <f t="shared" si="249"/>
        <v>0</v>
      </c>
      <c r="Z746" s="9">
        <f t="shared" si="250"/>
        <v>0</v>
      </c>
      <c r="AA746" s="9">
        <f t="shared" si="251"/>
        <v>3360</v>
      </c>
      <c r="AB746" s="9">
        <f t="shared" si="252"/>
        <v>7950</v>
      </c>
      <c r="AC746"/>
      <c r="AD746" s="137"/>
      <c r="AE746" s="137"/>
      <c r="AG746" s="137">
        <v>4.8</v>
      </c>
      <c r="AH746" s="137">
        <v>5.3</v>
      </c>
      <c r="AI746"/>
      <c r="AJ746" s="117"/>
      <c r="AK746" s="117"/>
      <c r="AL746" s="117"/>
      <c r="AM746" s="117"/>
      <c r="AN746" s="117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 s="117">
        <v>0</v>
      </c>
      <c r="BD746" s="117">
        <v>0</v>
      </c>
      <c r="BE746" s="117">
        <v>0</v>
      </c>
      <c r="BF746" s="117">
        <v>523.98074326561061</v>
      </c>
      <c r="BG746" s="117">
        <v>1147.7626343212632</v>
      </c>
      <c r="BH746"/>
      <c r="BI746"/>
      <c r="BJ746" s="57">
        <v>0</v>
      </c>
      <c r="BK746" s="57">
        <v>0</v>
      </c>
      <c r="BL746" s="57">
        <v>0</v>
      </c>
      <c r="BM746" s="57">
        <v>1342.2111489841598</v>
      </c>
      <c r="BN746" s="57">
        <v>3806.4395148189506</v>
      </c>
      <c r="BO746"/>
      <c r="BP746" s="117">
        <v>0</v>
      </c>
      <c r="BQ746" s="117">
        <v>0</v>
      </c>
      <c r="BR746" s="117">
        <v>0</v>
      </c>
      <c r="BS746" s="117">
        <v>328.53720705119997</v>
      </c>
      <c r="BT746" s="117">
        <v>441.42759779999994</v>
      </c>
      <c r="BU746"/>
      <c r="BV746"/>
      <c r="BW746"/>
      <c r="BX746"/>
      <c r="BY746"/>
      <c r="BZ746"/>
      <c r="CA746" s="117">
        <v>0</v>
      </c>
      <c r="CB746" s="117">
        <v>0</v>
      </c>
      <c r="CC746" s="117">
        <v>0</v>
      </c>
      <c r="CD746" s="117">
        <v>0</v>
      </c>
      <c r="CE746" s="117">
        <v>0</v>
      </c>
      <c r="CF746" s="117"/>
      <c r="CG746" s="117">
        <v>0</v>
      </c>
      <c r="CH746" s="117">
        <v>144</v>
      </c>
      <c r="CI746" s="117">
        <v>375</v>
      </c>
      <c r="CJ746" s="117">
        <v>375</v>
      </c>
      <c r="CK746" s="117">
        <v>253.76263432126336</v>
      </c>
      <c r="CL746" s="117">
        <v>0</v>
      </c>
      <c r="CM746" s="4">
        <f>IF(ISNUMBER(VLOOKUP(A746,Sheet1!$D$5:$D$567,1,0)),1,0)</f>
        <v>1</v>
      </c>
    </row>
    <row r="747" spans="1:91">
      <c r="A747" s="144">
        <v>8484</v>
      </c>
      <c r="B747" s="139">
        <v>848</v>
      </c>
      <c r="C747">
        <v>84</v>
      </c>
      <c r="D747" s="132" t="s">
        <v>855</v>
      </c>
      <c r="E747"/>
      <c r="F747" s="133" t="s">
        <v>109</v>
      </c>
      <c r="G747" t="s">
        <v>91</v>
      </c>
      <c r="H747" t="s">
        <v>91</v>
      </c>
      <c r="I747" t="s">
        <v>367</v>
      </c>
      <c r="J747" s="133" t="s">
        <v>792</v>
      </c>
      <c r="K747" s="135"/>
      <c r="L747" s="135"/>
      <c r="M747" s="135"/>
      <c r="N747" s="135">
        <v>750</v>
      </c>
      <c r="O747" s="135">
        <v>1000</v>
      </c>
      <c r="R747" s="136">
        <f t="shared" si="253"/>
        <v>0</v>
      </c>
      <c r="S747" s="136">
        <f t="shared" si="254"/>
        <v>0</v>
      </c>
      <c r="T747" s="136">
        <f t="shared" si="255"/>
        <v>750</v>
      </c>
      <c r="U747" s="136">
        <f t="shared" si="256"/>
        <v>1750</v>
      </c>
      <c r="V747" s="136">
        <f t="shared" si="257"/>
        <v>1750</v>
      </c>
      <c r="W747"/>
      <c r="X747" s="9">
        <f t="shared" si="248"/>
        <v>0</v>
      </c>
      <c r="Y747" s="9">
        <f t="shared" si="249"/>
        <v>0</v>
      </c>
      <c r="Z747" s="9">
        <f t="shared" si="250"/>
        <v>3225</v>
      </c>
      <c r="AA747" s="9">
        <f t="shared" si="251"/>
        <v>9275</v>
      </c>
      <c r="AB747" s="9">
        <f t="shared" si="252"/>
        <v>10675</v>
      </c>
      <c r="AC747"/>
      <c r="AD747" s="137"/>
      <c r="AE747" s="137"/>
      <c r="AF747" s="137">
        <v>4.3</v>
      </c>
      <c r="AG747" s="137">
        <v>5.3</v>
      </c>
      <c r="AH747" s="137">
        <v>6.1</v>
      </c>
      <c r="AI747"/>
      <c r="AJ747" s="117"/>
      <c r="AK747" s="117"/>
      <c r="AL747" s="117"/>
      <c r="AM747" s="117"/>
      <c r="AN747" s="11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 s="117">
        <v>0</v>
      </c>
      <c r="BD747" s="117">
        <v>0</v>
      </c>
      <c r="BE747" s="117">
        <v>274.27102241820165</v>
      </c>
      <c r="BF747" s="117">
        <v>729.86589367513307</v>
      </c>
      <c r="BG747" s="117">
        <v>771.89812522167722</v>
      </c>
      <c r="BH747"/>
      <c r="BI747"/>
      <c r="BJ747" s="57">
        <v>0</v>
      </c>
      <c r="BK747" s="57">
        <v>0</v>
      </c>
      <c r="BL747" s="57">
        <v>1301.565336273025</v>
      </c>
      <c r="BM747" s="57">
        <v>4385.4884051269964</v>
      </c>
      <c r="BN747" s="57">
        <v>5015.9718783251583</v>
      </c>
      <c r="BO747"/>
      <c r="BP747" s="117">
        <v>0</v>
      </c>
      <c r="BQ747" s="117">
        <v>0</v>
      </c>
      <c r="BR747" s="117">
        <v>315.33705141075001</v>
      </c>
      <c r="BS747" s="117">
        <v>514.99886409999999</v>
      </c>
      <c r="BT747" s="117">
        <v>610.06502619825005</v>
      </c>
      <c r="BU747"/>
      <c r="BV747"/>
      <c r="BW747"/>
      <c r="BX747"/>
      <c r="BY747"/>
      <c r="BZ747"/>
      <c r="CA747" s="117">
        <v>0</v>
      </c>
      <c r="CB747" s="117">
        <v>0</v>
      </c>
      <c r="CC747" s="117">
        <v>0</v>
      </c>
      <c r="CD747" s="117">
        <v>187.5</v>
      </c>
      <c r="CE747" s="117">
        <v>86.771022418201667</v>
      </c>
      <c r="CF747" s="117"/>
      <c r="CG747" s="117">
        <v>0</v>
      </c>
      <c r="CH747" s="117">
        <v>0</v>
      </c>
      <c r="CI747" s="117">
        <v>0</v>
      </c>
      <c r="CJ747" s="117">
        <v>437.5</v>
      </c>
      <c r="CK747" s="117">
        <v>334.39812522167722</v>
      </c>
      <c r="CL747" s="117">
        <v>0</v>
      </c>
      <c r="CM747" s="4">
        <f>IF(ISNUMBER(VLOOKUP(A747,Sheet1!$D$5:$D$567,1,0)),1,0)</f>
        <v>1</v>
      </c>
    </row>
    <row r="748" spans="1:91">
      <c r="A748" s="144">
        <v>8485</v>
      </c>
      <c r="B748" s="139">
        <v>848</v>
      </c>
      <c r="C748">
        <v>84</v>
      </c>
      <c r="D748" s="132" t="s">
        <v>856</v>
      </c>
      <c r="E748"/>
      <c r="F748" s="134" t="s">
        <v>90</v>
      </c>
      <c r="G748" t="s">
        <v>91</v>
      </c>
      <c r="H748" t="s">
        <v>91</v>
      </c>
      <c r="I748" t="s">
        <v>367</v>
      </c>
      <c r="J748" s="133" t="s">
        <v>792</v>
      </c>
      <c r="K748" s="135"/>
      <c r="L748" s="135"/>
      <c r="M748" s="135"/>
      <c r="N748" s="135">
        <v>500</v>
      </c>
      <c r="O748" s="135">
        <v>500</v>
      </c>
      <c r="R748" s="136">
        <f t="shared" si="253"/>
        <v>0</v>
      </c>
      <c r="S748" s="136">
        <f t="shared" ref="S748:S750" si="268">R748+M748</f>
        <v>0</v>
      </c>
      <c r="T748" s="136">
        <f t="shared" ref="T748:T750" si="269">S748+N748</f>
        <v>500</v>
      </c>
      <c r="U748" s="136">
        <f t="shared" ref="U748:U750" si="270">T748+O748</f>
        <v>1000</v>
      </c>
      <c r="V748" s="136">
        <f t="shared" ref="V748:V750" si="271">U748+P748</f>
        <v>1000</v>
      </c>
      <c r="W748"/>
      <c r="X748" s="9">
        <f t="shared" si="248"/>
        <v>0</v>
      </c>
      <c r="Y748" s="9">
        <f t="shared" si="249"/>
        <v>0</v>
      </c>
      <c r="Z748" s="9">
        <f t="shared" si="250"/>
        <v>1750</v>
      </c>
      <c r="AA748" s="9">
        <f t="shared" si="251"/>
        <v>4300</v>
      </c>
      <c r="AB748" s="9">
        <f t="shared" si="252"/>
        <v>4800</v>
      </c>
      <c r="AC748"/>
      <c r="AD748" s="137"/>
      <c r="AE748" s="137"/>
      <c r="AF748" s="137">
        <v>3.5</v>
      </c>
      <c r="AG748" s="137">
        <v>4.3</v>
      </c>
      <c r="AH748" s="137">
        <v>4.8</v>
      </c>
      <c r="AI748"/>
      <c r="AJ748" s="117"/>
      <c r="AK748" s="117"/>
      <c r="AL748" s="117"/>
      <c r="AM748" s="117"/>
      <c r="AN748" s="117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 s="117">
        <v>0</v>
      </c>
      <c r="BD748" s="117">
        <v>0</v>
      </c>
      <c r="BE748" s="117">
        <v>155.61749925037222</v>
      </c>
      <c r="BF748" s="117">
        <v>331.36444114796666</v>
      </c>
      <c r="BG748" s="117">
        <v>331.36444114796666</v>
      </c>
      <c r="BH748"/>
      <c r="BI748"/>
      <c r="BJ748" s="57">
        <v>1140</v>
      </c>
      <c r="BK748" s="57">
        <v>1140</v>
      </c>
      <c r="BL748" s="57">
        <v>1599.2624887555833</v>
      </c>
      <c r="BM748" s="57">
        <v>2360.4666172195002</v>
      </c>
      <c r="BN748" s="57">
        <v>2368.6559373536002</v>
      </c>
      <c r="BO748"/>
      <c r="BP748"/>
      <c r="BQ748"/>
      <c r="BR748"/>
      <c r="BS748"/>
      <c r="BT748"/>
      <c r="BU748"/>
      <c r="BV748"/>
      <c r="BW748"/>
      <c r="BX748"/>
      <c r="BY748"/>
      <c r="BZ748"/>
      <c r="CA748" s="117">
        <v>0</v>
      </c>
      <c r="CB748" s="117">
        <v>0</v>
      </c>
      <c r="CC748" s="117">
        <v>0</v>
      </c>
      <c r="CD748" s="117">
        <v>125</v>
      </c>
      <c r="CE748" s="117">
        <v>30.617499250372216</v>
      </c>
      <c r="CF748" s="117"/>
      <c r="CG748" s="117">
        <v>0</v>
      </c>
      <c r="CH748" s="117">
        <v>0</v>
      </c>
      <c r="CI748" s="117">
        <v>0</v>
      </c>
      <c r="CJ748" s="117">
        <v>250</v>
      </c>
      <c r="CK748" s="117">
        <v>81.364441147966687</v>
      </c>
      <c r="CL748" s="117">
        <v>0</v>
      </c>
      <c r="CM748" s="4">
        <f>IF(ISNUMBER(VLOOKUP(A748,Sheet1!$D$5:$D$567,1,0)),1,0)</f>
        <v>1</v>
      </c>
    </row>
    <row r="749" spans="1:91">
      <c r="A749" s="1">
        <v>8501</v>
      </c>
      <c r="B749" s="1">
        <v>850</v>
      </c>
      <c r="C749" s="1">
        <v>85</v>
      </c>
      <c r="D749" s="3" t="s">
        <v>857</v>
      </c>
      <c r="E749" s="3"/>
      <c r="F749" s="4" t="s">
        <v>90</v>
      </c>
      <c r="G749" s="4" t="s">
        <v>91</v>
      </c>
      <c r="H749" s="4" t="s">
        <v>92</v>
      </c>
      <c r="I749" s="4" t="s">
        <v>367</v>
      </c>
      <c r="J749" s="4" t="s">
        <v>245</v>
      </c>
      <c r="K749" s="130">
        <v>556</v>
      </c>
      <c r="L749" s="57">
        <v>63</v>
      </c>
      <c r="M749" s="57">
        <v>84</v>
      </c>
      <c r="N749" s="57">
        <v>46</v>
      </c>
      <c r="O749" s="57">
        <v>46</v>
      </c>
      <c r="P749" s="57">
        <v>18</v>
      </c>
      <c r="Q749" s="57">
        <f>SUM(L749:P749)</f>
        <v>257</v>
      </c>
      <c r="R749" s="58">
        <f t="shared" si="253"/>
        <v>619</v>
      </c>
      <c r="S749" s="58">
        <f t="shared" si="268"/>
        <v>703</v>
      </c>
      <c r="T749" s="58">
        <f t="shared" si="269"/>
        <v>749</v>
      </c>
      <c r="U749" s="58">
        <f t="shared" si="270"/>
        <v>795</v>
      </c>
      <c r="V749" s="62">
        <f t="shared" si="271"/>
        <v>813</v>
      </c>
      <c r="W749" s="57">
        <v>1982</v>
      </c>
      <c r="X749" s="57">
        <f t="shared" ref="X749:AB750" si="272">R749*AD749</f>
        <v>2228.4</v>
      </c>
      <c r="Y749" s="57">
        <f t="shared" si="272"/>
        <v>2530.8000000000002</v>
      </c>
      <c r="Z749" s="57">
        <f t="shared" si="272"/>
        <v>2696.4</v>
      </c>
      <c r="AA749" s="57">
        <f t="shared" si="272"/>
        <v>2862</v>
      </c>
      <c r="AB749" s="57">
        <f t="shared" si="272"/>
        <v>2926.8</v>
      </c>
      <c r="AC749" s="59">
        <v>3.564748201438849</v>
      </c>
      <c r="AD749" s="59">
        <v>3.6</v>
      </c>
      <c r="AE749" s="59">
        <v>3.6</v>
      </c>
      <c r="AF749" s="59">
        <v>3.6</v>
      </c>
      <c r="AG749" s="59">
        <v>3.6</v>
      </c>
      <c r="AH749" s="59">
        <v>3.6</v>
      </c>
      <c r="BB749" s="57">
        <v>223.84</v>
      </c>
      <c r="BC749" s="57">
        <v>285.43576869361664</v>
      </c>
      <c r="BD749" s="57">
        <v>314.63881658417858</v>
      </c>
      <c r="BE749" s="57">
        <v>346.30553428052161</v>
      </c>
      <c r="BF749" s="57">
        <v>381.34027370645435</v>
      </c>
      <c r="BG749" s="57">
        <v>415.92697183412474</v>
      </c>
      <c r="BI749" s="57">
        <v>232</v>
      </c>
      <c r="BJ749" s="57">
        <v>397.07108670208049</v>
      </c>
      <c r="BK749" s="57">
        <v>409.13923738304402</v>
      </c>
      <c r="BL749" s="57">
        <v>397.5935001068807</v>
      </c>
      <c r="BM749" s="57">
        <v>379.62523107230686</v>
      </c>
      <c r="BN749" s="57">
        <v>346.11277199652989</v>
      </c>
      <c r="BO749" s="57">
        <v>0</v>
      </c>
      <c r="BP749" s="57">
        <v>0</v>
      </c>
      <c r="BQ749" s="57">
        <v>0</v>
      </c>
      <c r="BR749" s="57">
        <v>0</v>
      </c>
      <c r="BS749" s="57">
        <v>0</v>
      </c>
      <c r="BT749" s="57">
        <v>0</v>
      </c>
      <c r="CA749" s="57">
        <v>26.388657745474664</v>
      </c>
      <c r="CB749" s="30">
        <v>94.386098554608239</v>
      </c>
      <c r="CC749" s="30">
        <v>99.463916075545129</v>
      </c>
      <c r="CD749" s="30">
        <v>16.74613568846787</v>
      </c>
      <c r="CE749" s="30">
        <v>56.543410390553746</v>
      </c>
      <c r="CF749" s="30">
        <v>52.77731582587203</v>
      </c>
      <c r="CG749" s="124">
        <v>31.693846676881538</v>
      </c>
      <c r="CH749" s="124">
        <v>113.36152694358934</v>
      </c>
      <c r="CI749" s="124">
        <v>119.46019143475147</v>
      </c>
      <c r="CJ749" s="124">
        <v>20.112787170145928</v>
      </c>
      <c r="CK749" s="124">
        <v>67.910925852737648</v>
      </c>
      <c r="CL749" s="124">
        <v>63.387693756018827</v>
      </c>
      <c r="CM749" s="4">
        <f>IF(ISNUMBER(VLOOKUP(A749,Sheet1!$D$5:$D$567,1,0)),1,0)</f>
        <v>1</v>
      </c>
    </row>
    <row r="750" spans="1:91">
      <c r="A750" s="1">
        <v>8502</v>
      </c>
      <c r="B750" s="1">
        <v>850</v>
      </c>
      <c r="C750" s="1">
        <v>85</v>
      </c>
      <c r="D750" s="3" t="s">
        <v>858</v>
      </c>
      <c r="E750" s="3"/>
      <c r="F750" s="4" t="s">
        <v>685</v>
      </c>
      <c r="G750" s="4" t="s">
        <v>91</v>
      </c>
      <c r="H750" s="4" t="s">
        <v>92</v>
      </c>
      <c r="I750" s="4" t="s">
        <v>367</v>
      </c>
      <c r="J750" s="4" t="s">
        <v>245</v>
      </c>
      <c r="K750" s="130">
        <v>626</v>
      </c>
      <c r="L750" s="57">
        <v>29</v>
      </c>
      <c r="M750" s="57">
        <v>29</v>
      </c>
      <c r="N750" s="57">
        <v>29</v>
      </c>
      <c r="O750" s="57">
        <v>29</v>
      </c>
      <c r="P750" s="57">
        <v>29</v>
      </c>
      <c r="Q750" s="57">
        <f>SUM(L750:P750)</f>
        <v>145</v>
      </c>
      <c r="R750" s="58">
        <f t="shared" si="253"/>
        <v>655</v>
      </c>
      <c r="S750" s="58">
        <f t="shared" si="268"/>
        <v>684</v>
      </c>
      <c r="T750" s="58">
        <f t="shared" si="269"/>
        <v>713</v>
      </c>
      <c r="U750" s="58">
        <f t="shared" si="270"/>
        <v>742</v>
      </c>
      <c r="V750" s="62">
        <f t="shared" si="271"/>
        <v>771</v>
      </c>
      <c r="W750" s="57">
        <v>2496</v>
      </c>
      <c r="X750" s="57">
        <f t="shared" si="272"/>
        <v>2489</v>
      </c>
      <c r="Y750" s="57">
        <f t="shared" si="272"/>
        <v>2530.8000000000002</v>
      </c>
      <c r="Z750" s="57">
        <f t="shared" si="272"/>
        <v>2709.4</v>
      </c>
      <c r="AA750" s="57">
        <f t="shared" si="272"/>
        <v>2745.4</v>
      </c>
      <c r="AB750" s="57">
        <f t="shared" si="272"/>
        <v>2775.6</v>
      </c>
      <c r="AC750" s="59">
        <v>3.9872204472843449</v>
      </c>
      <c r="AD750" s="59">
        <v>3.8</v>
      </c>
      <c r="AE750" s="59">
        <v>3.7</v>
      </c>
      <c r="AF750" s="59">
        <v>3.8000000000000003</v>
      </c>
      <c r="AG750" s="59">
        <v>3.7</v>
      </c>
      <c r="AH750" s="59">
        <v>3.6</v>
      </c>
      <c r="BB750" s="57">
        <v>366.1</v>
      </c>
      <c r="BC750" s="57">
        <v>449.05040000000002</v>
      </c>
      <c r="BD750" s="57">
        <v>485.82800000000003</v>
      </c>
      <c r="BE750" s="57">
        <v>536.45983200000001</v>
      </c>
      <c r="BF750" s="57">
        <v>586.28595920000009</v>
      </c>
      <c r="BG750" s="57">
        <v>641.35651512000004</v>
      </c>
      <c r="BI750" s="57">
        <v>118</v>
      </c>
      <c r="BJ750" s="57">
        <v>118</v>
      </c>
      <c r="BK750" s="57">
        <v>118</v>
      </c>
      <c r="BL750" s="57">
        <v>118</v>
      </c>
      <c r="BM750" s="57">
        <v>118</v>
      </c>
      <c r="BN750" s="57">
        <v>118</v>
      </c>
      <c r="BO750" s="57">
        <v>0</v>
      </c>
      <c r="BP750" s="57">
        <v>0</v>
      </c>
      <c r="BQ750" s="57">
        <v>0</v>
      </c>
      <c r="BR750" s="57">
        <v>0</v>
      </c>
      <c r="BS750" s="57">
        <v>0</v>
      </c>
      <c r="BT750" s="57">
        <v>0</v>
      </c>
      <c r="CA750" s="57">
        <v>53.645983200000003</v>
      </c>
      <c r="CB750" s="30">
        <v>80.468974799999998</v>
      </c>
      <c r="CC750" s="30">
        <v>187.76094119999999</v>
      </c>
      <c r="CD750" s="30">
        <v>26.822991600000002</v>
      </c>
      <c r="CE750" s="30">
        <v>53.645983200000003</v>
      </c>
      <c r="CF750" s="30">
        <v>134.114958</v>
      </c>
      <c r="CG750" s="124">
        <v>64.13565151200001</v>
      </c>
      <c r="CH750" s="124">
        <v>96.203477268</v>
      </c>
      <c r="CI750" s="124">
        <v>224.47478029199999</v>
      </c>
      <c r="CJ750" s="124">
        <v>32.067825756000005</v>
      </c>
      <c r="CK750" s="124">
        <v>64.13565151200001</v>
      </c>
      <c r="CL750" s="124">
        <v>160.33912878000001</v>
      </c>
      <c r="CM750" s="4">
        <f>IF(ISNUMBER(VLOOKUP(A750,Sheet1!$D$5:$D$567,1,0)),1,0)</f>
        <v>1</v>
      </c>
    </row>
    <row r="751" spans="1:91">
      <c r="A751" s="147">
        <v>8503</v>
      </c>
      <c r="B751" s="156">
        <v>850</v>
      </c>
      <c r="C751" s="1">
        <v>85</v>
      </c>
      <c r="D751" s="149" t="s">
        <v>859</v>
      </c>
      <c r="E751"/>
      <c r="F751" s="150" t="s">
        <v>685</v>
      </c>
      <c r="G751" t="s">
        <v>91</v>
      </c>
      <c r="H751" t="s">
        <v>91</v>
      </c>
      <c r="I751" t="s">
        <v>367</v>
      </c>
      <c r="J751" s="150" t="s">
        <v>245</v>
      </c>
      <c r="K751" s="151"/>
      <c r="L751" s="151"/>
      <c r="M751" s="151"/>
      <c r="N751" s="151"/>
      <c r="O751" s="151"/>
      <c r="P751" s="151"/>
      <c r="Q751" s="151"/>
      <c r="R751" s="153"/>
      <c r="S751" s="153"/>
      <c r="T751" s="153"/>
      <c r="U751" s="153"/>
      <c r="V751" s="153"/>
      <c r="W751"/>
      <c r="X751" s="9">
        <f t="shared" ref="X751:AB752" si="273">AD751*R751</f>
        <v>0</v>
      </c>
      <c r="Y751" s="9">
        <f t="shared" si="273"/>
        <v>0</v>
      </c>
      <c r="Z751" s="9">
        <f t="shared" si="273"/>
        <v>0</v>
      </c>
      <c r="AA751" s="9">
        <f t="shared" si="273"/>
        <v>0</v>
      </c>
      <c r="AB751" s="9">
        <f t="shared" si="273"/>
        <v>0</v>
      </c>
      <c r="AC751"/>
      <c r="AD751" s="154"/>
      <c r="AE751" s="154"/>
      <c r="AF751" s="154"/>
      <c r="AG751" s="154"/>
      <c r="AH751" s="154"/>
      <c r="AI751"/>
      <c r="AJ751" s="117"/>
      <c r="AK751" s="117"/>
      <c r="AL751" s="117"/>
      <c r="AM751" s="117"/>
      <c r="AN751" s="117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 s="117">
        <v>1245</v>
      </c>
      <c r="BD751" s="117">
        <v>1245</v>
      </c>
      <c r="BE751" s="117">
        <v>1536</v>
      </c>
      <c r="BF751" s="117">
        <v>1827</v>
      </c>
      <c r="BG751" s="117">
        <v>2088</v>
      </c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 s="117">
        <v>1386</v>
      </c>
      <c r="CB751" s="117">
        <v>150</v>
      </c>
      <c r="CC751" s="117">
        <v>0</v>
      </c>
      <c r="CD751" s="117">
        <v>0</v>
      </c>
      <c r="CE751" s="117">
        <v>0</v>
      </c>
      <c r="CF751" s="117"/>
      <c r="CG751" s="117">
        <v>1848</v>
      </c>
      <c r="CH751" s="117">
        <v>240</v>
      </c>
      <c r="CI751" s="117">
        <v>0</v>
      </c>
      <c r="CJ751" s="117">
        <v>0</v>
      </c>
      <c r="CK751" s="117">
        <v>0</v>
      </c>
      <c r="CL751" s="117">
        <v>0</v>
      </c>
      <c r="CM751" s="4">
        <f>IF(ISNUMBER(VLOOKUP(A751,Sheet1!$D$5:$D$567,1,0)),1,0)</f>
        <v>1</v>
      </c>
    </row>
    <row r="752" spans="1:91">
      <c r="A752" s="147">
        <v>8504</v>
      </c>
      <c r="B752" s="156">
        <v>850</v>
      </c>
      <c r="C752" s="1">
        <v>85</v>
      </c>
      <c r="D752" s="149" t="s">
        <v>860</v>
      </c>
      <c r="E752"/>
      <c r="F752" s="150" t="s">
        <v>90</v>
      </c>
      <c r="G752" t="s">
        <v>91</v>
      </c>
      <c r="H752" t="s">
        <v>91</v>
      </c>
      <c r="I752" t="s">
        <v>367</v>
      </c>
      <c r="J752" s="150" t="s">
        <v>245</v>
      </c>
      <c r="K752" s="151">
        <v>0</v>
      </c>
      <c r="L752" s="151"/>
      <c r="M752" s="151"/>
      <c r="N752" s="151"/>
      <c r="O752" s="151"/>
      <c r="P752" s="151"/>
      <c r="Q752" s="151"/>
      <c r="R752" s="153">
        <f>K752+L752</f>
        <v>0</v>
      </c>
      <c r="S752" s="153">
        <f t="shared" ref="S752:V753" si="274">R752+M752</f>
        <v>0</v>
      </c>
      <c r="T752" s="153">
        <f t="shared" si="274"/>
        <v>0</v>
      </c>
      <c r="U752" s="153">
        <f t="shared" si="274"/>
        <v>0</v>
      </c>
      <c r="V752" s="153">
        <f t="shared" si="274"/>
        <v>0</v>
      </c>
      <c r="W752"/>
      <c r="X752" s="9">
        <f t="shared" si="273"/>
        <v>0</v>
      </c>
      <c r="Y752" s="9">
        <f t="shared" si="273"/>
        <v>0</v>
      </c>
      <c r="Z752" s="9">
        <f t="shared" si="273"/>
        <v>0</v>
      </c>
      <c r="AA752" s="9">
        <f t="shared" si="273"/>
        <v>0</v>
      </c>
      <c r="AB752" s="9">
        <f t="shared" si="273"/>
        <v>0</v>
      </c>
      <c r="AC752"/>
      <c r="AD752" s="154"/>
      <c r="AE752" s="154"/>
      <c r="AF752" s="154"/>
      <c r="AG752" s="154"/>
      <c r="AH752" s="154"/>
      <c r="AI752"/>
      <c r="AJ752" s="117"/>
      <c r="AK752" s="117"/>
      <c r="AL752" s="117"/>
      <c r="AM752" s="117"/>
      <c r="AN752" s="117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 s="117">
        <v>2527.5</v>
      </c>
      <c r="BD752" s="117">
        <v>2932.5</v>
      </c>
      <c r="BE752" s="117">
        <v>3114</v>
      </c>
      <c r="BF752" s="117">
        <v>3295.5</v>
      </c>
      <c r="BG752" s="117">
        <v>3477</v>
      </c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 s="117">
        <v>2904</v>
      </c>
      <c r="CB752" s="117">
        <v>210</v>
      </c>
      <c r="CC752" s="117">
        <v>0</v>
      </c>
      <c r="CD752" s="117">
        <v>0</v>
      </c>
      <c r="CE752" s="117">
        <v>0</v>
      </c>
      <c r="CF752" s="117"/>
      <c r="CG752" s="117">
        <v>3267</v>
      </c>
      <c r="CH752" s="117">
        <v>210</v>
      </c>
      <c r="CI752" s="117">
        <v>0</v>
      </c>
      <c r="CJ752" s="117">
        <v>0</v>
      </c>
      <c r="CK752" s="117">
        <v>0</v>
      </c>
      <c r="CL752" s="117">
        <v>0</v>
      </c>
      <c r="CM752" s="4">
        <f>IF(ISNUMBER(VLOOKUP(A752,Sheet1!$D$5:$D$567,1,0)),1,0)</f>
        <v>1</v>
      </c>
    </row>
    <row r="753" spans="1:91">
      <c r="A753" s="1">
        <v>8505</v>
      </c>
      <c r="B753" s="1">
        <v>850</v>
      </c>
      <c r="C753" s="1">
        <v>85</v>
      </c>
      <c r="D753" s="57" t="s">
        <v>861</v>
      </c>
      <c r="F753" s="4" t="s">
        <v>90</v>
      </c>
      <c r="G753" s="4" t="s">
        <v>91</v>
      </c>
      <c r="H753" s="4" t="s">
        <v>92</v>
      </c>
      <c r="I753" s="4" t="s">
        <v>367</v>
      </c>
      <c r="J753" s="4" t="s">
        <v>245</v>
      </c>
      <c r="K753" s="130">
        <v>215</v>
      </c>
      <c r="L753" s="57">
        <v>19</v>
      </c>
      <c r="M753" s="57">
        <v>19</v>
      </c>
      <c r="N753" s="57">
        <v>19</v>
      </c>
      <c r="O753" s="57">
        <v>19</v>
      </c>
      <c r="P753" s="57">
        <v>19</v>
      </c>
      <c r="Q753" s="57">
        <f>SUM(L753:P753)</f>
        <v>95</v>
      </c>
      <c r="R753" s="58">
        <f>K753+L753</f>
        <v>234</v>
      </c>
      <c r="S753" s="58">
        <f t="shared" si="274"/>
        <v>253</v>
      </c>
      <c r="T753" s="58">
        <f t="shared" si="274"/>
        <v>272</v>
      </c>
      <c r="U753" s="58">
        <f t="shared" si="274"/>
        <v>291</v>
      </c>
      <c r="V753" s="62">
        <f t="shared" si="274"/>
        <v>310</v>
      </c>
      <c r="W753" s="57">
        <v>776</v>
      </c>
      <c r="X753" s="57">
        <f>R753*AD753</f>
        <v>819</v>
      </c>
      <c r="Y753" s="57">
        <f>S753*AE753</f>
        <v>860.19999999999993</v>
      </c>
      <c r="Z753" s="57">
        <f>T753*AF753</f>
        <v>897.59999999999991</v>
      </c>
      <c r="AA753" s="57">
        <f>U753*AG753</f>
        <v>931.2</v>
      </c>
      <c r="AB753" s="57">
        <f>V753*AH753</f>
        <v>992</v>
      </c>
      <c r="AC753" s="59">
        <v>3.6093023255813952</v>
      </c>
      <c r="AD753" s="59">
        <v>3.5</v>
      </c>
      <c r="AE753" s="59">
        <v>3.4</v>
      </c>
      <c r="AF753" s="59">
        <v>3.3</v>
      </c>
      <c r="AG753" s="59">
        <v>3.2</v>
      </c>
      <c r="AH753" s="59">
        <v>3.2</v>
      </c>
      <c r="BB753" s="57">
        <v>210.25</v>
      </c>
      <c r="BC753" s="57">
        <v>263.07080000000002</v>
      </c>
      <c r="BD753" s="57">
        <v>307.38378666666665</v>
      </c>
      <c r="BE753" s="57">
        <v>368.70321999999999</v>
      </c>
      <c r="BF753" s="57">
        <v>431.32043133333337</v>
      </c>
      <c r="BG753" s="57">
        <v>460.36086513333339</v>
      </c>
      <c r="BI753" s="57">
        <v>535</v>
      </c>
      <c r="BJ753" s="57">
        <v>535</v>
      </c>
      <c r="BK753" s="57">
        <v>890</v>
      </c>
      <c r="BL753" s="57">
        <v>1390</v>
      </c>
      <c r="BM753" s="57">
        <v>1890</v>
      </c>
      <c r="BN753" s="57">
        <v>1890</v>
      </c>
      <c r="BO753" s="57">
        <v>0</v>
      </c>
      <c r="BP753" s="57">
        <v>0</v>
      </c>
      <c r="BQ753" s="57">
        <v>0</v>
      </c>
      <c r="BR753" s="57">
        <v>0</v>
      </c>
      <c r="BS753" s="57">
        <v>0</v>
      </c>
      <c r="BT753" s="57">
        <v>0</v>
      </c>
      <c r="CA753" s="57">
        <v>18.435160999999997</v>
      </c>
      <c r="CB753" s="30">
        <v>18.435160999999997</v>
      </c>
      <c r="CC753" s="30">
        <v>18.435160999999997</v>
      </c>
      <c r="CD753" s="30">
        <v>92.175804999999983</v>
      </c>
      <c r="CE753" s="30">
        <v>202.78677099999996</v>
      </c>
      <c r="CF753" s="30">
        <v>18.435160999999997</v>
      </c>
      <c r="CG753" s="124">
        <v>23.018043256666672</v>
      </c>
      <c r="CH753" s="124">
        <v>23.018043256666672</v>
      </c>
      <c r="CI753" s="124">
        <v>23.018043256666672</v>
      </c>
      <c r="CJ753" s="124">
        <v>115.09021628333338</v>
      </c>
      <c r="CK753" s="124">
        <v>253.19847582333338</v>
      </c>
      <c r="CL753" s="124">
        <v>23.018043256666672</v>
      </c>
      <c r="CM753" s="4">
        <f>IF(ISNUMBER(VLOOKUP(A753,Sheet1!$D$5:$D$567,1,0)),1,0)</f>
        <v>1</v>
      </c>
    </row>
    <row r="754" spans="1:91" customFormat="1">
      <c r="A754" s="147">
        <v>8506</v>
      </c>
      <c r="B754" s="156">
        <v>850</v>
      </c>
      <c r="C754" s="1">
        <v>85</v>
      </c>
      <c r="D754" s="149" t="s">
        <v>862</v>
      </c>
      <c r="F754" s="150" t="s">
        <v>90</v>
      </c>
      <c r="G754" t="s">
        <v>91</v>
      </c>
      <c r="H754" t="s">
        <v>91</v>
      </c>
      <c r="I754" t="s">
        <v>367</v>
      </c>
      <c r="J754" s="150" t="s">
        <v>245</v>
      </c>
      <c r="K754" s="151"/>
      <c r="L754" s="151"/>
      <c r="M754" s="151"/>
      <c r="N754" s="151"/>
      <c r="O754" s="151"/>
      <c r="P754" s="151"/>
      <c r="Q754" s="151"/>
      <c r="R754" s="153"/>
      <c r="S754" s="153"/>
      <c r="T754" s="153"/>
      <c r="U754" s="153"/>
      <c r="V754" s="153"/>
      <c r="X754" s="9">
        <f>AD754*R754</f>
        <v>0</v>
      </c>
      <c r="Y754" s="9">
        <f>AE754*S754</f>
        <v>0</v>
      </c>
      <c r="Z754" s="9">
        <f>AF754*T754</f>
        <v>0</v>
      </c>
      <c r="AA754" s="9">
        <f>AG754*U754</f>
        <v>0</v>
      </c>
      <c r="AB754" s="9">
        <f>AH754*V754</f>
        <v>0</v>
      </c>
      <c r="AD754" s="154"/>
      <c r="AE754" s="154"/>
      <c r="AF754" s="154"/>
      <c r="AG754" s="154"/>
      <c r="AH754" s="154"/>
      <c r="AJ754" s="117"/>
      <c r="AK754" s="117"/>
      <c r="AL754" s="117"/>
      <c r="AM754" s="117"/>
      <c r="AN754" s="117"/>
      <c r="BC754" s="117">
        <v>510</v>
      </c>
      <c r="BD754" s="117">
        <v>1332</v>
      </c>
      <c r="BE754" s="117">
        <v>2154</v>
      </c>
      <c r="BF754" s="117">
        <v>2664</v>
      </c>
      <c r="BG754" s="117">
        <v>3174</v>
      </c>
      <c r="CA754" s="117">
        <v>1584</v>
      </c>
      <c r="CB754" s="117">
        <v>570</v>
      </c>
      <c r="CC754" s="117">
        <v>0</v>
      </c>
      <c r="CD754" s="117">
        <v>0</v>
      </c>
      <c r="CE754" s="117">
        <v>0</v>
      </c>
      <c r="CF754" s="117"/>
      <c r="CG754" s="117">
        <v>2376</v>
      </c>
      <c r="CH754" s="117">
        <v>798</v>
      </c>
      <c r="CI754" s="117">
        <v>0</v>
      </c>
      <c r="CJ754" s="117">
        <v>0</v>
      </c>
      <c r="CK754" s="117">
        <v>0</v>
      </c>
      <c r="CL754" s="117">
        <v>0</v>
      </c>
      <c r="CM754" s="4">
        <f>IF(ISNUMBER(VLOOKUP(A754,Sheet1!$D$5:$D$567,1,0)),1,0)</f>
        <v>1</v>
      </c>
    </row>
    <row r="755" spans="1:91">
      <c r="A755" s="1">
        <v>8507</v>
      </c>
      <c r="B755" s="1">
        <v>850</v>
      </c>
      <c r="C755" s="1">
        <v>85</v>
      </c>
      <c r="D755" s="3" t="s">
        <v>863</v>
      </c>
      <c r="E755" s="3"/>
      <c r="F755" s="4" t="s">
        <v>90</v>
      </c>
      <c r="G755" s="4" t="s">
        <v>91</v>
      </c>
      <c r="H755" s="4" t="s">
        <v>92</v>
      </c>
      <c r="I755" s="4" t="s">
        <v>367</v>
      </c>
      <c r="J755" s="4" t="s">
        <v>245</v>
      </c>
      <c r="K755" s="130">
        <v>609</v>
      </c>
      <c r="L755" s="57">
        <v>38</v>
      </c>
      <c r="M755" s="57">
        <v>38</v>
      </c>
      <c r="N755" s="57">
        <v>38</v>
      </c>
      <c r="O755" s="57">
        <v>38</v>
      </c>
      <c r="P755" s="57">
        <v>38</v>
      </c>
      <c r="Q755" s="57">
        <f t="shared" ref="Q755:Q768" si="275">SUM(L755:P755)</f>
        <v>190</v>
      </c>
      <c r="R755" s="58">
        <f>K755+L755</f>
        <v>647</v>
      </c>
      <c r="S755" s="58">
        <f t="shared" ref="S755:V756" si="276">R755+M755</f>
        <v>685</v>
      </c>
      <c r="T755" s="58">
        <f t="shared" si="276"/>
        <v>723</v>
      </c>
      <c r="U755" s="58">
        <f t="shared" si="276"/>
        <v>761</v>
      </c>
      <c r="V755" s="62">
        <f t="shared" si="276"/>
        <v>799</v>
      </c>
      <c r="W755" s="57">
        <v>2079</v>
      </c>
      <c r="X755" s="57">
        <f t="shared" ref="X755:AB756" si="277">R755*AD755</f>
        <v>2135.1</v>
      </c>
      <c r="Y755" s="57">
        <f t="shared" si="277"/>
        <v>2192</v>
      </c>
      <c r="Z755" s="57">
        <f t="shared" si="277"/>
        <v>2313.6</v>
      </c>
      <c r="AA755" s="57">
        <f t="shared" si="277"/>
        <v>2359.1</v>
      </c>
      <c r="AB755" s="57">
        <f t="shared" si="277"/>
        <v>2476.9</v>
      </c>
      <c r="AC755" s="59">
        <v>3.4137931034482758</v>
      </c>
      <c r="AD755" s="59">
        <v>3.3</v>
      </c>
      <c r="AE755" s="59">
        <v>3.2</v>
      </c>
      <c r="AF755" s="59">
        <v>3.1999999999999997</v>
      </c>
      <c r="AG755" s="59">
        <v>3.1</v>
      </c>
      <c r="AH755" s="59">
        <v>3.1</v>
      </c>
      <c r="BB755" s="57">
        <v>450</v>
      </c>
      <c r="BC755" s="57">
        <v>564.76495999999997</v>
      </c>
      <c r="BD755" s="57">
        <v>636.36817333333329</v>
      </c>
      <c r="BE755" s="57">
        <v>721.15976000000001</v>
      </c>
      <c r="BF755" s="57">
        <v>809.46586666666667</v>
      </c>
      <c r="BG755" s="57">
        <v>876.66338666666672</v>
      </c>
      <c r="BI755" s="57">
        <v>1510</v>
      </c>
      <c r="BJ755" s="57">
        <v>1510</v>
      </c>
      <c r="BK755" s="57">
        <v>2010</v>
      </c>
      <c r="BL755" s="57">
        <v>2410</v>
      </c>
      <c r="BM755" s="57">
        <v>2810</v>
      </c>
      <c r="BN755" s="57">
        <v>2810</v>
      </c>
      <c r="BO755" s="57">
        <v>17</v>
      </c>
      <c r="BP755" s="57">
        <v>17</v>
      </c>
      <c r="BQ755" s="57">
        <v>17</v>
      </c>
      <c r="BR755" s="57">
        <v>17</v>
      </c>
      <c r="BS755" s="57">
        <v>17</v>
      </c>
      <c r="BT755" s="57">
        <v>17</v>
      </c>
      <c r="CA755" s="57">
        <v>144.23195200000001</v>
      </c>
      <c r="CB755" s="30">
        <v>216.347928</v>
      </c>
      <c r="CC755" s="30">
        <v>108.173964</v>
      </c>
      <c r="CD755" s="30">
        <v>36.057988000000002</v>
      </c>
      <c r="CE755" s="30">
        <v>108.173964</v>
      </c>
      <c r="CF755" s="30">
        <v>108.173964</v>
      </c>
      <c r="CG755" s="124">
        <v>175.33267733333335</v>
      </c>
      <c r="CH755" s="124">
        <v>262.99901599999998</v>
      </c>
      <c r="CI755" s="124">
        <v>131.49950799999999</v>
      </c>
      <c r="CJ755" s="124">
        <v>43.833169333333338</v>
      </c>
      <c r="CK755" s="124">
        <v>131.49950799999999</v>
      </c>
      <c r="CL755" s="124">
        <v>131.49950799999999</v>
      </c>
      <c r="CM755" s="4">
        <f>IF(ISNUMBER(VLOOKUP(A755,Sheet1!$D$5:$D$567,1,0)),1,0)</f>
        <v>1</v>
      </c>
    </row>
    <row r="756" spans="1:91" s="14" customFormat="1">
      <c r="A756" s="13">
        <v>8508</v>
      </c>
      <c r="B756" s="13">
        <v>850</v>
      </c>
      <c r="C756" s="1">
        <v>85</v>
      </c>
      <c r="D756" s="14" t="s">
        <v>864</v>
      </c>
      <c r="F756" s="15" t="s">
        <v>685</v>
      </c>
      <c r="G756" s="15" t="s">
        <v>91</v>
      </c>
      <c r="H756" s="15" t="s">
        <v>92</v>
      </c>
      <c r="I756" s="15" t="s">
        <v>367</v>
      </c>
      <c r="J756" s="15" t="s">
        <v>245</v>
      </c>
      <c r="K756" s="16">
        <v>1177</v>
      </c>
      <c r="L756" s="16">
        <v>78</v>
      </c>
      <c r="M756" s="16">
        <v>106</v>
      </c>
      <c r="N756" s="16">
        <v>174</v>
      </c>
      <c r="O756" s="16">
        <v>174</v>
      </c>
      <c r="P756" s="16">
        <v>98</v>
      </c>
      <c r="Q756" s="16">
        <f t="shared" si="275"/>
        <v>630</v>
      </c>
      <c r="R756" s="17">
        <f>K756+L756</f>
        <v>1255</v>
      </c>
      <c r="S756" s="17">
        <f t="shared" si="276"/>
        <v>1361</v>
      </c>
      <c r="T756" s="17">
        <f t="shared" si="276"/>
        <v>1535</v>
      </c>
      <c r="U756" s="17">
        <f t="shared" si="276"/>
        <v>1709</v>
      </c>
      <c r="V756" s="62">
        <f t="shared" si="276"/>
        <v>1807</v>
      </c>
      <c r="W756" s="16">
        <v>4291</v>
      </c>
      <c r="X756" s="16">
        <f t="shared" si="277"/>
        <v>4392.5</v>
      </c>
      <c r="Y756" s="16">
        <f t="shared" si="277"/>
        <v>4722.5999999999995</v>
      </c>
      <c r="Z756" s="16">
        <f t="shared" si="277"/>
        <v>5504.5999999999995</v>
      </c>
      <c r="AA756" s="16">
        <f t="shared" si="277"/>
        <v>5916.8</v>
      </c>
      <c r="AB756" s="16">
        <f t="shared" si="277"/>
        <v>6230.4000000000005</v>
      </c>
      <c r="AC756" s="18">
        <v>3.6457094307561597</v>
      </c>
      <c r="AD756" s="18">
        <v>3.5</v>
      </c>
      <c r="AE756" s="18">
        <v>3.4699485672299777</v>
      </c>
      <c r="AF756" s="18">
        <v>3.5860586319218237</v>
      </c>
      <c r="AG756" s="18">
        <v>3.4621416032767702</v>
      </c>
      <c r="AH756" s="18">
        <v>3.4479247371333703</v>
      </c>
      <c r="BB756" s="16">
        <v>354.59</v>
      </c>
      <c r="BC756" s="16">
        <v>442.63803538699051</v>
      </c>
      <c r="BD756" s="16">
        <v>485.08846786163724</v>
      </c>
      <c r="BE756" s="16">
        <v>555.98524637745675</v>
      </c>
      <c r="BF756" s="16">
        <v>615.13248435001901</v>
      </c>
      <c r="BG756" s="16">
        <v>676.19521707684783</v>
      </c>
      <c r="BH756" s="13"/>
      <c r="BI756" s="16">
        <v>429</v>
      </c>
      <c r="BJ756" s="16">
        <v>651.18442337381612</v>
      </c>
      <c r="BK756" s="16">
        <v>674.73736794931563</v>
      </c>
      <c r="BL756" s="16">
        <v>709.89245641927312</v>
      </c>
      <c r="BM756" s="16">
        <v>719.03930910215627</v>
      </c>
      <c r="BN756" s="16">
        <v>669.16362163863107</v>
      </c>
      <c r="BO756" s="16">
        <v>0</v>
      </c>
      <c r="BP756" s="16">
        <v>0</v>
      </c>
      <c r="BQ756" s="16">
        <v>0</v>
      </c>
      <c r="BR756" s="16">
        <v>0</v>
      </c>
      <c r="BS756" s="16">
        <v>0</v>
      </c>
      <c r="BT756" s="16">
        <v>0</v>
      </c>
      <c r="BU756" s="16"/>
      <c r="BV756" s="16"/>
      <c r="BW756" s="16"/>
      <c r="BX756" s="16"/>
      <c r="BY756" s="16"/>
      <c r="BZ756" s="16"/>
      <c r="CA756" s="16">
        <v>26.598263010039549</v>
      </c>
      <c r="CB756" s="16">
        <v>53.196526020079098</v>
      </c>
      <c r="CC756" s="16">
        <v>159.58957806023733</v>
      </c>
      <c r="CD756" s="16">
        <v>26.598263010039549</v>
      </c>
      <c r="CE756" s="16">
        <v>103.81477520678443</v>
      </c>
      <c r="CF756" s="16">
        <v>186.18784107027685</v>
      </c>
      <c r="CG756" s="16">
        <v>32.349092619141913</v>
      </c>
      <c r="CH756" s="16">
        <v>64.698185238283827</v>
      </c>
      <c r="CI756" s="16">
        <v>194.09455571485151</v>
      </c>
      <c r="CJ756" s="16">
        <v>32.349092619141913</v>
      </c>
      <c r="CK756" s="16">
        <v>126.26064255143531</v>
      </c>
      <c r="CL756" s="16">
        <v>226.44364833399339</v>
      </c>
      <c r="CM756" s="4">
        <f>IF(ISNUMBER(VLOOKUP(A756,Sheet1!$D$5:$D$567,1,0)),1,0)</f>
        <v>1</v>
      </c>
    </row>
    <row r="757" spans="1:91">
      <c r="A757" s="111">
        <v>8511</v>
      </c>
      <c r="B757" s="100">
        <v>851</v>
      </c>
      <c r="C757" s="1">
        <v>85</v>
      </c>
      <c r="D757" s="101" t="s">
        <v>865</v>
      </c>
      <c r="E757" s="101"/>
      <c r="F757" s="102" t="s">
        <v>685</v>
      </c>
      <c r="G757" s="102" t="s">
        <v>91</v>
      </c>
      <c r="H757" s="102" t="s">
        <v>550</v>
      </c>
      <c r="I757" s="102" t="s">
        <v>367</v>
      </c>
      <c r="J757" s="102" t="s">
        <v>574</v>
      </c>
      <c r="K757" s="103">
        <f>W757/AC757</f>
        <v>480.8595144958972</v>
      </c>
      <c r="L757" s="103">
        <f>R757-K757</f>
        <v>79.197387942510659</v>
      </c>
      <c r="M757" s="103">
        <f>S757-R757</f>
        <v>39.94309756159214</v>
      </c>
      <c r="N757" s="103">
        <f>T757-S757</f>
        <v>40</v>
      </c>
      <c r="O757" s="103">
        <f>U757-T757</f>
        <v>60</v>
      </c>
      <c r="P757" s="103">
        <f>V757-U757</f>
        <v>60</v>
      </c>
      <c r="Q757" s="103">
        <f t="shared" si="275"/>
        <v>279.1404855041028</v>
      </c>
      <c r="R757" s="106">
        <f>X757/AD757</f>
        <v>560.05690243840786</v>
      </c>
      <c r="S757" s="106">
        <f>Y757/AE757</f>
        <v>600</v>
      </c>
      <c r="T757" s="106">
        <f>Z757/AF757</f>
        <v>640</v>
      </c>
      <c r="U757" s="106">
        <f>AA757/AG757</f>
        <v>700</v>
      </c>
      <c r="V757" s="106">
        <f>AB757/AH757</f>
        <v>760</v>
      </c>
      <c r="W757" s="103">
        <v>2404.297572479486</v>
      </c>
      <c r="X757" s="103">
        <v>2800.2845121920391</v>
      </c>
      <c r="Y757" s="103">
        <v>3000</v>
      </c>
      <c r="Z757" s="103">
        <v>3200</v>
      </c>
      <c r="AA757" s="103">
        <v>3500</v>
      </c>
      <c r="AB757" s="103">
        <v>3800</v>
      </c>
      <c r="AC757" s="105">
        <v>5</v>
      </c>
      <c r="AD757" s="105">
        <v>5</v>
      </c>
      <c r="AE757" s="105">
        <v>5</v>
      </c>
      <c r="AF757" s="105">
        <v>5</v>
      </c>
      <c r="AG757" s="105">
        <v>5</v>
      </c>
      <c r="AH757" s="105">
        <v>5</v>
      </c>
      <c r="AI757" s="105">
        <v>4</v>
      </c>
      <c r="AJ757" s="95">
        <f>K757/AI757</f>
        <v>120.2148786239743</v>
      </c>
      <c r="AK757" s="95">
        <f>R757/$AI757</f>
        <v>140.01422560960197</v>
      </c>
      <c r="AL757" s="95">
        <f>S757/$AI757</f>
        <v>150</v>
      </c>
      <c r="AM757" s="95">
        <f>T757/$AI757</f>
        <v>160</v>
      </c>
      <c r="AN757" s="95">
        <f>U757/$AI757</f>
        <v>175</v>
      </c>
      <c r="AO757" s="95">
        <f>V757/$AI757</f>
        <v>190</v>
      </c>
      <c r="AP757" s="103">
        <v>200</v>
      </c>
      <c r="AQ757" s="103">
        <f>AP757*1.25</f>
        <v>250</v>
      </c>
      <c r="AR757" s="103">
        <f>AQ757*1.25</f>
        <v>312.5</v>
      </c>
      <c r="AS757" s="103">
        <f>AR757*1.25</f>
        <v>390.625</v>
      </c>
      <c r="AT757" s="103">
        <f>AS757*1.25</f>
        <v>488.28125</v>
      </c>
      <c r="AU757" s="103">
        <f>AT757*1.25</f>
        <v>610.3515625</v>
      </c>
      <c r="AV757" s="117">
        <v>84.775232518391903</v>
      </c>
      <c r="AW757" s="117">
        <v>79.4730275664472</v>
      </c>
      <c r="AX757" s="117">
        <v>67.272727257</v>
      </c>
      <c r="AY757" s="117">
        <v>67.172104603733331</v>
      </c>
      <c r="AZ757" s="117">
        <v>77.402215279666677</v>
      </c>
      <c r="BA757" s="117">
        <v>83.934016731999989</v>
      </c>
      <c r="BB757" s="74">
        <f t="shared" ref="BB757:BG757" si="278">AV757+AP757+AJ757</f>
        <v>404.99011114236623</v>
      </c>
      <c r="BC757" s="74">
        <f t="shared" si="278"/>
        <v>469.48725317604914</v>
      </c>
      <c r="BD757" s="74">
        <f t="shared" si="278"/>
        <v>529.77272725700004</v>
      </c>
      <c r="BE757" s="74">
        <f t="shared" si="278"/>
        <v>617.79710460373326</v>
      </c>
      <c r="BF757" s="74">
        <f t="shared" si="278"/>
        <v>740.68346527966673</v>
      </c>
      <c r="BG757" s="74">
        <f t="shared" si="278"/>
        <v>884.28557923200003</v>
      </c>
      <c r="BH757" s="111">
        <v>8511</v>
      </c>
      <c r="BI757" s="103">
        <v>1271.6284877758785</v>
      </c>
      <c r="BJ757" s="103">
        <v>1192.095413496708</v>
      </c>
      <c r="BK757" s="103">
        <v>1009.090908855</v>
      </c>
      <c r="BL757" s="103">
        <v>1007.5815690559999</v>
      </c>
      <c r="BM757" s="103">
        <v>1161.0332291950001</v>
      </c>
      <c r="BN757" s="103">
        <v>1259.0102509799999</v>
      </c>
      <c r="BO757" s="103"/>
      <c r="BP757" s="103"/>
      <c r="BQ757" s="103"/>
      <c r="BR757" s="103"/>
      <c r="BS757" s="103"/>
      <c r="BT757" s="103"/>
      <c r="BU757" s="103"/>
      <c r="BV757" s="103"/>
      <c r="BW757" s="103"/>
      <c r="BX757" s="103"/>
      <c r="BY757" s="103"/>
      <c r="BZ757" s="103"/>
      <c r="CA757" s="103">
        <v>123.55942092074666</v>
      </c>
      <c r="CB757" s="30">
        <v>154.44927615093331</v>
      </c>
      <c r="CC757" s="30">
        <v>92.669565690559992</v>
      </c>
      <c r="CD757" s="30">
        <v>123.55942092074666</v>
      </c>
      <c r="CE757" s="30">
        <v>67.172104603733331</v>
      </c>
      <c r="CF757" s="30">
        <v>55.601739414335988</v>
      </c>
      <c r="CG757" s="124">
        <v>176.85711584640001</v>
      </c>
      <c r="CH757" s="124">
        <v>221.07139480800001</v>
      </c>
      <c r="CI757" s="124">
        <v>150.32854846944002</v>
      </c>
      <c r="CJ757" s="124">
        <v>176.85711584640001</v>
      </c>
      <c r="CK757" s="124">
        <v>83.934016731999989</v>
      </c>
      <c r="CL757" s="124">
        <v>79.585702130879994</v>
      </c>
      <c r="CM757" s="4">
        <f>IF(ISNUMBER(VLOOKUP(A757,Sheet1!$D$5:$D$567,1,0)),1,0)</f>
        <v>0</v>
      </c>
    </row>
    <row r="758" spans="1:91">
      <c r="A758" s="1">
        <v>8512</v>
      </c>
      <c r="B758" s="1">
        <v>851</v>
      </c>
      <c r="C758" s="1">
        <v>85</v>
      </c>
      <c r="D758" s="3" t="s">
        <v>866</v>
      </c>
      <c r="E758" s="3"/>
      <c r="F758" s="4" t="s">
        <v>685</v>
      </c>
      <c r="G758" s="4" t="s">
        <v>91</v>
      </c>
      <c r="H758" s="4" t="s">
        <v>92</v>
      </c>
      <c r="I758" s="4" t="s">
        <v>367</v>
      </c>
      <c r="J758" s="4" t="s">
        <v>245</v>
      </c>
      <c r="K758" s="130">
        <v>0</v>
      </c>
      <c r="L758" s="57">
        <v>0</v>
      </c>
      <c r="M758" s="57">
        <v>0</v>
      </c>
      <c r="N758" s="57">
        <v>0</v>
      </c>
      <c r="O758" s="57">
        <v>0</v>
      </c>
      <c r="P758" s="57">
        <v>0</v>
      </c>
      <c r="Q758" s="57">
        <f t="shared" si="275"/>
        <v>0</v>
      </c>
      <c r="R758" s="58">
        <f t="shared" ref="R758:R769" si="279">K758+L758</f>
        <v>0</v>
      </c>
      <c r="S758" s="58">
        <f>R758+M758</f>
        <v>0</v>
      </c>
      <c r="T758" s="58">
        <f>S758+N758</f>
        <v>0</v>
      </c>
      <c r="U758" s="58">
        <f>T758+O758</f>
        <v>0</v>
      </c>
      <c r="V758" s="62">
        <f>U758+P758</f>
        <v>0</v>
      </c>
      <c r="W758" s="57">
        <v>0</v>
      </c>
      <c r="X758" s="57">
        <f t="shared" ref="X758:X769" si="280">R758*AD758</f>
        <v>0</v>
      </c>
      <c r="Y758" s="57">
        <f t="shared" ref="Y758:Y769" si="281">S758*AE758</f>
        <v>0</v>
      </c>
      <c r="Z758" s="57">
        <f t="shared" ref="Z758:Z769" si="282">T758*AF758</f>
        <v>0</v>
      </c>
      <c r="AA758" s="57">
        <f t="shared" ref="AA758:AA769" si="283">U758*AG758</f>
        <v>0</v>
      </c>
      <c r="AB758" s="57">
        <f t="shared" ref="AB758:AB769" si="284">V758*AH758</f>
        <v>0</v>
      </c>
      <c r="BB758" s="57">
        <v>0</v>
      </c>
      <c r="BC758" s="57">
        <v>0</v>
      </c>
      <c r="BD758" s="57">
        <v>0</v>
      </c>
      <c r="BE758" s="57">
        <v>0</v>
      </c>
      <c r="BF758" s="57">
        <v>0</v>
      </c>
      <c r="BG758" s="57">
        <v>0</v>
      </c>
      <c r="BH758" s="1">
        <v>8512</v>
      </c>
      <c r="BJ758" s="57">
        <v>0</v>
      </c>
      <c r="BK758" s="57">
        <v>0</v>
      </c>
      <c r="BL758" s="57">
        <v>0</v>
      </c>
      <c r="BM758" s="57">
        <v>0</v>
      </c>
      <c r="BN758" s="57">
        <v>0</v>
      </c>
      <c r="BO758" s="57">
        <v>0</v>
      </c>
      <c r="BP758" s="57">
        <v>0</v>
      </c>
      <c r="BQ758" s="57">
        <v>0</v>
      </c>
      <c r="BR758" s="57">
        <v>0</v>
      </c>
      <c r="BS758" s="57">
        <v>0</v>
      </c>
      <c r="BT758" s="57">
        <v>0</v>
      </c>
      <c r="CA758" s="57">
        <v>0</v>
      </c>
      <c r="CB758" s="30">
        <v>0</v>
      </c>
      <c r="CC758" s="30">
        <v>0</v>
      </c>
      <c r="CD758" s="30">
        <v>0</v>
      </c>
      <c r="CE758" s="30">
        <v>0</v>
      </c>
      <c r="CF758" s="30">
        <v>0</v>
      </c>
      <c r="CG758" s="124">
        <v>0</v>
      </c>
      <c r="CH758" s="124">
        <v>0</v>
      </c>
      <c r="CI758" s="124">
        <v>0</v>
      </c>
      <c r="CJ758" s="124">
        <v>0</v>
      </c>
      <c r="CK758" s="124">
        <v>0</v>
      </c>
      <c r="CL758" s="124">
        <v>0</v>
      </c>
      <c r="CM758" s="4">
        <f>IF(ISNUMBER(VLOOKUP(A758,Sheet1!$D$5:$D$567,1,0)),1,0)</f>
        <v>0</v>
      </c>
    </row>
    <row r="759" spans="1:91">
      <c r="A759" s="1">
        <v>8513</v>
      </c>
      <c r="B759" s="1">
        <v>851</v>
      </c>
      <c r="C759" s="1">
        <v>85</v>
      </c>
      <c r="D759" s="3" t="s">
        <v>867</v>
      </c>
      <c r="E759" s="3"/>
      <c r="F759" s="4" t="s">
        <v>685</v>
      </c>
      <c r="G759" s="4" t="s">
        <v>91</v>
      </c>
      <c r="H759" s="4" t="s">
        <v>868</v>
      </c>
      <c r="I759" s="4" t="s">
        <v>367</v>
      </c>
      <c r="J759" s="4" t="s">
        <v>869</v>
      </c>
      <c r="K759" s="57">
        <v>1020</v>
      </c>
      <c r="L759" s="57">
        <v>0</v>
      </c>
      <c r="M759" s="57">
        <v>0</v>
      </c>
      <c r="N759" s="57">
        <v>0</v>
      </c>
      <c r="O759" s="57">
        <v>0</v>
      </c>
      <c r="P759" s="57">
        <v>0</v>
      </c>
      <c r="Q759" s="57">
        <f t="shared" si="275"/>
        <v>0</v>
      </c>
      <c r="R759" s="58">
        <f t="shared" si="279"/>
        <v>1020</v>
      </c>
      <c r="S759" s="58">
        <v>1080</v>
      </c>
      <c r="T759" s="58">
        <v>1110</v>
      </c>
      <c r="U759" s="58">
        <v>1160</v>
      </c>
      <c r="V759" s="61">
        <v>1200</v>
      </c>
      <c r="W759" s="57">
        <v>5070</v>
      </c>
      <c r="X759" s="57">
        <f t="shared" si="280"/>
        <v>5270</v>
      </c>
      <c r="Y759" s="57">
        <f t="shared" si="281"/>
        <v>5500</v>
      </c>
      <c r="Z759" s="57">
        <f t="shared" si="282"/>
        <v>5700</v>
      </c>
      <c r="AA759" s="57">
        <f t="shared" si="283"/>
        <v>5800</v>
      </c>
      <c r="AB759" s="57">
        <f t="shared" si="284"/>
        <v>5750</v>
      </c>
      <c r="AC759" s="59">
        <v>4.9705882352941178</v>
      </c>
      <c r="AD759" s="59">
        <v>5.166666666666667</v>
      </c>
      <c r="AE759" s="59">
        <v>5.0925925925925926</v>
      </c>
      <c r="AF759" s="59">
        <v>5.1351351351351351</v>
      </c>
      <c r="AG759" s="59">
        <v>5</v>
      </c>
      <c r="AH759" s="59">
        <v>4.791666666666667</v>
      </c>
      <c r="BB759" s="5">
        <v>512.54</v>
      </c>
      <c r="BC759" s="5">
        <v>518.54</v>
      </c>
      <c r="BD759" s="5">
        <v>525.43999999999994</v>
      </c>
      <c r="BE759" s="5">
        <v>531.43999999999994</v>
      </c>
      <c r="BF759" s="5">
        <v>534.43999999999994</v>
      </c>
      <c r="BG759" s="5">
        <v>532.93999999999994</v>
      </c>
      <c r="BH759" s="1">
        <v>8513</v>
      </c>
      <c r="BI759" s="57">
        <v>1928</v>
      </c>
      <c r="BJ759" s="57">
        <v>1928</v>
      </c>
      <c r="BK759" s="57">
        <v>1928</v>
      </c>
      <c r="BL759" s="57">
        <v>1928</v>
      </c>
      <c r="BM759" s="57">
        <v>1928</v>
      </c>
      <c r="BN759" s="57">
        <v>1928</v>
      </c>
      <c r="BO759" s="57">
        <v>0</v>
      </c>
      <c r="BP759" s="57">
        <v>0</v>
      </c>
      <c r="BQ759" s="57">
        <v>0</v>
      </c>
      <c r="BR759" s="57">
        <v>0</v>
      </c>
      <c r="BS759" s="57">
        <v>0</v>
      </c>
      <c r="BT759" s="57">
        <v>0</v>
      </c>
      <c r="CA759" s="57">
        <v>0</v>
      </c>
      <c r="CB759" s="30">
        <v>26.571999999999999</v>
      </c>
      <c r="CC759" s="30">
        <v>53.143999999999998</v>
      </c>
      <c r="CD759" s="30">
        <v>26.571999999999999</v>
      </c>
      <c r="CE759" s="30">
        <v>265.71999999999997</v>
      </c>
      <c r="CF759" s="30">
        <v>159.43199999999999</v>
      </c>
      <c r="CG759" s="124">
        <v>0</v>
      </c>
      <c r="CH759" s="124">
        <v>26.646999999999998</v>
      </c>
      <c r="CI759" s="124">
        <v>53.293999999999997</v>
      </c>
      <c r="CJ759" s="124">
        <v>26.646999999999998</v>
      </c>
      <c r="CK759" s="124">
        <v>266.46999999999997</v>
      </c>
      <c r="CL759" s="124">
        <v>159.88199999999998</v>
      </c>
      <c r="CM759" s="4">
        <f>IF(ISNUMBER(VLOOKUP(A759,Sheet1!$D$5:$D$567,1,0)),1,0)</f>
        <v>0</v>
      </c>
    </row>
    <row r="760" spans="1:91">
      <c r="A760" s="1">
        <v>8601</v>
      </c>
      <c r="B760" s="1">
        <v>860</v>
      </c>
      <c r="C760" s="1">
        <v>86</v>
      </c>
      <c r="D760" s="3" t="s">
        <v>870</v>
      </c>
      <c r="E760" s="3"/>
      <c r="F760" s="4" t="s">
        <v>90</v>
      </c>
      <c r="G760" s="4" t="s">
        <v>91</v>
      </c>
      <c r="H760" s="4" t="s">
        <v>868</v>
      </c>
      <c r="I760" s="4" t="s">
        <v>367</v>
      </c>
      <c r="J760" s="4" t="s">
        <v>871</v>
      </c>
      <c r="K760" s="57">
        <v>38.805586269545216</v>
      </c>
      <c r="L760" s="57">
        <v>544</v>
      </c>
      <c r="M760" s="57">
        <v>0</v>
      </c>
      <c r="N760" s="57">
        <v>0</v>
      </c>
      <c r="O760" s="57">
        <v>0</v>
      </c>
      <c r="P760" s="57">
        <v>0</v>
      </c>
      <c r="Q760" s="57">
        <f t="shared" si="275"/>
        <v>544</v>
      </c>
      <c r="R760" s="58">
        <f t="shared" si="279"/>
        <v>582.80558626954519</v>
      </c>
      <c r="S760" s="58">
        <f t="shared" ref="S760:S769" si="285">R760+M760</f>
        <v>582.80558626954519</v>
      </c>
      <c r="T760" s="58">
        <f t="shared" ref="T760:T769" si="286">S760+N760</f>
        <v>582.80558626954519</v>
      </c>
      <c r="U760" s="58">
        <f t="shared" ref="U760:U769" si="287">T760+O760</f>
        <v>582.80558626954519</v>
      </c>
      <c r="V760" s="61">
        <f t="shared" ref="V760:V769" si="288">U760+P760</f>
        <v>582.80558626954519</v>
      </c>
      <c r="W760" s="57">
        <v>49.875923074674759</v>
      </c>
      <c r="X760" s="57">
        <f t="shared" si="280"/>
        <v>1266.1567764053837</v>
      </c>
      <c r="Y760" s="57">
        <f t="shared" si="281"/>
        <v>1384.4836662032912</v>
      </c>
      <c r="Z760" s="57">
        <f t="shared" si="282"/>
        <v>1475.4203572039171</v>
      </c>
      <c r="AA760" s="57">
        <f t="shared" si="283"/>
        <v>1549.0802440852542</v>
      </c>
      <c r="AB760" s="57">
        <f>V760*AH760</f>
        <v>1611.4653038499534</v>
      </c>
      <c r="AC760" s="59">
        <v>1.2852768858646928</v>
      </c>
      <c r="AD760" s="59">
        <v>2.1725199727577618</v>
      </c>
      <c r="AE760" s="59">
        <v>2.3755497524743583</v>
      </c>
      <c r="AF760" s="59">
        <v>2.5315823869291831</v>
      </c>
      <c r="AG760" s="59">
        <v>2.6579708235137112</v>
      </c>
      <c r="AH760" s="59">
        <v>2.765013482737376</v>
      </c>
      <c r="BB760" s="5">
        <v>959.63</v>
      </c>
      <c r="BC760" s="5">
        <v>994.44062674077213</v>
      </c>
      <c r="BD760" s="5">
        <v>1006.4273743856796</v>
      </c>
      <c r="BE760" s="5">
        <v>1005.987132580451</v>
      </c>
      <c r="BF760" s="5">
        <v>1006.5952859393553</v>
      </c>
      <c r="BG760" s="5">
        <v>1007.0164642612755</v>
      </c>
      <c r="BH760" s="1">
        <v>8601</v>
      </c>
      <c r="BI760" s="57">
        <v>427</v>
      </c>
      <c r="BJ760" s="57">
        <v>401.83301711276243</v>
      </c>
      <c r="BK760" s="57">
        <v>528.38713137731725</v>
      </c>
      <c r="BL760" s="57">
        <v>480.8619933486051</v>
      </c>
      <c r="BM760" s="57">
        <v>456.83734463556954</v>
      </c>
      <c r="BN760" s="57">
        <v>435.08174257025644</v>
      </c>
      <c r="BO760" s="57">
        <v>0</v>
      </c>
      <c r="BP760" s="57">
        <v>0</v>
      </c>
      <c r="BQ760" s="57">
        <v>0</v>
      </c>
      <c r="BR760" s="57">
        <v>0</v>
      </c>
      <c r="BS760" s="57">
        <v>0</v>
      </c>
      <c r="BT760" s="57">
        <v>0</v>
      </c>
      <c r="CA760" s="57">
        <v>0</v>
      </c>
      <c r="CB760" s="30">
        <v>502.71131976649536</v>
      </c>
      <c r="CC760" s="30">
        <v>201.08452790659817</v>
      </c>
      <c r="CD760" s="30">
        <v>201.08452790659817</v>
      </c>
      <c r="CE760" s="30">
        <v>101.10675700075927</v>
      </c>
      <c r="CF760" s="30">
        <v>0</v>
      </c>
      <c r="CG760" s="124">
        <v>0</v>
      </c>
      <c r="CH760" s="124">
        <v>503.22569681068023</v>
      </c>
      <c r="CI760" s="124">
        <v>201.29027872427213</v>
      </c>
      <c r="CJ760" s="124">
        <v>201.29027872427213</v>
      </c>
      <c r="CK760" s="124">
        <v>101.210210002051</v>
      </c>
      <c r="CL760" s="124">
        <v>0</v>
      </c>
      <c r="CM760" s="4">
        <f>IF(ISNUMBER(VLOOKUP(A760,Sheet1!$D$5:$D$567,1,0)),1,0)</f>
        <v>0</v>
      </c>
    </row>
    <row r="761" spans="1:91">
      <c r="A761" s="1">
        <v>8602</v>
      </c>
      <c r="B761" s="1">
        <v>860</v>
      </c>
      <c r="C761" s="1">
        <v>86</v>
      </c>
      <c r="D761" s="3" t="s">
        <v>872</v>
      </c>
      <c r="E761" s="3"/>
      <c r="F761" s="4" t="s">
        <v>90</v>
      </c>
      <c r="G761" s="4" t="s">
        <v>91</v>
      </c>
      <c r="H761" s="4" t="s">
        <v>868</v>
      </c>
      <c r="I761" s="4" t="s">
        <v>367</v>
      </c>
      <c r="J761" s="4" t="s">
        <v>871</v>
      </c>
      <c r="K761" s="57">
        <v>1015.7142857142726</v>
      </c>
      <c r="L761" s="57">
        <v>0</v>
      </c>
      <c r="M761" s="57">
        <v>0</v>
      </c>
      <c r="N761" s="57">
        <v>0</v>
      </c>
      <c r="O761" s="57">
        <v>0</v>
      </c>
      <c r="P761" s="57">
        <v>0</v>
      </c>
      <c r="Q761" s="57">
        <f t="shared" si="275"/>
        <v>0</v>
      </c>
      <c r="R761" s="58">
        <f t="shared" si="279"/>
        <v>1015.7142857142726</v>
      </c>
      <c r="S761" s="58">
        <f t="shared" si="285"/>
        <v>1015.7142857142726</v>
      </c>
      <c r="T761" s="58">
        <f t="shared" si="286"/>
        <v>1015.7142857142726</v>
      </c>
      <c r="U761" s="58">
        <f t="shared" si="287"/>
        <v>1015.7142857142726</v>
      </c>
      <c r="V761" s="61">
        <f t="shared" si="288"/>
        <v>1015.7142857142726</v>
      </c>
      <c r="W761" s="57">
        <v>3590.5471822128975</v>
      </c>
      <c r="X761" s="57">
        <f t="shared" si="280"/>
        <v>3563.8947313557919</v>
      </c>
      <c r="Y761" s="57">
        <f t="shared" si="281"/>
        <v>3511.4042806416683</v>
      </c>
      <c r="Z761" s="57">
        <f t="shared" si="282"/>
        <v>3442.5365637031873</v>
      </c>
      <c r="AA761" s="57">
        <f t="shared" si="283"/>
        <v>3392.5948486209172</v>
      </c>
      <c r="AB761" s="57">
        <f t="shared" si="284"/>
        <v>3335.4003528286394</v>
      </c>
      <c r="AC761" s="59">
        <v>3.5349972258073992</v>
      </c>
      <c r="AD761" s="59">
        <v>3.5087571194783216</v>
      </c>
      <c r="AE761" s="59">
        <v>3.4570787573125168</v>
      </c>
      <c r="AF761" s="59">
        <v>3.3892765043491733</v>
      </c>
      <c r="AG761" s="59">
        <v>3.3401074458996804</v>
      </c>
      <c r="AH761" s="59">
        <v>3.2837978157244412</v>
      </c>
      <c r="BB761" s="5">
        <v>486.28</v>
      </c>
      <c r="BC761" s="5">
        <v>485.48042647428679</v>
      </c>
      <c r="BD761" s="5">
        <v>483.9057129528631</v>
      </c>
      <c r="BE761" s="5">
        <v>481.83968144470867</v>
      </c>
      <c r="BF761" s="5">
        <v>480.34142999224059</v>
      </c>
      <c r="BG761" s="5">
        <v>478.62559511847223</v>
      </c>
      <c r="BH761" s="1">
        <v>8602</v>
      </c>
      <c r="BJ761" s="57">
        <v>0</v>
      </c>
      <c r="BK761" s="57">
        <v>0</v>
      </c>
      <c r="BL761" s="57">
        <v>0</v>
      </c>
      <c r="BM761" s="57">
        <v>0</v>
      </c>
      <c r="BN761" s="57">
        <v>0</v>
      </c>
      <c r="BO761" s="57">
        <v>0</v>
      </c>
      <c r="BP761" s="57">
        <v>0</v>
      </c>
      <c r="BQ761" s="57">
        <v>0</v>
      </c>
      <c r="BR761" s="57">
        <v>0</v>
      </c>
      <c r="BS761" s="57">
        <v>0</v>
      </c>
      <c r="BT761" s="57">
        <v>0</v>
      </c>
      <c r="CA761" s="57">
        <v>0</v>
      </c>
      <c r="CB761" s="30">
        <v>48.183968144470867</v>
      </c>
      <c r="CC761" s="30">
        <v>144.5519044334126</v>
      </c>
      <c r="CD761" s="30">
        <v>144.5519044334126</v>
      </c>
      <c r="CE761" s="30">
        <v>144.5519044334126</v>
      </c>
      <c r="CF761" s="30">
        <v>0</v>
      </c>
      <c r="CG761" s="124">
        <v>0</v>
      </c>
      <c r="CH761" s="124">
        <v>47.862559511847223</v>
      </c>
      <c r="CI761" s="124">
        <v>143.58767853554167</v>
      </c>
      <c r="CJ761" s="124">
        <v>143.58767853554167</v>
      </c>
      <c r="CK761" s="124">
        <v>143.58767853554167</v>
      </c>
      <c r="CL761" s="124">
        <v>0</v>
      </c>
      <c r="CM761" s="4">
        <f>IF(ISNUMBER(VLOOKUP(A761,Sheet1!$D$5:$D$567,1,0)),1,0)</f>
        <v>0</v>
      </c>
    </row>
    <row r="762" spans="1:91">
      <c r="A762" s="1">
        <v>8603</v>
      </c>
      <c r="B762" s="1">
        <v>860</v>
      </c>
      <c r="C762" s="1">
        <v>86</v>
      </c>
      <c r="D762" s="3" t="s">
        <v>873</v>
      </c>
      <c r="E762" s="3"/>
      <c r="F762" s="4" t="s">
        <v>90</v>
      </c>
      <c r="G762" s="4" t="s">
        <v>91</v>
      </c>
      <c r="H762" s="4" t="s">
        <v>868</v>
      </c>
      <c r="I762" s="4" t="s">
        <v>367</v>
      </c>
      <c r="J762" s="4" t="s">
        <v>871</v>
      </c>
      <c r="K762" s="57">
        <v>1270.5000000000066</v>
      </c>
      <c r="L762" s="57">
        <v>0</v>
      </c>
      <c r="M762" s="57">
        <v>0</v>
      </c>
      <c r="N762" s="57">
        <v>0</v>
      </c>
      <c r="O762" s="57">
        <v>0</v>
      </c>
      <c r="P762" s="57">
        <v>0</v>
      </c>
      <c r="Q762" s="57">
        <f t="shared" si="275"/>
        <v>0</v>
      </c>
      <c r="R762" s="58">
        <f t="shared" si="279"/>
        <v>1270.5000000000066</v>
      </c>
      <c r="S762" s="58">
        <f t="shared" si="285"/>
        <v>1270.5000000000066</v>
      </c>
      <c r="T762" s="58">
        <f t="shared" si="286"/>
        <v>1270.5000000000066</v>
      </c>
      <c r="U762" s="58">
        <f t="shared" si="287"/>
        <v>1270.5000000000066</v>
      </c>
      <c r="V762" s="61">
        <f t="shared" si="288"/>
        <v>1270.5000000000066</v>
      </c>
      <c r="W762" s="57">
        <v>4438.6732082637327</v>
      </c>
      <c r="X762" s="57">
        <f t="shared" si="280"/>
        <v>4477.025212287851</v>
      </c>
      <c r="Y762" s="57">
        <f t="shared" si="281"/>
        <v>4477.813822952955</v>
      </c>
      <c r="Z762" s="57">
        <f t="shared" si="282"/>
        <v>4448.7946695619985</v>
      </c>
      <c r="AA762" s="57">
        <f t="shared" si="283"/>
        <v>4406.6618174494233</v>
      </c>
      <c r="AB762" s="57">
        <f t="shared" si="284"/>
        <v>4339.5448095739139</v>
      </c>
      <c r="AC762" s="59">
        <v>3.4936428242925697</v>
      </c>
      <c r="AD762" s="59">
        <v>3.5238293681919148</v>
      </c>
      <c r="AE762" s="59">
        <v>3.524450077097939</v>
      </c>
      <c r="AF762" s="59">
        <v>3.5016093424336683</v>
      </c>
      <c r="AG762" s="59">
        <v>3.4684469243993705</v>
      </c>
      <c r="AH762" s="59">
        <v>3.4156196848279348</v>
      </c>
      <c r="BB762" s="5">
        <v>475.06</v>
      </c>
      <c r="BC762" s="5">
        <v>476.21056012072353</v>
      </c>
      <c r="BD762" s="5">
        <v>476.23421844067667</v>
      </c>
      <c r="BE762" s="5">
        <v>475.36364383894795</v>
      </c>
      <c r="BF762" s="5">
        <v>474.09965827557073</v>
      </c>
      <c r="BG762" s="5">
        <v>472.08614803930544</v>
      </c>
      <c r="BH762" s="1">
        <v>8603</v>
      </c>
      <c r="BI762" s="57">
        <v>1516</v>
      </c>
      <c r="BJ762" s="57">
        <v>1516</v>
      </c>
      <c r="BK762" s="57">
        <v>1516</v>
      </c>
      <c r="BL762" s="57">
        <v>1516</v>
      </c>
      <c r="BM762" s="57">
        <v>1516</v>
      </c>
      <c r="BN762" s="57">
        <v>1516</v>
      </c>
      <c r="BO762" s="57">
        <v>0</v>
      </c>
      <c r="BP762" s="57">
        <v>0</v>
      </c>
      <c r="BQ762" s="57">
        <v>0</v>
      </c>
      <c r="BR762" s="57">
        <v>0</v>
      </c>
      <c r="BS762" s="57">
        <v>0</v>
      </c>
      <c r="BT762" s="57">
        <v>0</v>
      </c>
      <c r="CA762" s="57">
        <v>0</v>
      </c>
      <c r="CB762" s="30">
        <v>95.072728767789599</v>
      </c>
      <c r="CC762" s="30">
        <v>47.536364383894799</v>
      </c>
      <c r="CD762" s="30">
        <v>47.536364383894799</v>
      </c>
      <c r="CE762" s="30">
        <v>285.21818630336878</v>
      </c>
      <c r="CF762" s="30">
        <v>0</v>
      </c>
      <c r="CG762" s="124">
        <v>0</v>
      </c>
      <c r="CH762" s="124">
        <v>94.417229607861088</v>
      </c>
      <c r="CI762" s="124">
        <v>47.208614803930544</v>
      </c>
      <c r="CJ762" s="124">
        <v>47.208614803930544</v>
      </c>
      <c r="CK762" s="124">
        <v>283.25168882358327</v>
      </c>
      <c r="CL762" s="124">
        <v>0</v>
      </c>
      <c r="CM762" s="4">
        <f>IF(ISNUMBER(VLOOKUP(A762,Sheet1!$D$5:$D$567,1,0)),1,0)</f>
        <v>0</v>
      </c>
    </row>
    <row r="763" spans="1:91">
      <c r="A763" s="1">
        <v>8604</v>
      </c>
      <c r="B763" s="1">
        <v>860</v>
      </c>
      <c r="C763" s="1">
        <v>86</v>
      </c>
      <c r="D763" s="3" t="s">
        <v>874</v>
      </c>
      <c r="E763" s="3"/>
      <c r="F763" s="4" t="s">
        <v>90</v>
      </c>
      <c r="G763" s="4" t="s">
        <v>91</v>
      </c>
      <c r="H763" s="4" t="s">
        <v>868</v>
      </c>
      <c r="I763" s="4" t="s">
        <v>367</v>
      </c>
      <c r="J763" s="4" t="s">
        <v>871</v>
      </c>
      <c r="K763" s="57">
        <v>931.57894736842104</v>
      </c>
      <c r="L763" s="57">
        <v>0</v>
      </c>
      <c r="M763" s="57">
        <v>0</v>
      </c>
      <c r="N763" s="57">
        <v>0</v>
      </c>
      <c r="O763" s="57">
        <v>0</v>
      </c>
      <c r="P763" s="57">
        <v>0</v>
      </c>
      <c r="Q763" s="57">
        <f t="shared" si="275"/>
        <v>0</v>
      </c>
      <c r="R763" s="58">
        <f t="shared" si="279"/>
        <v>931.57894736842104</v>
      </c>
      <c r="S763" s="58">
        <f t="shared" si="285"/>
        <v>931.57894736842104</v>
      </c>
      <c r="T763" s="58">
        <f t="shared" si="286"/>
        <v>931.57894736842104</v>
      </c>
      <c r="U763" s="58">
        <f t="shared" si="287"/>
        <v>931.57894736842104</v>
      </c>
      <c r="V763" s="61">
        <f t="shared" si="288"/>
        <v>931.57894736842104</v>
      </c>
      <c r="W763" s="57">
        <v>3275.2826177127049</v>
      </c>
      <c r="X763" s="57">
        <f t="shared" si="280"/>
        <v>3286.894372085264</v>
      </c>
      <c r="Y763" s="57">
        <f t="shared" si="281"/>
        <v>3268.2074696362147</v>
      </c>
      <c r="Z763" s="57">
        <f t="shared" si="282"/>
        <v>3214.6851146455151</v>
      </c>
      <c r="AA763" s="57">
        <f t="shared" si="283"/>
        <v>3178.3068540200857</v>
      </c>
      <c r="AB763" s="57">
        <f t="shared" si="284"/>
        <v>3128.9116655394077</v>
      </c>
      <c r="AC763" s="59">
        <v>3.5158400981096833</v>
      </c>
      <c r="AD763" s="59">
        <v>3.5283046931988711</v>
      </c>
      <c r="AE763" s="59">
        <v>3.5082453063891572</v>
      </c>
      <c r="AF763" s="59">
        <v>3.4507919309754116</v>
      </c>
      <c r="AG763" s="59">
        <v>3.4117418206995271</v>
      </c>
      <c r="AH763" s="59">
        <v>3.3587187370197031</v>
      </c>
      <c r="BB763" s="5">
        <v>383.185</v>
      </c>
      <c r="BC763" s="5">
        <v>397.0499325406654</v>
      </c>
      <c r="BD763" s="5">
        <v>398.25242373994047</v>
      </c>
      <c r="BE763" s="5">
        <v>395.5602348442664</v>
      </c>
      <c r="BF763" s="5">
        <v>393.00916724203921</v>
      </c>
      <c r="BG763" s="5">
        <v>388.2494063939713</v>
      </c>
      <c r="BH763" s="1">
        <v>8604</v>
      </c>
      <c r="BI763" s="57">
        <v>521</v>
      </c>
      <c r="BJ763" s="57">
        <v>723.74869864232937</v>
      </c>
      <c r="BK763" s="57">
        <v>750.19517273352767</v>
      </c>
      <c r="BL763" s="57">
        <v>733.89739904423107</v>
      </c>
      <c r="BM763" s="57">
        <v>712.00160229226697</v>
      </c>
      <c r="BN763" s="57">
        <v>662.83302438755345</v>
      </c>
      <c r="BO763" s="57">
        <v>0</v>
      </c>
      <c r="BP763" s="57">
        <v>0</v>
      </c>
      <c r="BQ763" s="57">
        <v>0</v>
      </c>
      <c r="BR763" s="57">
        <v>0</v>
      </c>
      <c r="BS763" s="57">
        <v>0</v>
      </c>
      <c r="BT763" s="57">
        <v>0</v>
      </c>
      <c r="CA763" s="57">
        <v>0</v>
      </c>
      <c r="CB763" s="30">
        <v>96.508596982072874</v>
      </c>
      <c r="CC763" s="30">
        <v>57.905158189243721</v>
      </c>
      <c r="CD763" s="30">
        <v>77.206877585658304</v>
      </c>
      <c r="CE763" s="30">
        <v>163.93960208729152</v>
      </c>
      <c r="CF763" s="30">
        <v>0</v>
      </c>
      <c r="CG763" s="124">
        <v>0</v>
      </c>
      <c r="CH763" s="124">
        <v>94.724904552037827</v>
      </c>
      <c r="CI763" s="124">
        <v>56.834942731222696</v>
      </c>
      <c r="CJ763" s="124">
        <v>75.779923641630262</v>
      </c>
      <c r="CK763" s="124">
        <v>160.90963546908051</v>
      </c>
      <c r="CL763" s="124">
        <v>0</v>
      </c>
      <c r="CM763" s="4">
        <f>IF(ISNUMBER(VLOOKUP(A763,Sheet1!$D$5:$D$567,1,0)),1,0)</f>
        <v>0</v>
      </c>
    </row>
    <row r="764" spans="1:91">
      <c r="A764" s="1">
        <v>8605</v>
      </c>
      <c r="B764" s="1">
        <v>860</v>
      </c>
      <c r="C764" s="1">
        <v>86</v>
      </c>
      <c r="D764" s="3" t="s">
        <v>875</v>
      </c>
      <c r="E764" s="3"/>
      <c r="F764" s="4" t="s">
        <v>90</v>
      </c>
      <c r="G764" s="4" t="s">
        <v>91</v>
      </c>
      <c r="H764" s="4" t="s">
        <v>868</v>
      </c>
      <c r="I764" s="4" t="s">
        <v>367</v>
      </c>
      <c r="J764" s="4" t="s">
        <v>871</v>
      </c>
      <c r="K764" s="57">
        <v>1855.5555555555554</v>
      </c>
      <c r="L764" s="57">
        <v>0</v>
      </c>
      <c r="M764" s="57">
        <v>0</v>
      </c>
      <c r="N764" s="57">
        <v>0</v>
      </c>
      <c r="O764" s="57">
        <v>0</v>
      </c>
      <c r="P764" s="57">
        <v>0</v>
      </c>
      <c r="Q764" s="57">
        <f t="shared" si="275"/>
        <v>0</v>
      </c>
      <c r="R764" s="58">
        <f t="shared" si="279"/>
        <v>1855.5555555555554</v>
      </c>
      <c r="S764" s="58">
        <f t="shared" si="285"/>
        <v>1855.5555555555554</v>
      </c>
      <c r="T764" s="58">
        <f t="shared" si="286"/>
        <v>1855.5555555555554</v>
      </c>
      <c r="U764" s="58">
        <f t="shared" si="287"/>
        <v>1855.5555555555554</v>
      </c>
      <c r="V764" s="61">
        <f t="shared" si="288"/>
        <v>1855.5555555555554</v>
      </c>
      <c r="W764" s="57">
        <v>6752.7623065458183</v>
      </c>
      <c r="X764" s="57">
        <f t="shared" si="280"/>
        <v>6758.1707328293305</v>
      </c>
      <c r="Y764" s="57">
        <f t="shared" si="281"/>
        <v>6730.0438631169591</v>
      </c>
      <c r="Z764" s="57">
        <f t="shared" si="282"/>
        <v>6665.3148275629683</v>
      </c>
      <c r="AA764" s="57">
        <f t="shared" si="283"/>
        <v>6572.9547267838425</v>
      </c>
      <c r="AB764" s="57">
        <f t="shared" si="284"/>
        <v>6477.9922745948024</v>
      </c>
      <c r="AC764" s="59">
        <v>3.6392132190965492</v>
      </c>
      <c r="AD764" s="59">
        <v>3.6421279398481423</v>
      </c>
      <c r="AE764" s="59">
        <v>3.6269697465899782</v>
      </c>
      <c r="AF764" s="59">
        <v>3.5920858352135761</v>
      </c>
      <c r="AG764" s="59">
        <v>3.542310930602071</v>
      </c>
      <c r="AH764" s="59">
        <v>3.4911335611588759</v>
      </c>
      <c r="BB764" s="5">
        <v>737.255</v>
      </c>
      <c r="BC764" s="5">
        <v>737.41725278850538</v>
      </c>
      <c r="BD764" s="5">
        <v>736.57344669713427</v>
      </c>
      <c r="BE764" s="5">
        <v>734.63157563051448</v>
      </c>
      <c r="BF764" s="5">
        <v>731.86077260714069</v>
      </c>
      <c r="BG764" s="5">
        <v>729.01189904146952</v>
      </c>
      <c r="BH764" s="1">
        <v>8605</v>
      </c>
      <c r="BI764" s="57">
        <v>1854</v>
      </c>
      <c r="BJ764" s="57">
        <v>1854</v>
      </c>
      <c r="BK764" s="57">
        <v>1854</v>
      </c>
      <c r="BL764" s="57">
        <v>1854</v>
      </c>
      <c r="BM764" s="57">
        <v>1854</v>
      </c>
      <c r="BN764" s="57">
        <v>1854</v>
      </c>
      <c r="BO764" s="57">
        <v>0</v>
      </c>
      <c r="BP764" s="57">
        <v>0</v>
      </c>
      <c r="BQ764" s="57">
        <v>0</v>
      </c>
      <c r="BR764" s="57">
        <v>0</v>
      </c>
      <c r="BS764" s="57">
        <v>0</v>
      </c>
      <c r="BT764" s="57">
        <v>0</v>
      </c>
      <c r="CA764" s="57">
        <v>0</v>
      </c>
      <c r="CB764" s="30">
        <v>183.65789390762862</v>
      </c>
      <c r="CC764" s="30">
        <v>36.73157878152572</v>
      </c>
      <c r="CD764" s="30">
        <v>146.92631512610288</v>
      </c>
      <c r="CE764" s="30">
        <v>367.31578781525724</v>
      </c>
      <c r="CF764" s="30">
        <v>0</v>
      </c>
      <c r="CG764" s="124">
        <v>0</v>
      </c>
      <c r="CH764" s="124">
        <v>182.25297476036738</v>
      </c>
      <c r="CI764" s="124">
        <v>36.450594952073473</v>
      </c>
      <c r="CJ764" s="124">
        <v>145.80237980829389</v>
      </c>
      <c r="CK764" s="124">
        <v>364.50594952073476</v>
      </c>
      <c r="CL764" s="124">
        <v>0</v>
      </c>
      <c r="CM764" s="4">
        <f>IF(ISNUMBER(VLOOKUP(A764,Sheet1!$D$5:$D$567,1,0)),1,0)</f>
        <v>0</v>
      </c>
    </row>
    <row r="765" spans="1:91">
      <c r="A765" s="1">
        <v>8606</v>
      </c>
      <c r="B765" s="1">
        <v>860</v>
      </c>
      <c r="C765" s="1">
        <v>86</v>
      </c>
      <c r="D765" s="3" t="s">
        <v>876</v>
      </c>
      <c r="E765" s="3"/>
      <c r="F765" s="4" t="s">
        <v>90</v>
      </c>
      <c r="G765" s="4" t="s">
        <v>91</v>
      </c>
      <c r="H765" s="4" t="s">
        <v>868</v>
      </c>
      <c r="I765" s="4" t="s">
        <v>367</v>
      </c>
      <c r="J765" s="4" t="s">
        <v>871</v>
      </c>
      <c r="K765" s="57">
        <v>1257.5000000000082</v>
      </c>
      <c r="L765" s="57">
        <v>0</v>
      </c>
      <c r="M765" s="57">
        <v>0</v>
      </c>
      <c r="N765" s="57">
        <v>0</v>
      </c>
      <c r="O765" s="57">
        <v>0</v>
      </c>
      <c r="P765" s="57">
        <v>0</v>
      </c>
      <c r="Q765" s="57">
        <f t="shared" si="275"/>
        <v>0</v>
      </c>
      <c r="R765" s="58">
        <f t="shared" si="279"/>
        <v>1257.5000000000082</v>
      </c>
      <c r="S765" s="58">
        <f t="shared" si="285"/>
        <v>1257.5000000000082</v>
      </c>
      <c r="T765" s="58">
        <f t="shared" si="286"/>
        <v>1257.5000000000082</v>
      </c>
      <c r="U765" s="58">
        <f t="shared" si="287"/>
        <v>1257.5000000000082</v>
      </c>
      <c r="V765" s="61">
        <f t="shared" si="288"/>
        <v>1257.5000000000082</v>
      </c>
      <c r="W765" s="57">
        <v>4854.189154807641</v>
      </c>
      <c r="X765" s="57">
        <f t="shared" si="280"/>
        <v>4966.9393593381928</v>
      </c>
      <c r="Y765" s="57">
        <f t="shared" si="281"/>
        <v>5021.7552891865435</v>
      </c>
      <c r="Z765" s="57">
        <f t="shared" si="282"/>
        <v>5020.4026378165127</v>
      </c>
      <c r="AA765" s="57">
        <f t="shared" si="283"/>
        <v>4964.834784294414</v>
      </c>
      <c r="AB765" s="57">
        <f t="shared" si="284"/>
        <v>4897.3042136867844</v>
      </c>
      <c r="AC765" s="59">
        <v>3.8601901827495899</v>
      </c>
      <c r="AD765" s="59">
        <v>3.9498523732311415</v>
      </c>
      <c r="AE765" s="59">
        <v>3.9934435699296307</v>
      </c>
      <c r="AF765" s="59">
        <v>3.9923679028361669</v>
      </c>
      <c r="AG765" s="59">
        <v>3.9481787549060687</v>
      </c>
      <c r="AH765" s="59">
        <v>3.8944765118781333</v>
      </c>
      <c r="BB765" s="5">
        <v>531.04</v>
      </c>
      <c r="BC765" s="5">
        <v>534.42250613591648</v>
      </c>
      <c r="BD765" s="5">
        <v>536.06698403136704</v>
      </c>
      <c r="BE765" s="5">
        <v>536.02640449026615</v>
      </c>
      <c r="BF765" s="5">
        <v>534.3593688846031</v>
      </c>
      <c r="BG765" s="5">
        <v>532.33345176637431</v>
      </c>
      <c r="BH765" s="1">
        <v>8606</v>
      </c>
      <c r="BI765" s="57">
        <v>1067</v>
      </c>
      <c r="BJ765" s="57">
        <v>1067</v>
      </c>
      <c r="BK765" s="57">
        <v>1067</v>
      </c>
      <c r="BL765" s="57">
        <v>1067</v>
      </c>
      <c r="BM765" s="57">
        <v>1067</v>
      </c>
      <c r="BN765" s="57">
        <v>1067</v>
      </c>
      <c r="BO765" s="57">
        <v>0</v>
      </c>
      <c r="BP765" s="57">
        <v>0</v>
      </c>
      <c r="BQ765" s="57">
        <v>0</v>
      </c>
      <c r="BR765" s="57">
        <v>0</v>
      </c>
      <c r="BS765" s="57">
        <v>0</v>
      </c>
      <c r="BT765" s="57">
        <v>0</v>
      </c>
      <c r="CA765" s="57">
        <v>0</v>
      </c>
      <c r="CB765" s="30">
        <v>80.403960673539913</v>
      </c>
      <c r="CC765" s="30">
        <v>26.801320224513308</v>
      </c>
      <c r="CD765" s="30">
        <v>26.801320224513308</v>
      </c>
      <c r="CE765" s="30">
        <v>402.01980336769964</v>
      </c>
      <c r="CF765" s="30">
        <v>0</v>
      </c>
      <c r="CG765" s="124">
        <v>0</v>
      </c>
      <c r="CH765" s="124">
        <v>79.850017764956149</v>
      </c>
      <c r="CI765" s="124">
        <v>26.616672588318718</v>
      </c>
      <c r="CJ765" s="124">
        <v>26.616672588318718</v>
      </c>
      <c r="CK765" s="124">
        <v>399.25008882478073</v>
      </c>
      <c r="CL765" s="124">
        <v>0</v>
      </c>
      <c r="CM765" s="4">
        <f>IF(ISNUMBER(VLOOKUP(A765,Sheet1!$D$5:$D$567,1,0)),1,0)</f>
        <v>0</v>
      </c>
    </row>
    <row r="766" spans="1:91">
      <c r="A766" s="1">
        <v>8611</v>
      </c>
      <c r="B766" s="1">
        <v>861</v>
      </c>
      <c r="C766" s="1">
        <v>86</v>
      </c>
      <c r="D766" s="3" t="s">
        <v>877</v>
      </c>
      <c r="E766" s="3"/>
      <c r="F766" s="4" t="s">
        <v>90</v>
      </c>
      <c r="G766" s="4" t="s">
        <v>91</v>
      </c>
      <c r="H766" s="4" t="s">
        <v>868</v>
      </c>
      <c r="I766" s="4" t="s">
        <v>367</v>
      </c>
      <c r="J766" s="4" t="s">
        <v>871</v>
      </c>
      <c r="K766" s="57">
        <v>2546.8551399505786</v>
      </c>
      <c r="L766" s="57">
        <v>0</v>
      </c>
      <c r="M766" s="57">
        <v>171</v>
      </c>
      <c r="N766" s="57">
        <v>0</v>
      </c>
      <c r="O766" s="57">
        <v>0</v>
      </c>
      <c r="P766" s="57">
        <v>0</v>
      </c>
      <c r="Q766" s="57">
        <f t="shared" si="275"/>
        <v>171</v>
      </c>
      <c r="R766" s="58">
        <f t="shared" si="279"/>
        <v>2546.8551399505786</v>
      </c>
      <c r="S766" s="58">
        <f t="shared" si="285"/>
        <v>2717.8551399505786</v>
      </c>
      <c r="T766" s="58">
        <f t="shared" si="286"/>
        <v>2717.8551399505786</v>
      </c>
      <c r="U766" s="58">
        <f t="shared" si="287"/>
        <v>2717.8551399505786</v>
      </c>
      <c r="V766" s="61">
        <f t="shared" si="288"/>
        <v>2717.8551399505786</v>
      </c>
      <c r="W766" s="57">
        <v>8357.1958004993649</v>
      </c>
      <c r="X766" s="57">
        <f t="shared" si="280"/>
        <v>8795.5276892950496</v>
      </c>
      <c r="Y766" s="57">
        <f t="shared" si="281"/>
        <v>9487.4846203116431</v>
      </c>
      <c r="Z766" s="57">
        <f t="shared" si="282"/>
        <v>9689.0163579174696</v>
      </c>
      <c r="AA766" s="57">
        <f t="shared" si="283"/>
        <v>9728.5358709250359</v>
      </c>
      <c r="AB766" s="57">
        <f t="shared" si="284"/>
        <v>9642.6210633692463</v>
      </c>
      <c r="AC766" s="59">
        <v>3.281378539912378</v>
      </c>
      <c r="AD766" s="59">
        <v>3.453485654258972</v>
      </c>
      <c r="AE766" s="59">
        <v>3.4907984906377916</v>
      </c>
      <c r="AF766" s="59">
        <v>3.5649495131273459</v>
      </c>
      <c r="AG766" s="59">
        <v>3.5794902119404122</v>
      </c>
      <c r="AH766" s="59">
        <v>3.5478789585322001</v>
      </c>
      <c r="BB766" s="5">
        <v>366.1</v>
      </c>
      <c r="BC766" s="5">
        <v>379.24995666387059</v>
      </c>
      <c r="BD766" s="5">
        <v>400.00866459436838</v>
      </c>
      <c r="BE766" s="5">
        <v>406.05461672254319</v>
      </c>
      <c r="BF766" s="5">
        <v>407.24020211277013</v>
      </c>
      <c r="BG766" s="5">
        <v>404.66275788609647</v>
      </c>
      <c r="BH766" s="1">
        <v>8611</v>
      </c>
      <c r="BI766" s="57">
        <v>2124</v>
      </c>
      <c r="BJ766" s="57">
        <v>2124</v>
      </c>
      <c r="BK766" s="57">
        <v>2124</v>
      </c>
      <c r="BL766" s="57">
        <v>2124</v>
      </c>
      <c r="BM766" s="57">
        <v>2124</v>
      </c>
      <c r="BN766" s="57">
        <v>2124</v>
      </c>
      <c r="BO766" s="57">
        <v>0</v>
      </c>
      <c r="BP766" s="57">
        <v>0</v>
      </c>
      <c r="BQ766" s="57">
        <v>0</v>
      </c>
      <c r="BR766" s="57">
        <v>0</v>
      </c>
      <c r="BS766" s="57">
        <v>0</v>
      </c>
      <c r="BT766" s="57">
        <v>0</v>
      </c>
      <c r="CA766" s="57">
        <v>0</v>
      </c>
      <c r="CB766" s="30">
        <v>81.210923344508643</v>
      </c>
      <c r="CC766" s="30">
        <v>40.605461672254322</v>
      </c>
      <c r="CD766" s="30">
        <v>40.605461672254322</v>
      </c>
      <c r="CE766" s="30">
        <v>243.6327700335259</v>
      </c>
      <c r="CF766" s="30">
        <v>0</v>
      </c>
      <c r="CG766" s="124">
        <v>0</v>
      </c>
      <c r="CH766" s="124">
        <v>80.9325515772193</v>
      </c>
      <c r="CI766" s="124">
        <v>40.46627578860965</v>
      </c>
      <c r="CJ766" s="124">
        <v>40.46627578860965</v>
      </c>
      <c r="CK766" s="124">
        <v>242.79765473165787</v>
      </c>
      <c r="CL766" s="124">
        <v>0</v>
      </c>
      <c r="CM766" s="4">
        <f>IF(ISNUMBER(VLOOKUP(A766,Sheet1!$D$5:$D$567,1,0)),1,0)</f>
        <v>0</v>
      </c>
    </row>
    <row r="767" spans="1:91">
      <c r="A767" s="1">
        <v>8612</v>
      </c>
      <c r="B767" s="1">
        <v>861</v>
      </c>
      <c r="C767" s="1">
        <v>86</v>
      </c>
      <c r="D767" s="3" t="s">
        <v>878</v>
      </c>
      <c r="E767" s="3"/>
      <c r="F767" s="4" t="s">
        <v>90</v>
      </c>
      <c r="G767" s="4" t="s">
        <v>91</v>
      </c>
      <c r="H767" s="4" t="s">
        <v>868</v>
      </c>
      <c r="I767" s="4" t="s">
        <v>367</v>
      </c>
      <c r="J767" s="4" t="s">
        <v>871</v>
      </c>
      <c r="K767" s="57">
        <v>2063.7931034483349</v>
      </c>
      <c r="L767" s="57">
        <v>0</v>
      </c>
      <c r="M767" s="57">
        <v>1257.6000000000001</v>
      </c>
      <c r="N767" s="57">
        <v>0</v>
      </c>
      <c r="O767" s="57">
        <v>0</v>
      </c>
      <c r="P767" s="57">
        <v>0</v>
      </c>
      <c r="Q767" s="57">
        <f t="shared" si="275"/>
        <v>1257.6000000000001</v>
      </c>
      <c r="R767" s="58">
        <f t="shared" si="279"/>
        <v>2063.7931034483349</v>
      </c>
      <c r="S767" s="58">
        <f t="shared" si="285"/>
        <v>3321.3931034483348</v>
      </c>
      <c r="T767" s="58">
        <f t="shared" si="286"/>
        <v>3321.3931034483348</v>
      </c>
      <c r="U767" s="58">
        <f t="shared" si="287"/>
        <v>3321.3931034483348</v>
      </c>
      <c r="V767" s="61">
        <f t="shared" si="288"/>
        <v>3321.3931034483348</v>
      </c>
      <c r="W767" s="57">
        <v>6937.0266603085274</v>
      </c>
      <c r="X767" s="57">
        <f t="shared" si="280"/>
        <v>7073.0726108449117</v>
      </c>
      <c r="Y767" s="57">
        <f t="shared" si="281"/>
        <v>9956.6941085264025</v>
      </c>
      <c r="Z767" s="57">
        <f t="shared" si="282"/>
        <v>10097.969077494543</v>
      </c>
      <c r="AA767" s="57">
        <f t="shared" si="283"/>
        <v>10107.263999555227</v>
      </c>
      <c r="AB767" s="57">
        <f t="shared" si="284"/>
        <v>10053.261929311111</v>
      </c>
      <c r="AC767" s="59">
        <v>3.3612994678185721</v>
      </c>
      <c r="AD767" s="59">
        <v>3.4272198114368684</v>
      </c>
      <c r="AE767" s="59">
        <v>2.9977463667848196</v>
      </c>
      <c r="AF767" s="59">
        <v>3.0402812202538252</v>
      </c>
      <c r="AG767" s="59">
        <v>3.0430797212957628</v>
      </c>
      <c r="AH767" s="59">
        <v>3.026820859859563</v>
      </c>
      <c r="BB767" s="5">
        <v>488.46</v>
      </c>
      <c r="BC767" s="5">
        <v>492.54137851609153</v>
      </c>
      <c r="BD767" s="5">
        <v>629.07566959381961</v>
      </c>
      <c r="BE767" s="5">
        <v>616.0716467861464</v>
      </c>
      <c r="BF767" s="5">
        <v>614.23863066225829</v>
      </c>
      <c r="BG767" s="5">
        <v>595.80007481584403</v>
      </c>
      <c r="BH767" s="1">
        <v>8612</v>
      </c>
      <c r="BI767" s="57">
        <v>2136.5</v>
      </c>
      <c r="BJ767" s="57">
        <v>2136.5</v>
      </c>
      <c r="BK767" s="57">
        <v>2886.8846922092512</v>
      </c>
      <c r="BL767" s="57">
        <v>2628.2506140584883</v>
      </c>
      <c r="BM767" s="57">
        <v>2596.572657272859</v>
      </c>
      <c r="BN767" s="57">
        <v>2344.2952511864987</v>
      </c>
      <c r="BO767" s="57">
        <v>118</v>
      </c>
      <c r="BP767" s="57">
        <v>118</v>
      </c>
      <c r="BQ767" s="57">
        <v>118</v>
      </c>
      <c r="BR767" s="57">
        <v>118</v>
      </c>
      <c r="BS767" s="57">
        <v>118</v>
      </c>
      <c r="BT767" s="57">
        <v>118</v>
      </c>
      <c r="CA767" s="57">
        <v>0</v>
      </c>
      <c r="CB767" s="30">
        <v>119.81626856445475</v>
      </c>
      <c r="CC767" s="30">
        <v>59.908134282227373</v>
      </c>
      <c r="CD767" s="30">
        <v>59.908134282227373</v>
      </c>
      <c r="CE767" s="30">
        <v>376.43910965723694</v>
      </c>
      <c r="CF767" s="30">
        <v>0</v>
      </c>
      <c r="CG767" s="124">
        <v>0</v>
      </c>
      <c r="CH767" s="124">
        <v>115.87376589599394</v>
      </c>
      <c r="CI767" s="124">
        <v>57.93688294799697</v>
      </c>
      <c r="CJ767" s="124">
        <v>57.93688294799697</v>
      </c>
      <c r="CK767" s="124">
        <v>364.05254302385617</v>
      </c>
      <c r="CL767" s="124">
        <v>0</v>
      </c>
      <c r="CM767" s="4">
        <f>IF(ISNUMBER(VLOOKUP(A767,Sheet1!$D$5:$D$567,1,0)),1,0)</f>
        <v>0</v>
      </c>
    </row>
    <row r="768" spans="1:91">
      <c r="A768" s="1">
        <v>8613</v>
      </c>
      <c r="B768" s="1">
        <v>861</v>
      </c>
      <c r="C768" s="1">
        <v>86</v>
      </c>
      <c r="D768" s="3" t="s">
        <v>879</v>
      </c>
      <c r="E768" s="3"/>
      <c r="F768" s="4" t="s">
        <v>90</v>
      </c>
      <c r="G768" s="4" t="s">
        <v>91</v>
      </c>
      <c r="H768" s="4" t="s">
        <v>868</v>
      </c>
      <c r="I768" s="4" t="s">
        <v>367</v>
      </c>
      <c r="J768" s="4" t="s">
        <v>871</v>
      </c>
      <c r="K768" s="57">
        <v>2402.595505617965</v>
      </c>
      <c r="L768" s="57">
        <v>0</v>
      </c>
      <c r="M768" s="57">
        <v>0</v>
      </c>
      <c r="N768" s="57">
        <v>0</v>
      </c>
      <c r="O768" s="57">
        <v>0</v>
      </c>
      <c r="P768" s="57">
        <v>0</v>
      </c>
      <c r="Q768" s="57">
        <f t="shared" si="275"/>
        <v>0</v>
      </c>
      <c r="R768" s="58">
        <f t="shared" si="279"/>
        <v>2402.595505617965</v>
      </c>
      <c r="S768" s="58">
        <f t="shared" si="285"/>
        <v>2402.595505617965</v>
      </c>
      <c r="T768" s="58">
        <f t="shared" si="286"/>
        <v>2402.595505617965</v>
      </c>
      <c r="U768" s="58">
        <f t="shared" si="287"/>
        <v>2402.595505617965</v>
      </c>
      <c r="V768" s="61">
        <f t="shared" si="288"/>
        <v>2402.595505617965</v>
      </c>
      <c r="W768" s="57">
        <v>10169.478303172864</v>
      </c>
      <c r="X768" s="57">
        <f t="shared" si="280"/>
        <v>10383.155950818662</v>
      </c>
      <c r="Y768" s="57">
        <f t="shared" si="281"/>
        <v>10526.09926812811</v>
      </c>
      <c r="Z768" s="57">
        <f t="shared" si="282"/>
        <v>10530.320198778703</v>
      </c>
      <c r="AA768" s="57">
        <f t="shared" si="283"/>
        <v>10444.201829704532</v>
      </c>
      <c r="AB768" s="57">
        <f t="shared" si="284"/>
        <v>10334.013608616235</v>
      </c>
      <c r="AC768" s="59">
        <v>4.2327051221870988</v>
      </c>
      <c r="AD768" s="59">
        <v>4.3216412944000906</v>
      </c>
      <c r="AE768" s="59">
        <v>4.3811366680388089</v>
      </c>
      <c r="AF768" s="59">
        <v>4.3828934892102147</v>
      </c>
      <c r="AG768" s="59">
        <v>4.3470495991867795</v>
      </c>
      <c r="AH768" s="59">
        <v>4.3011874385231783</v>
      </c>
      <c r="BB768" s="5">
        <v>766.46500000000003</v>
      </c>
      <c r="BC768" s="5">
        <v>772.87532942937401</v>
      </c>
      <c r="BD768" s="5">
        <v>777.16362894865745</v>
      </c>
      <c r="BE768" s="5">
        <v>777.29025686817522</v>
      </c>
      <c r="BF768" s="5">
        <v>774.70670579595014</v>
      </c>
      <c r="BG768" s="5">
        <v>771.40105916330117</v>
      </c>
      <c r="BH768" s="1">
        <v>8613</v>
      </c>
      <c r="BI768" s="57">
        <v>3557</v>
      </c>
      <c r="BJ768" s="57">
        <v>3557</v>
      </c>
      <c r="BK768" s="57">
        <v>3557</v>
      </c>
      <c r="BL768" s="57">
        <v>3557</v>
      </c>
      <c r="BM768" s="57">
        <v>3557</v>
      </c>
      <c r="BN768" s="57">
        <v>3557</v>
      </c>
      <c r="BO768" s="57">
        <v>0</v>
      </c>
      <c r="BP768" s="57">
        <v>0</v>
      </c>
      <c r="BQ768" s="57">
        <v>0</v>
      </c>
      <c r="BR768" s="57">
        <v>0</v>
      </c>
      <c r="BS768" s="57">
        <v>0</v>
      </c>
      <c r="BT768" s="57">
        <v>0</v>
      </c>
      <c r="CA768" s="57">
        <v>0</v>
      </c>
      <c r="CB768" s="30">
        <v>116.59353853022628</v>
      </c>
      <c r="CC768" s="30">
        <v>38.864512843408761</v>
      </c>
      <c r="CD768" s="30">
        <v>38.864512843408761</v>
      </c>
      <c r="CE768" s="30">
        <v>582.96769265113142</v>
      </c>
      <c r="CF768" s="30">
        <v>0</v>
      </c>
      <c r="CG768" s="124">
        <v>0</v>
      </c>
      <c r="CH768" s="124">
        <v>115.71015887449516</v>
      </c>
      <c r="CI768" s="124">
        <v>38.570052958165064</v>
      </c>
      <c r="CJ768" s="124">
        <v>38.570052958165064</v>
      </c>
      <c r="CK768" s="124">
        <v>578.55079437247582</v>
      </c>
      <c r="CL768" s="124">
        <v>0</v>
      </c>
      <c r="CM768" s="4">
        <f>IF(ISNUMBER(VLOOKUP(A768,Sheet1!$D$5:$D$567,1,0)),1,0)</f>
        <v>0</v>
      </c>
    </row>
    <row r="769" spans="1:91" ht="18.75">
      <c r="A769" s="172">
        <v>8614</v>
      </c>
      <c r="B769" s="1">
        <v>861</v>
      </c>
      <c r="C769" s="1">
        <v>86</v>
      </c>
      <c r="D769" s="3" t="s">
        <v>880</v>
      </c>
      <c r="E769" s="3">
        <v>8611</v>
      </c>
      <c r="F769" s="4" t="s">
        <v>90</v>
      </c>
      <c r="G769" s="4" t="s">
        <v>91</v>
      </c>
      <c r="H769" s="4" t="s">
        <v>868</v>
      </c>
      <c r="I769" s="4" t="s">
        <v>367</v>
      </c>
      <c r="J769" s="4" t="s">
        <v>871</v>
      </c>
      <c r="K769" s="57">
        <v>0</v>
      </c>
      <c r="N769" s="57">
        <v>1000</v>
      </c>
      <c r="O769" s="57">
        <v>2867</v>
      </c>
      <c r="P769" s="57">
        <v>0</v>
      </c>
      <c r="Q769" s="57">
        <f>SUM(N769:P769)</f>
        <v>3867</v>
      </c>
      <c r="R769" s="58">
        <f t="shared" si="279"/>
        <v>0</v>
      </c>
      <c r="S769" s="58">
        <f t="shared" si="285"/>
        <v>0</v>
      </c>
      <c r="T769" s="58">
        <f t="shared" si="286"/>
        <v>1000</v>
      </c>
      <c r="U769" s="58">
        <f t="shared" si="287"/>
        <v>3867</v>
      </c>
      <c r="V769" s="61">
        <f t="shared" si="288"/>
        <v>3867</v>
      </c>
      <c r="W769" s="57">
        <v>0</v>
      </c>
      <c r="X769" s="57">
        <f t="shared" si="280"/>
        <v>0</v>
      </c>
      <c r="Y769" s="57">
        <f t="shared" si="281"/>
        <v>0</v>
      </c>
      <c r="Z769" s="57">
        <f t="shared" si="282"/>
        <v>3190.7292474786659</v>
      </c>
      <c r="AA769" s="57">
        <f t="shared" si="283"/>
        <v>12955.477500000001</v>
      </c>
      <c r="AB769" s="57">
        <f t="shared" si="284"/>
        <v>13603.251375000002</v>
      </c>
      <c r="AF769" s="59">
        <v>3.1907292474786657</v>
      </c>
      <c r="AG769" s="59">
        <v>3.3502657098525992</v>
      </c>
      <c r="AH769" s="59">
        <v>3.5177789953452292</v>
      </c>
      <c r="AI769" s="95">
        <v>5</v>
      </c>
      <c r="AJ769" s="95">
        <f>K769/AI769</f>
        <v>0</v>
      </c>
      <c r="AK769" s="95">
        <f>R769/$AI769</f>
        <v>0</v>
      </c>
      <c r="AL769" s="95">
        <f>S769/$AI769</f>
        <v>0</v>
      </c>
      <c r="AM769" s="95">
        <f>T769/$AI769</f>
        <v>200</v>
      </c>
      <c r="AN769" s="95">
        <f>U769/$AI769</f>
        <v>773.4</v>
      </c>
      <c r="AO769" s="95">
        <f>V769/$AI769</f>
        <v>773.4</v>
      </c>
      <c r="AV769" s="59">
        <f t="shared" ref="AV769:BA769" si="289">BI769/15</f>
        <v>0</v>
      </c>
      <c r="AW769" s="59">
        <f t="shared" si="289"/>
        <v>0</v>
      </c>
      <c r="AX769" s="59">
        <f t="shared" si="289"/>
        <v>0</v>
      </c>
      <c r="AY769" s="59">
        <f t="shared" si="289"/>
        <v>70.196043444530645</v>
      </c>
      <c r="AZ769" s="59">
        <f t="shared" si="289"/>
        <v>285.02050500000001</v>
      </c>
      <c r="BA769" s="59">
        <f t="shared" si="289"/>
        <v>299.27153025000001</v>
      </c>
      <c r="BB769" s="5">
        <f t="shared" ref="BB769:BG769" si="290">AV769+AJ769</f>
        <v>0</v>
      </c>
      <c r="BC769" s="5">
        <f t="shared" si="290"/>
        <v>0</v>
      </c>
      <c r="BD769" s="5">
        <f t="shared" si="290"/>
        <v>0</v>
      </c>
      <c r="BE769" s="5">
        <f t="shared" si="290"/>
        <v>270.19604344453063</v>
      </c>
      <c r="BF769" s="5">
        <f t="shared" si="290"/>
        <v>1058.420505</v>
      </c>
      <c r="BG769" s="5">
        <f t="shared" si="290"/>
        <v>1072.6715302499999</v>
      </c>
      <c r="BH769" s="13">
        <v>8614</v>
      </c>
      <c r="BK769" s="57">
        <v>0</v>
      </c>
      <c r="BL769" s="57">
        <v>1052.9406516679596</v>
      </c>
      <c r="BM769" s="57">
        <v>4275.3075749999998</v>
      </c>
      <c r="BN769" s="57">
        <v>4489.0729537500001</v>
      </c>
      <c r="BO769" s="57">
        <v>0</v>
      </c>
      <c r="BP769" s="57">
        <v>0</v>
      </c>
      <c r="BQ769" s="57">
        <v>0</v>
      </c>
      <c r="BR769" s="57">
        <v>0</v>
      </c>
      <c r="BS769" s="57">
        <v>0</v>
      </c>
      <c r="BT769" s="57">
        <v>0</v>
      </c>
      <c r="CA769" s="57">
        <v>0</v>
      </c>
      <c r="CB769" s="30">
        <v>60.058813033359186</v>
      </c>
      <c r="CC769" s="30">
        <v>60.058813033359186</v>
      </c>
      <c r="CD769" s="30">
        <v>80.078417377812258</v>
      </c>
      <c r="CE769" s="30">
        <v>70</v>
      </c>
      <c r="CF769" s="30">
        <v>0</v>
      </c>
      <c r="CG769" s="124">
        <v>0</v>
      </c>
      <c r="CH769" s="124">
        <v>231.94189715886498</v>
      </c>
      <c r="CI769" s="124">
        <v>231.94189715886498</v>
      </c>
      <c r="CJ769" s="124">
        <v>309.25586287848665</v>
      </c>
      <c r="CK769" s="124">
        <v>299.86034280378345</v>
      </c>
      <c r="CL769" s="124">
        <v>0</v>
      </c>
      <c r="CM769" s="4">
        <f>IF(ISNUMBER(VLOOKUP(A769,Sheet1!$D$5:$D$567,1,0)),1,0)</f>
        <v>0</v>
      </c>
    </row>
    <row r="770" spans="1:91">
      <c r="A770" s="13">
        <v>8615</v>
      </c>
      <c r="B770" s="1">
        <v>861</v>
      </c>
      <c r="C770" s="1">
        <v>86</v>
      </c>
      <c r="D770" s="47" t="s">
        <v>881</v>
      </c>
      <c r="E770" s="3"/>
      <c r="F770" s="4" t="s">
        <v>90</v>
      </c>
      <c r="G770" s="4" t="s">
        <v>91</v>
      </c>
      <c r="H770" s="4" t="s">
        <v>868</v>
      </c>
      <c r="J770" s="4" t="s">
        <v>871</v>
      </c>
      <c r="R770" s="58"/>
      <c r="S770" s="58"/>
      <c r="T770" s="58"/>
      <c r="U770" s="58"/>
      <c r="V770" s="61"/>
      <c r="BG770" s="5"/>
      <c r="BH770" s="13">
        <v>8615</v>
      </c>
      <c r="CM770" s="4">
        <f>IF(ISNUMBER(VLOOKUP(A770,Sheet1!$D$5:$D$567,1,0)),1,0)</f>
        <v>0</v>
      </c>
    </row>
    <row r="771" spans="1:91">
      <c r="A771" s="1">
        <v>8621</v>
      </c>
      <c r="B771" s="1">
        <v>862</v>
      </c>
      <c r="C771" s="1">
        <v>86</v>
      </c>
      <c r="D771" s="3" t="s">
        <v>882</v>
      </c>
      <c r="E771" s="3"/>
      <c r="F771" s="4" t="s">
        <v>90</v>
      </c>
      <c r="G771" s="4" t="s">
        <v>91</v>
      </c>
      <c r="H771" s="4" t="s">
        <v>868</v>
      </c>
      <c r="I771" s="4" t="s">
        <v>367</v>
      </c>
      <c r="J771" s="4" t="s">
        <v>871</v>
      </c>
      <c r="K771" s="57">
        <v>1212.2553191489544</v>
      </c>
      <c r="L771" s="57">
        <v>0</v>
      </c>
      <c r="M771" s="57">
        <v>0</v>
      </c>
      <c r="N771" s="57">
        <v>0</v>
      </c>
      <c r="O771" s="57">
        <v>0</v>
      </c>
      <c r="P771" s="57">
        <v>0</v>
      </c>
      <c r="Q771" s="57">
        <f t="shared" ref="Q771:Q791" si="291">SUM(L771:P771)</f>
        <v>0</v>
      </c>
      <c r="R771" s="58">
        <f t="shared" ref="R771:R781" si="292">K771+L771</f>
        <v>1212.2553191489544</v>
      </c>
      <c r="S771" s="58">
        <f t="shared" ref="S771:S781" si="293">R771+M771</f>
        <v>1212.2553191489544</v>
      </c>
      <c r="T771" s="58">
        <f t="shared" ref="T771:T781" si="294">S771+N771</f>
        <v>1212.2553191489544</v>
      </c>
      <c r="U771" s="58">
        <f t="shared" ref="U771:U781" si="295">T771+O771</f>
        <v>1212.2553191489544</v>
      </c>
      <c r="V771" s="61">
        <f t="shared" ref="V771:V781" si="296">U771+P771</f>
        <v>1212.2553191489544</v>
      </c>
      <c r="W771" s="57">
        <v>5124.5210951572508</v>
      </c>
      <c r="X771" s="57">
        <f t="shared" ref="X771:X781" si="297">R771*AD771</f>
        <v>5265.9365750816878</v>
      </c>
      <c r="Y771" s="57">
        <f t="shared" ref="Y771:Y781" si="298">S771*AE771</f>
        <v>5350.3416554713185</v>
      </c>
      <c r="Z771" s="57">
        <f t="shared" ref="Z771:Z781" si="299">T771*AF771</f>
        <v>5351.3851535204412</v>
      </c>
      <c r="AA771" s="57">
        <f t="shared" ref="AA771:AA781" si="300">U771*AG771</f>
        <v>5319.9611967602241</v>
      </c>
      <c r="AB771" s="57">
        <f t="shared" ref="AB771:AB781" si="301">V771*AH771</f>
        <v>5274.6766576004511</v>
      </c>
      <c r="AC771" s="59">
        <v>4.2272622064094909</v>
      </c>
      <c r="AD771" s="59">
        <v>4.3439170708515098</v>
      </c>
      <c r="AE771" s="59">
        <v>4.4135435588168388</v>
      </c>
      <c r="AF771" s="59">
        <v>4.4144043494709519</v>
      </c>
      <c r="AG771" s="59">
        <v>4.3884824530982653</v>
      </c>
      <c r="AH771" s="59">
        <v>4.3511268412527642</v>
      </c>
      <c r="BB771" s="5">
        <v>234.28</v>
      </c>
      <c r="BC771" s="5">
        <v>238.5224643977331</v>
      </c>
      <c r="BD771" s="5">
        <v>241.05461680942204</v>
      </c>
      <c r="BE771" s="5">
        <v>241.08592175089572</v>
      </c>
      <c r="BF771" s="5">
        <v>240.14320304808919</v>
      </c>
      <c r="BG771" s="5">
        <v>238.78466687329603</v>
      </c>
      <c r="BH771" s="1">
        <v>8621</v>
      </c>
      <c r="BI771" s="57">
        <v>3878</v>
      </c>
      <c r="BJ771" s="57">
        <v>3878</v>
      </c>
      <c r="BK771" s="57">
        <v>3878</v>
      </c>
      <c r="BL771" s="57">
        <v>3878</v>
      </c>
      <c r="BM771" s="57">
        <v>3878</v>
      </c>
      <c r="BN771" s="57">
        <v>3878</v>
      </c>
      <c r="BO771" s="57">
        <v>26</v>
      </c>
      <c r="BP771" s="57">
        <v>26</v>
      </c>
      <c r="BQ771" s="57">
        <v>26</v>
      </c>
      <c r="BR771" s="57">
        <v>26</v>
      </c>
      <c r="BS771" s="57">
        <v>26</v>
      </c>
      <c r="BT771" s="57">
        <v>26</v>
      </c>
      <c r="CA771" s="57">
        <v>0</v>
      </c>
      <c r="CB771" s="30">
        <v>24.108592175089576</v>
      </c>
      <c r="CC771" s="30">
        <v>36.162888262634354</v>
      </c>
      <c r="CD771" s="30">
        <v>36.162888262634354</v>
      </c>
      <c r="CE771" s="30">
        <v>144.65155305053742</v>
      </c>
      <c r="CF771" s="30">
        <v>0</v>
      </c>
      <c r="CG771" s="124">
        <v>0</v>
      </c>
      <c r="CH771" s="124">
        <v>23.87846668732961</v>
      </c>
      <c r="CI771" s="124">
        <v>35.817700030994402</v>
      </c>
      <c r="CJ771" s="124">
        <v>35.817700030994402</v>
      </c>
      <c r="CK771" s="124">
        <v>143.27080012397761</v>
      </c>
      <c r="CL771" s="124">
        <v>0</v>
      </c>
      <c r="CM771" s="4">
        <f>IF(ISNUMBER(VLOOKUP(A771,Sheet1!$D$5:$D$567,1,0)),1,0)</f>
        <v>0</v>
      </c>
    </row>
    <row r="772" spans="1:91">
      <c r="A772" s="1">
        <v>8622</v>
      </c>
      <c r="B772" s="1">
        <v>862</v>
      </c>
      <c r="C772" s="1">
        <v>86</v>
      </c>
      <c r="D772" s="3" t="s">
        <v>883</v>
      </c>
      <c r="E772" s="3"/>
      <c r="F772" s="4" t="s">
        <v>90</v>
      </c>
      <c r="G772" s="4" t="s">
        <v>91</v>
      </c>
      <c r="H772" s="4" t="s">
        <v>868</v>
      </c>
      <c r="I772" s="4" t="s">
        <v>367</v>
      </c>
      <c r="J772" s="4" t="s">
        <v>871</v>
      </c>
      <c r="K772" s="57">
        <v>1494.9999999999782</v>
      </c>
      <c r="L772" s="57">
        <v>152</v>
      </c>
      <c r="M772" s="57">
        <v>0</v>
      </c>
      <c r="N772" s="57">
        <v>0</v>
      </c>
      <c r="O772" s="57">
        <v>0</v>
      </c>
      <c r="P772" s="57">
        <v>0</v>
      </c>
      <c r="Q772" s="57">
        <f t="shared" si="291"/>
        <v>152</v>
      </c>
      <c r="R772" s="58">
        <f t="shared" si="292"/>
        <v>1646.9999999999782</v>
      </c>
      <c r="S772" s="58">
        <f t="shared" si="293"/>
        <v>1646.9999999999782</v>
      </c>
      <c r="T772" s="58">
        <f t="shared" si="294"/>
        <v>1646.9999999999782</v>
      </c>
      <c r="U772" s="58">
        <f t="shared" si="295"/>
        <v>1646.9999999999782</v>
      </c>
      <c r="V772" s="61">
        <f t="shared" si="296"/>
        <v>1646.9999999999782</v>
      </c>
      <c r="W772" s="57">
        <v>6604</v>
      </c>
      <c r="X772" s="57">
        <f t="shared" si="297"/>
        <v>7066.0000000000009</v>
      </c>
      <c r="Y772" s="57">
        <f t="shared" si="298"/>
        <v>7128.9999999999991</v>
      </c>
      <c r="Z772" s="57">
        <f t="shared" si="299"/>
        <v>7141</v>
      </c>
      <c r="AA772" s="57">
        <f t="shared" si="300"/>
        <v>7202</v>
      </c>
      <c r="AB772" s="57">
        <f t="shared" si="301"/>
        <v>7364</v>
      </c>
      <c r="AC772" s="59">
        <v>4.4173913043478903</v>
      </c>
      <c r="AD772" s="59">
        <v>4.2902246508804458</v>
      </c>
      <c r="AE772" s="59">
        <v>4.3284760170006642</v>
      </c>
      <c r="AF772" s="59">
        <v>4.3357619914997541</v>
      </c>
      <c r="AG772" s="59">
        <v>4.3727990285367913</v>
      </c>
      <c r="AH772" s="59">
        <v>4.4711596842744976</v>
      </c>
      <c r="BB772" s="5">
        <v>235.25</v>
      </c>
      <c r="BC772" s="5">
        <v>282.59650578085535</v>
      </c>
      <c r="BD772" s="5">
        <v>287.18775286699565</v>
      </c>
      <c r="BE772" s="5">
        <v>281.70426671207935</v>
      </c>
      <c r="BF772" s="5">
        <v>284.75622735417596</v>
      </c>
      <c r="BG772" s="5">
        <v>283.7755369132027</v>
      </c>
      <c r="BH772" s="1">
        <v>8622</v>
      </c>
      <c r="BI772" s="57">
        <v>1544</v>
      </c>
      <c r="BJ772" s="57">
        <v>1621.1766107396079</v>
      </c>
      <c r="BK772" s="57">
        <v>1698.353221479216</v>
      </c>
      <c r="BL772" s="57">
        <v>1775.5298322188239</v>
      </c>
      <c r="BM772" s="57">
        <v>1852.706442958432</v>
      </c>
      <c r="BN772" s="57">
        <v>1929.8830536980399</v>
      </c>
      <c r="BO772" s="57">
        <v>0</v>
      </c>
      <c r="BP772" s="57">
        <v>0</v>
      </c>
      <c r="BQ772" s="57">
        <v>0</v>
      </c>
      <c r="BR772" s="57">
        <v>0</v>
      </c>
      <c r="BS772" s="57">
        <v>0</v>
      </c>
      <c r="BT772" s="57">
        <v>0</v>
      </c>
      <c r="CA772" s="57">
        <v>0</v>
      </c>
      <c r="CB772" s="30">
        <v>38.090310797630956</v>
      </c>
      <c r="CC772" s="30">
        <v>38.090310797630956</v>
      </c>
      <c r="CD772" s="30">
        <v>38.090310797630956</v>
      </c>
      <c r="CE772" s="30">
        <v>167.43333431918646</v>
      </c>
      <c r="CF772" s="30">
        <v>0</v>
      </c>
      <c r="CG772" s="124">
        <v>0</v>
      </c>
      <c r="CH772" s="124">
        <v>38.37037515955025</v>
      </c>
      <c r="CI772" s="124">
        <v>38.37037515955025</v>
      </c>
      <c r="CJ772" s="124">
        <v>38.37037515955025</v>
      </c>
      <c r="CK772" s="124">
        <v>168.66441143455197</v>
      </c>
      <c r="CL772" s="124">
        <v>0</v>
      </c>
      <c r="CM772" s="4">
        <f>IF(ISNUMBER(VLOOKUP(A772,Sheet1!$D$5:$D$567,1,0)),1,0)</f>
        <v>0</v>
      </c>
    </row>
    <row r="773" spans="1:91">
      <c r="A773" s="1">
        <v>8623</v>
      </c>
      <c r="B773" s="1">
        <v>862</v>
      </c>
      <c r="C773" s="1">
        <v>86</v>
      </c>
      <c r="D773" s="3" t="s">
        <v>884</v>
      </c>
      <c r="E773" s="3">
        <v>8611</v>
      </c>
      <c r="F773" s="4" t="s">
        <v>90</v>
      </c>
      <c r="G773" s="4" t="s">
        <v>91</v>
      </c>
      <c r="H773" s="4" t="s">
        <v>868</v>
      </c>
      <c r="I773" s="4" t="s">
        <v>367</v>
      </c>
      <c r="J773" s="4" t="s">
        <v>871</v>
      </c>
      <c r="K773" s="57">
        <v>0</v>
      </c>
      <c r="L773" s="57">
        <v>0</v>
      </c>
      <c r="M773" s="57">
        <v>1000</v>
      </c>
      <c r="N773" s="57">
        <v>2000</v>
      </c>
      <c r="O773" s="57">
        <v>1642</v>
      </c>
      <c r="P773" s="57">
        <v>0</v>
      </c>
      <c r="Q773" s="57">
        <f t="shared" si="291"/>
        <v>4642</v>
      </c>
      <c r="R773" s="58">
        <f t="shared" si="292"/>
        <v>0</v>
      </c>
      <c r="S773" s="58">
        <f t="shared" si="293"/>
        <v>1000</v>
      </c>
      <c r="T773" s="58">
        <f t="shared" si="294"/>
        <v>3000</v>
      </c>
      <c r="U773" s="58">
        <f t="shared" si="295"/>
        <v>4642</v>
      </c>
      <c r="V773" s="61">
        <f t="shared" si="296"/>
        <v>4642</v>
      </c>
      <c r="W773" s="57">
        <v>0</v>
      </c>
      <c r="X773" s="57">
        <f t="shared" si="297"/>
        <v>0</v>
      </c>
      <c r="Y773" s="57">
        <f t="shared" si="298"/>
        <v>3000</v>
      </c>
      <c r="Z773" s="57">
        <f t="shared" si="299"/>
        <v>9300</v>
      </c>
      <c r="AA773" s="57">
        <f t="shared" si="300"/>
        <v>15156</v>
      </c>
      <c r="AB773" s="57">
        <f t="shared" si="301"/>
        <v>15913.800000000001</v>
      </c>
      <c r="AE773" s="59">
        <v>3</v>
      </c>
      <c r="AF773" s="59">
        <v>3.1</v>
      </c>
      <c r="AG773" s="59">
        <v>3.2649719948298146</v>
      </c>
      <c r="AH773" s="59">
        <v>3.4282205945713056</v>
      </c>
      <c r="BB773" s="5">
        <v>0</v>
      </c>
      <c r="BC773" s="5">
        <v>0</v>
      </c>
      <c r="BD773" s="5">
        <v>158.29929299099999</v>
      </c>
      <c r="BE773" s="5">
        <v>471.64193413379996</v>
      </c>
      <c r="BF773" s="5">
        <v>764.99500319174399</v>
      </c>
      <c r="BG773" s="5">
        <v>773.05942031017139</v>
      </c>
      <c r="BH773" s="1">
        <v>8623</v>
      </c>
      <c r="BJ773" s="57">
        <v>0</v>
      </c>
      <c r="BK773" s="57">
        <v>1024.4893948649999</v>
      </c>
      <c r="BL773" s="57">
        <v>2889.6290120069998</v>
      </c>
      <c r="BM773" s="57">
        <v>4654.7250478761598</v>
      </c>
      <c r="BN773" s="57">
        <v>4434.6813046525713</v>
      </c>
      <c r="BO773" s="57">
        <v>0</v>
      </c>
      <c r="BP773" s="57">
        <v>0</v>
      </c>
      <c r="BQ773" s="57">
        <v>0</v>
      </c>
      <c r="BR773" s="57">
        <v>0</v>
      </c>
      <c r="BS773" s="57">
        <v>0</v>
      </c>
      <c r="BT773" s="57">
        <v>0</v>
      </c>
      <c r="CA773" s="57">
        <v>0</v>
      </c>
      <c r="CB773" s="30">
        <v>62.885591217839995</v>
      </c>
      <c r="CC773" s="30">
        <v>94.328386826759996</v>
      </c>
      <c r="CD773" s="30">
        <v>62.885591217839995</v>
      </c>
      <c r="CE773" s="30">
        <v>251.54236487135998</v>
      </c>
      <c r="CF773" s="30">
        <v>0</v>
      </c>
      <c r="CG773" s="124">
        <v>0</v>
      </c>
      <c r="CH773" s="124">
        <v>103.07458937468952</v>
      </c>
      <c r="CI773" s="124">
        <v>154.61188406203428</v>
      </c>
      <c r="CJ773" s="124">
        <v>103.07458937468952</v>
      </c>
      <c r="CK773" s="124">
        <v>412.29835749875809</v>
      </c>
      <c r="CL773" s="124">
        <v>0</v>
      </c>
      <c r="CM773" s="4">
        <f>IF(ISNUMBER(VLOOKUP(A773,Sheet1!$D$5:$D$567,1,0)),1,0)</f>
        <v>0</v>
      </c>
    </row>
    <row r="774" spans="1:91" ht="18.75">
      <c r="A774" s="175">
        <v>8624</v>
      </c>
      <c r="B774" s="1">
        <v>862</v>
      </c>
      <c r="C774" s="1">
        <v>86</v>
      </c>
      <c r="D774" s="3" t="s">
        <v>885</v>
      </c>
      <c r="E774" s="3">
        <v>8611</v>
      </c>
      <c r="F774" s="4" t="s">
        <v>90</v>
      </c>
      <c r="G774" s="4" t="s">
        <v>91</v>
      </c>
      <c r="H774" s="4" t="s">
        <v>868</v>
      </c>
      <c r="I774" s="4" t="s">
        <v>367</v>
      </c>
      <c r="J774" s="4" t="s">
        <v>871</v>
      </c>
      <c r="K774" s="57">
        <v>0</v>
      </c>
      <c r="M774" s="57">
        <v>1845</v>
      </c>
      <c r="N774" s="57">
        <v>0</v>
      </c>
      <c r="O774" s="57">
        <v>0</v>
      </c>
      <c r="P774" s="57">
        <v>0</v>
      </c>
      <c r="Q774" s="57">
        <f t="shared" si="291"/>
        <v>1845</v>
      </c>
      <c r="R774" s="58">
        <f t="shared" si="292"/>
        <v>0</v>
      </c>
      <c r="S774" s="58">
        <f t="shared" si="293"/>
        <v>1845</v>
      </c>
      <c r="T774" s="58">
        <f t="shared" si="294"/>
        <v>1845</v>
      </c>
      <c r="U774" s="58">
        <f t="shared" si="295"/>
        <v>1845</v>
      </c>
      <c r="V774" s="61">
        <f t="shared" si="296"/>
        <v>1845</v>
      </c>
      <c r="W774" s="57">
        <v>0</v>
      </c>
      <c r="X774" s="57">
        <f t="shared" si="297"/>
        <v>0</v>
      </c>
      <c r="Y774" s="57">
        <f t="shared" si="298"/>
        <v>5811.75</v>
      </c>
      <c r="Z774" s="57">
        <f t="shared" si="299"/>
        <v>6088.5</v>
      </c>
      <c r="AA774" s="57">
        <f t="shared" si="300"/>
        <v>6457.5</v>
      </c>
      <c r="AB774" s="57">
        <f t="shared" si="301"/>
        <v>6407.4543750000003</v>
      </c>
      <c r="AE774" s="59">
        <v>3.15</v>
      </c>
      <c r="AF774" s="59">
        <v>3.3</v>
      </c>
      <c r="AG774" s="59">
        <v>3.5</v>
      </c>
      <c r="AH774" s="59">
        <v>3.4728750000000002</v>
      </c>
      <c r="AI774" s="59">
        <v>5</v>
      </c>
      <c r="AJ774" s="59">
        <f>K774/AI774</f>
        <v>0</v>
      </c>
      <c r="AK774" s="59">
        <f t="shared" ref="AK774:AO775" si="302">R774/$AI774</f>
        <v>0</v>
      </c>
      <c r="AL774" s="59">
        <f t="shared" si="302"/>
        <v>369</v>
      </c>
      <c r="AM774" s="59">
        <f t="shared" si="302"/>
        <v>369</v>
      </c>
      <c r="AN774" s="59">
        <f t="shared" si="302"/>
        <v>369</v>
      </c>
      <c r="AO774" s="59">
        <f t="shared" si="302"/>
        <v>369</v>
      </c>
      <c r="AV774" s="59">
        <f t="shared" ref="AV774:BA775" si="303">BI774/15</f>
        <v>0</v>
      </c>
      <c r="AW774" s="59">
        <f t="shared" si="303"/>
        <v>0</v>
      </c>
      <c r="AX774" s="59">
        <f t="shared" si="303"/>
        <v>127.85849999999999</v>
      </c>
      <c r="AY774" s="59">
        <f t="shared" si="303"/>
        <v>133.947</v>
      </c>
      <c r="AZ774" s="59">
        <f t="shared" si="303"/>
        <v>142.065</v>
      </c>
      <c r="BA774" s="59">
        <f t="shared" si="303"/>
        <v>140.96399625000001</v>
      </c>
      <c r="BB774" s="5">
        <f t="shared" ref="BB774:BG774" si="304">AV774+AJ774</f>
        <v>0</v>
      </c>
      <c r="BC774" s="5">
        <f t="shared" si="304"/>
        <v>0</v>
      </c>
      <c r="BD774" s="5">
        <f t="shared" si="304"/>
        <v>496.85849999999999</v>
      </c>
      <c r="BE774" s="5">
        <f t="shared" si="304"/>
        <v>502.947</v>
      </c>
      <c r="BF774" s="5">
        <f t="shared" si="304"/>
        <v>511.065</v>
      </c>
      <c r="BG774" s="5">
        <f t="shared" si="304"/>
        <v>509.96399625000004</v>
      </c>
      <c r="BH774" s="1">
        <v>8624</v>
      </c>
      <c r="BJ774" s="57">
        <v>0</v>
      </c>
      <c r="BK774" s="57">
        <v>1917.8774999999998</v>
      </c>
      <c r="BL774" s="57">
        <v>2009.2049999999999</v>
      </c>
      <c r="BM774" s="57">
        <v>2130.9749999999999</v>
      </c>
      <c r="BN774" s="57">
        <v>2114.4599437500001</v>
      </c>
      <c r="BO774" s="57">
        <v>0</v>
      </c>
      <c r="BP774" s="57">
        <v>0</v>
      </c>
      <c r="BQ774" s="57">
        <v>0</v>
      </c>
      <c r="BR774" s="57">
        <v>0</v>
      </c>
      <c r="BS774" s="57">
        <v>0</v>
      </c>
      <c r="BT774" s="57">
        <v>0</v>
      </c>
      <c r="CA774" s="57">
        <v>0</v>
      </c>
      <c r="CB774" s="57">
        <v>110.9841</v>
      </c>
      <c r="CC774" s="57">
        <v>110.9841</v>
      </c>
      <c r="CD774" s="57">
        <v>147.97880000000001</v>
      </c>
      <c r="CE774" s="57">
        <v>133</v>
      </c>
      <c r="CF774" s="57">
        <v>0</v>
      </c>
      <c r="CG774" s="57">
        <v>0</v>
      </c>
      <c r="CH774" s="57">
        <v>110.7</v>
      </c>
      <c r="CI774" s="57">
        <v>110.7</v>
      </c>
      <c r="CJ774" s="57">
        <v>147.6</v>
      </c>
      <c r="CK774" s="57">
        <v>141</v>
      </c>
      <c r="CL774" s="57">
        <v>0</v>
      </c>
      <c r="CM774" s="4">
        <f>IF(ISNUMBER(VLOOKUP(A774,Sheet1!$D$5:$D$567,1,0)),1,0)</f>
        <v>0</v>
      </c>
    </row>
    <row r="775" spans="1:91" ht="18.75">
      <c r="A775" s="176">
        <v>8625</v>
      </c>
      <c r="B775" s="67">
        <v>862</v>
      </c>
      <c r="C775" s="67">
        <v>86</v>
      </c>
      <c r="D775" s="68" t="s">
        <v>886</v>
      </c>
      <c r="E775" s="68">
        <v>8611</v>
      </c>
      <c r="F775" s="69" t="s">
        <v>90</v>
      </c>
      <c r="G775" s="69" t="s">
        <v>91</v>
      </c>
      <c r="H775" s="69" t="s">
        <v>868</v>
      </c>
      <c r="I775" s="69" t="s">
        <v>367</v>
      </c>
      <c r="J775" s="69" t="s">
        <v>871</v>
      </c>
      <c r="K775" s="70">
        <v>0</v>
      </c>
      <c r="L775" s="70"/>
      <c r="M775" s="70">
        <v>500</v>
      </c>
      <c r="N775" s="70">
        <v>490</v>
      </c>
      <c r="O775" s="70">
        <v>0</v>
      </c>
      <c r="P775" s="70">
        <v>0</v>
      </c>
      <c r="Q775" s="70">
        <f t="shared" si="291"/>
        <v>990</v>
      </c>
      <c r="R775" s="71">
        <f t="shared" si="292"/>
        <v>0</v>
      </c>
      <c r="S775" s="71">
        <f t="shared" si="293"/>
        <v>500</v>
      </c>
      <c r="T775" s="71">
        <f t="shared" si="294"/>
        <v>990</v>
      </c>
      <c r="U775" s="71">
        <f t="shared" si="295"/>
        <v>990</v>
      </c>
      <c r="V775" s="72">
        <f t="shared" si="296"/>
        <v>990</v>
      </c>
      <c r="W775" s="70">
        <v>0</v>
      </c>
      <c r="X775" s="70">
        <f t="shared" si="297"/>
        <v>0</v>
      </c>
      <c r="Y775" s="70">
        <f t="shared" si="298"/>
        <v>1724.9999999999998</v>
      </c>
      <c r="Z775" s="70">
        <f t="shared" si="299"/>
        <v>3757.05</v>
      </c>
      <c r="AA775" s="70">
        <f t="shared" si="300"/>
        <v>3644.3385000000003</v>
      </c>
      <c r="AB775" s="70">
        <f t="shared" si="301"/>
        <v>3644.3385000000003</v>
      </c>
      <c r="AC775" s="73"/>
      <c r="AD775" s="73">
        <v>3</v>
      </c>
      <c r="AE775" s="73">
        <v>3.4499999999999997</v>
      </c>
      <c r="AF775" s="73">
        <v>3.7950000000000004</v>
      </c>
      <c r="AG775" s="73">
        <v>3.6811500000000001</v>
      </c>
      <c r="AH775" s="73">
        <v>3.6811500000000001</v>
      </c>
      <c r="AI775" s="59">
        <v>5</v>
      </c>
      <c r="AJ775" s="59">
        <f>K775/AI775</f>
        <v>0</v>
      </c>
      <c r="AK775" s="59">
        <f t="shared" si="302"/>
        <v>0</v>
      </c>
      <c r="AL775" s="59">
        <f t="shared" si="302"/>
        <v>100</v>
      </c>
      <c r="AM775" s="59">
        <f t="shared" si="302"/>
        <v>198</v>
      </c>
      <c r="AN775" s="59">
        <f t="shared" si="302"/>
        <v>198</v>
      </c>
      <c r="AO775" s="59">
        <f t="shared" si="302"/>
        <v>198</v>
      </c>
      <c r="AP775" s="70"/>
      <c r="AQ775" s="70"/>
      <c r="AR775" s="70"/>
      <c r="AS775" s="70"/>
      <c r="AT775" s="70"/>
      <c r="AU775" s="70"/>
      <c r="AV775" s="59">
        <f t="shared" si="303"/>
        <v>0</v>
      </c>
      <c r="AW775" s="59">
        <f t="shared" si="303"/>
        <v>0</v>
      </c>
      <c r="AX775" s="59">
        <f t="shared" si="303"/>
        <v>37.949999999999996</v>
      </c>
      <c r="AY775" s="59">
        <f t="shared" si="303"/>
        <v>82.655100000000004</v>
      </c>
      <c r="AZ775" s="59">
        <f t="shared" si="303"/>
        <v>80.175447000000005</v>
      </c>
      <c r="BA775" s="59">
        <f t="shared" si="303"/>
        <v>80.175447000000005</v>
      </c>
      <c r="BB775" s="74">
        <v>0</v>
      </c>
      <c r="BC775" s="74">
        <v>149.29042544839299</v>
      </c>
      <c r="BD775" s="74">
        <v>174.16749648789767</v>
      </c>
      <c r="BE775" s="74">
        <v>183.41135852263011</v>
      </c>
      <c r="BF775" s="74">
        <v>167.62015013934487</v>
      </c>
      <c r="BG775" s="74">
        <v>156.39246745315828</v>
      </c>
      <c r="BH775" s="67">
        <v>8625</v>
      </c>
      <c r="BI775" s="70"/>
      <c r="BJ775" s="70"/>
      <c r="BK775" s="70">
        <v>569.24999999999989</v>
      </c>
      <c r="BL775" s="70">
        <v>1239.8265000000001</v>
      </c>
      <c r="BM775" s="70">
        <v>1202.631705</v>
      </c>
      <c r="BN775" s="70">
        <v>1202.631705</v>
      </c>
      <c r="BO775" s="70">
        <v>0</v>
      </c>
      <c r="BP775" s="70">
        <v>0</v>
      </c>
      <c r="BQ775" s="70">
        <v>0</v>
      </c>
      <c r="BR775" s="70">
        <v>0</v>
      </c>
      <c r="BS775" s="70">
        <v>0</v>
      </c>
      <c r="BT775" s="70">
        <v>0</v>
      </c>
      <c r="BU775" s="70"/>
      <c r="BV775" s="70"/>
      <c r="BW775" s="70"/>
      <c r="BX775" s="70"/>
      <c r="BY775" s="70"/>
      <c r="BZ775" s="70"/>
      <c r="CA775" s="70">
        <v>0</v>
      </c>
      <c r="CB775" s="70">
        <v>30.42340755678903</v>
      </c>
      <c r="CC775" s="70">
        <v>30.42340755678903</v>
      </c>
      <c r="CD775" s="70">
        <v>40.56454340905205</v>
      </c>
      <c r="CE775" s="70">
        <v>82</v>
      </c>
      <c r="CF775" s="70">
        <v>0</v>
      </c>
      <c r="CG775" s="70">
        <v>0</v>
      </c>
      <c r="CH775" s="70">
        <v>22.8</v>
      </c>
      <c r="CI775" s="70">
        <v>22.8</v>
      </c>
      <c r="CJ775" s="70">
        <v>30.400000000000002</v>
      </c>
      <c r="CK775" s="70">
        <v>80</v>
      </c>
      <c r="CL775" s="70">
        <v>0</v>
      </c>
      <c r="CM775" s="4">
        <f>IF(ISNUMBER(VLOOKUP(A775,Sheet1!$D$5:$D$567,1,0)),1,0)</f>
        <v>0</v>
      </c>
    </row>
    <row r="776" spans="1:91">
      <c r="A776" s="1">
        <v>8626</v>
      </c>
      <c r="B776" s="1">
        <v>862</v>
      </c>
      <c r="C776" s="1">
        <v>86</v>
      </c>
      <c r="D776" s="3" t="s">
        <v>887</v>
      </c>
      <c r="E776" s="3"/>
      <c r="F776" s="4" t="s">
        <v>90</v>
      </c>
      <c r="G776" s="4" t="s">
        <v>91</v>
      </c>
      <c r="H776" s="4" t="s">
        <v>868</v>
      </c>
      <c r="I776" s="4" t="s">
        <v>367</v>
      </c>
      <c r="J776" s="4" t="s">
        <v>871</v>
      </c>
      <c r="K776" s="57">
        <v>3061.4457831324617</v>
      </c>
      <c r="L776" s="57">
        <v>0</v>
      </c>
      <c r="M776" s="57">
        <v>0</v>
      </c>
      <c r="N776" s="57">
        <v>0</v>
      </c>
      <c r="O776" s="57">
        <v>0</v>
      </c>
      <c r="P776" s="57">
        <v>0</v>
      </c>
      <c r="Q776" s="57">
        <f t="shared" si="291"/>
        <v>0</v>
      </c>
      <c r="R776" s="58">
        <f t="shared" si="292"/>
        <v>3061.4457831324617</v>
      </c>
      <c r="S776" s="58">
        <f t="shared" si="293"/>
        <v>3061.4457831324617</v>
      </c>
      <c r="T776" s="58">
        <f t="shared" si="294"/>
        <v>3061.4457831324617</v>
      </c>
      <c r="U776" s="58">
        <f t="shared" si="295"/>
        <v>3061.4457831324617</v>
      </c>
      <c r="V776" s="61">
        <f t="shared" si="296"/>
        <v>3061.4457831324617</v>
      </c>
      <c r="W776" s="57">
        <v>10245</v>
      </c>
      <c r="X776" s="57">
        <f t="shared" si="297"/>
        <v>10245</v>
      </c>
      <c r="Y776" s="57">
        <f t="shared" si="298"/>
        <v>11269.5</v>
      </c>
      <c r="Z776" s="57">
        <f t="shared" si="299"/>
        <v>10931.414999999999</v>
      </c>
      <c r="AA776" s="57">
        <f t="shared" si="300"/>
        <v>10603.472549999999</v>
      </c>
      <c r="AB776" s="57">
        <f t="shared" si="301"/>
        <v>10285.368373499998</v>
      </c>
      <c r="AC776" s="59">
        <v>3.3464580873672531</v>
      </c>
      <c r="AD776" s="59">
        <v>3.3464580873672531</v>
      </c>
      <c r="AE776" s="59">
        <v>3.6811038961039784</v>
      </c>
      <c r="AF776" s="59">
        <v>3.5706707792208587</v>
      </c>
      <c r="AG776" s="59">
        <v>3.4635506558442328</v>
      </c>
      <c r="AH776" s="59">
        <v>3.3596441361689053</v>
      </c>
      <c r="BB776" s="5">
        <v>266.52</v>
      </c>
      <c r="BC776" s="5">
        <v>266.52</v>
      </c>
      <c r="BD776" s="5">
        <v>297.255</v>
      </c>
      <c r="BE776" s="5">
        <v>287.11244999999997</v>
      </c>
      <c r="BF776" s="5">
        <v>277.27417649999995</v>
      </c>
      <c r="BG776" s="5">
        <v>267.73105120499991</v>
      </c>
      <c r="BH776" s="1">
        <v>8626</v>
      </c>
      <c r="BI776" s="57">
        <v>2538</v>
      </c>
      <c r="BJ776" s="57">
        <v>2538</v>
      </c>
      <c r="BK776" s="57">
        <v>2538</v>
      </c>
      <c r="BL776" s="57">
        <v>2538</v>
      </c>
      <c r="BM776" s="57">
        <v>2538</v>
      </c>
      <c r="BN776" s="57">
        <v>2538</v>
      </c>
      <c r="BO776" s="57">
        <v>0</v>
      </c>
      <c r="BP776" s="57">
        <v>0</v>
      </c>
      <c r="BQ776" s="57">
        <v>0</v>
      </c>
      <c r="BR776" s="57">
        <v>0</v>
      </c>
      <c r="BS776" s="57">
        <v>0</v>
      </c>
      <c r="BT776" s="57">
        <v>0</v>
      </c>
      <c r="CA776" s="57">
        <v>0</v>
      </c>
      <c r="CB776" s="30">
        <v>43.066867499999994</v>
      </c>
      <c r="CC776" s="30">
        <v>57.422489999999996</v>
      </c>
      <c r="CD776" s="30">
        <v>28.711244999999998</v>
      </c>
      <c r="CE776" s="30">
        <v>157.91184749999999</v>
      </c>
      <c r="CF776" s="30">
        <v>0</v>
      </c>
      <c r="CG776" s="124">
        <v>0</v>
      </c>
      <c r="CH776" s="124">
        <v>40.159657680749987</v>
      </c>
      <c r="CI776" s="124">
        <v>53.546210240999983</v>
      </c>
      <c r="CJ776" s="124">
        <v>26.773105120499991</v>
      </c>
      <c r="CK776" s="124">
        <v>147.25207816274997</v>
      </c>
      <c r="CL776" s="124">
        <v>0</v>
      </c>
      <c r="CM776" s="4">
        <f>IF(ISNUMBER(VLOOKUP(A776,Sheet1!$D$5:$D$567,1,0)),1,0)</f>
        <v>0</v>
      </c>
    </row>
    <row r="777" spans="1:91">
      <c r="A777" s="1">
        <v>8631</v>
      </c>
      <c r="B777" s="1">
        <v>863</v>
      </c>
      <c r="C777" s="1">
        <v>86</v>
      </c>
      <c r="D777" s="3" t="s">
        <v>888</v>
      </c>
      <c r="E777" s="3"/>
      <c r="F777" s="4" t="s">
        <v>90</v>
      </c>
      <c r="G777" s="4" t="s">
        <v>91</v>
      </c>
      <c r="H777" s="4" t="s">
        <v>868</v>
      </c>
      <c r="I777" s="4" t="s">
        <v>367</v>
      </c>
      <c r="J777" s="4" t="s">
        <v>871</v>
      </c>
      <c r="K777" s="57">
        <v>851.42857142856178</v>
      </c>
      <c r="L777" s="57">
        <v>0</v>
      </c>
      <c r="M777" s="57">
        <v>0</v>
      </c>
      <c r="N777" s="57">
        <v>0</v>
      </c>
      <c r="O777" s="57">
        <v>0</v>
      </c>
      <c r="P777" s="57">
        <v>0</v>
      </c>
      <c r="Q777" s="57">
        <f t="shared" si="291"/>
        <v>0</v>
      </c>
      <c r="R777" s="58">
        <f t="shared" si="292"/>
        <v>851.42857142856178</v>
      </c>
      <c r="S777" s="58">
        <f t="shared" si="293"/>
        <v>851.42857142856178</v>
      </c>
      <c r="T777" s="58">
        <f t="shared" si="294"/>
        <v>851.42857142856178</v>
      </c>
      <c r="U777" s="58">
        <f t="shared" si="295"/>
        <v>851.42857142856178</v>
      </c>
      <c r="V777" s="61">
        <f t="shared" si="296"/>
        <v>851.42857142856178</v>
      </c>
      <c r="W777" s="57">
        <v>2642.7545178631631</v>
      </c>
      <c r="X777" s="57">
        <f t="shared" si="297"/>
        <v>2606.5693138841639</v>
      </c>
      <c r="Y777" s="57">
        <f t="shared" si="298"/>
        <v>2549.560291832342</v>
      </c>
      <c r="Z777" s="57">
        <f t="shared" si="299"/>
        <v>2507.001631194225</v>
      </c>
      <c r="AA777" s="57">
        <f t="shared" si="300"/>
        <v>2417.3483447906938</v>
      </c>
      <c r="AB777" s="57">
        <f t="shared" si="301"/>
        <v>2311.6321960096948</v>
      </c>
      <c r="AC777" s="59">
        <v>3.1039063129265689</v>
      </c>
      <c r="AD777" s="59">
        <v>3.0614069122800931</v>
      </c>
      <c r="AE777" s="59">
        <v>2.9944500071856703</v>
      </c>
      <c r="AF777" s="59">
        <v>2.9444650030804991</v>
      </c>
      <c r="AG777" s="59">
        <v>2.8391675190495049</v>
      </c>
      <c r="AH777" s="59">
        <v>2.7150042570583972</v>
      </c>
      <c r="BB777" s="5">
        <v>309.70999999999998</v>
      </c>
      <c r="BC777" s="5">
        <v>313.32080699525358</v>
      </c>
      <c r="BD777" s="5">
        <v>316.65394946426926</v>
      </c>
      <c r="BE777" s="5">
        <v>314.15981008761446</v>
      </c>
      <c r="BF777" s="5">
        <v>309.38112938734582</v>
      </c>
      <c r="BG777" s="5">
        <v>303.83545092544409</v>
      </c>
      <c r="BH777" s="1">
        <v>8631</v>
      </c>
      <c r="BI777" s="57">
        <v>394</v>
      </c>
      <c r="BJ777" s="57">
        <v>464.44544671935387</v>
      </c>
      <c r="BK777" s="57">
        <v>540.09664367790833</v>
      </c>
      <c r="BL777" s="57">
        <v>521.83595031523976</v>
      </c>
      <c r="BM777" s="57">
        <v>490.49971869279869</v>
      </c>
      <c r="BN777" s="57">
        <v>454.88680871572228</v>
      </c>
      <c r="BO777" s="57">
        <v>0</v>
      </c>
      <c r="BP777" s="57">
        <v>0</v>
      </c>
      <c r="BQ777" s="57">
        <v>0</v>
      </c>
      <c r="BR777" s="57">
        <v>0</v>
      </c>
      <c r="BS777" s="57">
        <v>0</v>
      </c>
      <c r="BT777" s="57">
        <v>0</v>
      </c>
      <c r="CA777" s="57">
        <v>0</v>
      </c>
      <c r="CB777" s="30">
        <v>108.53347235291702</v>
      </c>
      <c r="CC777" s="30">
        <v>77.523908823512159</v>
      </c>
      <c r="CD777" s="30">
        <v>46.514345294107294</v>
      </c>
      <c r="CE777" s="30">
        <v>81.588083617077999</v>
      </c>
      <c r="CF777" s="30">
        <v>0</v>
      </c>
      <c r="CG777" s="124">
        <v>0</v>
      </c>
      <c r="CH777" s="124">
        <v>104.96669355528373</v>
      </c>
      <c r="CI777" s="124">
        <v>74.976209682345527</v>
      </c>
      <c r="CJ777" s="124">
        <v>44.98572580940732</v>
      </c>
      <c r="CK777" s="124">
        <v>78.906821878407527</v>
      </c>
      <c r="CL777" s="124">
        <v>0</v>
      </c>
      <c r="CM777" s="4">
        <f>IF(ISNUMBER(VLOOKUP(A777,Sheet1!$D$5:$D$567,1,0)),1,0)</f>
        <v>0</v>
      </c>
    </row>
    <row r="778" spans="1:91">
      <c r="A778" s="1">
        <v>8632</v>
      </c>
      <c r="B778" s="1">
        <v>863</v>
      </c>
      <c r="C778" s="1">
        <v>86</v>
      </c>
      <c r="D778" s="3" t="s">
        <v>889</v>
      </c>
      <c r="E778" s="3"/>
      <c r="F778" s="4" t="s">
        <v>90</v>
      </c>
      <c r="G778" s="4" t="s">
        <v>91</v>
      </c>
      <c r="H778" s="4" t="s">
        <v>868</v>
      </c>
      <c r="I778" s="4" t="s">
        <v>367</v>
      </c>
      <c r="J778" s="4" t="s">
        <v>871</v>
      </c>
      <c r="K778" s="57">
        <v>883.90909090910134</v>
      </c>
      <c r="L778" s="57">
        <v>0</v>
      </c>
      <c r="M778" s="57">
        <v>0</v>
      </c>
      <c r="N778" s="57">
        <v>0</v>
      </c>
      <c r="O778" s="57">
        <v>0</v>
      </c>
      <c r="P778" s="57">
        <v>0</v>
      </c>
      <c r="Q778" s="57">
        <f t="shared" si="291"/>
        <v>0</v>
      </c>
      <c r="R778" s="58">
        <f t="shared" si="292"/>
        <v>883.90909090910134</v>
      </c>
      <c r="S778" s="58">
        <f t="shared" si="293"/>
        <v>883.90909090910134</v>
      </c>
      <c r="T778" s="58">
        <f t="shared" si="294"/>
        <v>883.90909090910134</v>
      </c>
      <c r="U778" s="58">
        <f t="shared" si="295"/>
        <v>883.90909090910134</v>
      </c>
      <c r="V778" s="61">
        <f t="shared" si="296"/>
        <v>883.90909090910134</v>
      </c>
      <c r="W778" s="57">
        <v>3308.8600753014302</v>
      </c>
      <c r="X778" s="57">
        <f t="shared" si="297"/>
        <v>3131.6804251070976</v>
      </c>
      <c r="Y778" s="57">
        <f t="shared" si="298"/>
        <v>2991.0691872900884</v>
      </c>
      <c r="Z778" s="57">
        <f t="shared" si="299"/>
        <v>2907.6168357017532</v>
      </c>
      <c r="AA778" s="57">
        <f t="shared" si="300"/>
        <v>2796.2465664409565</v>
      </c>
      <c r="AB778" s="57">
        <f t="shared" si="301"/>
        <v>2658.0822800526726</v>
      </c>
      <c r="AC778" s="59">
        <v>3.743439352907056</v>
      </c>
      <c r="AD778" s="59">
        <v>3.5429892704080701</v>
      </c>
      <c r="AE778" s="59">
        <v>3.3839104247856202</v>
      </c>
      <c r="AF778" s="59">
        <v>3.2894976028714296</v>
      </c>
      <c r="AG778" s="59">
        <v>3.1635001780160605</v>
      </c>
      <c r="AH778" s="59">
        <v>3.0071896616866249</v>
      </c>
      <c r="BB778" s="5">
        <v>680.9</v>
      </c>
      <c r="BC778" s="5">
        <v>675.58461049416997</v>
      </c>
      <c r="BD778" s="5">
        <v>671.36627335965977</v>
      </c>
      <c r="BE778" s="5">
        <v>668.86270281200962</v>
      </c>
      <c r="BF778" s="5">
        <v>665.52159473418578</v>
      </c>
      <c r="BG778" s="5">
        <v>661.37666614253726</v>
      </c>
      <c r="BH778" s="1">
        <v>8632</v>
      </c>
      <c r="BI778" s="57">
        <v>2797</v>
      </c>
      <c r="BJ778" s="57">
        <v>2797</v>
      </c>
      <c r="BK778" s="57">
        <v>2797</v>
      </c>
      <c r="BL778" s="57">
        <v>2797</v>
      </c>
      <c r="BM778" s="57">
        <v>2797</v>
      </c>
      <c r="BN778" s="57">
        <v>2797</v>
      </c>
      <c r="BO778" s="57">
        <v>0</v>
      </c>
      <c r="BP778" s="57">
        <v>0</v>
      </c>
      <c r="BQ778" s="57">
        <v>0</v>
      </c>
      <c r="BR778" s="57">
        <v>0</v>
      </c>
      <c r="BS778" s="57">
        <v>0</v>
      </c>
      <c r="BT778" s="57">
        <v>0</v>
      </c>
      <c r="CA778" s="57">
        <v>0</v>
      </c>
      <c r="CB778" s="30">
        <v>167.2156757030024</v>
      </c>
      <c r="CC778" s="30">
        <v>133.77254056240193</v>
      </c>
      <c r="CD778" s="30">
        <v>133.77254056240193</v>
      </c>
      <c r="CE778" s="30">
        <v>234.10194598420335</v>
      </c>
      <c r="CF778" s="30">
        <v>0</v>
      </c>
      <c r="CG778" s="124">
        <v>0</v>
      </c>
      <c r="CH778" s="124">
        <v>165.34416653563432</v>
      </c>
      <c r="CI778" s="124">
        <v>132.27533322850746</v>
      </c>
      <c r="CJ778" s="124">
        <v>132.27533322850746</v>
      </c>
      <c r="CK778" s="124">
        <v>231.48183314988802</v>
      </c>
      <c r="CL778" s="124">
        <v>0</v>
      </c>
      <c r="CM778" s="4">
        <f>IF(ISNUMBER(VLOOKUP(A778,Sheet1!$D$5:$D$567,1,0)),1,0)</f>
        <v>0</v>
      </c>
    </row>
    <row r="779" spans="1:91">
      <c r="A779" s="1">
        <v>8633</v>
      </c>
      <c r="B779" s="1">
        <v>863</v>
      </c>
      <c r="C779" s="1">
        <v>86</v>
      </c>
      <c r="D779" s="3" t="s">
        <v>890</v>
      </c>
      <c r="E779" s="3"/>
      <c r="F779" s="4" t="s">
        <v>90</v>
      </c>
      <c r="G779" s="4" t="s">
        <v>91</v>
      </c>
      <c r="H779" s="4" t="s">
        <v>868</v>
      </c>
      <c r="I779" s="4" t="s">
        <v>367</v>
      </c>
      <c r="J779" s="4" t="s">
        <v>871</v>
      </c>
      <c r="K779" s="57">
        <v>788.50230303028775</v>
      </c>
      <c r="L779" s="57">
        <v>0</v>
      </c>
      <c r="M779" s="57">
        <v>0</v>
      </c>
      <c r="N779" s="57">
        <v>0</v>
      </c>
      <c r="O779" s="57">
        <v>0</v>
      </c>
      <c r="P779" s="57">
        <v>0</v>
      </c>
      <c r="Q779" s="57">
        <f t="shared" si="291"/>
        <v>0</v>
      </c>
      <c r="R779" s="58">
        <f t="shared" si="292"/>
        <v>788.50230303028775</v>
      </c>
      <c r="S779" s="58">
        <f t="shared" si="293"/>
        <v>788.50230303028775</v>
      </c>
      <c r="T779" s="58">
        <f t="shared" si="294"/>
        <v>788.50230303028775</v>
      </c>
      <c r="U779" s="58">
        <f t="shared" si="295"/>
        <v>788.50230303028775</v>
      </c>
      <c r="V779" s="61">
        <f t="shared" si="296"/>
        <v>788.50230303028775</v>
      </c>
      <c r="W779" s="57">
        <v>3133.4067339231883</v>
      </c>
      <c r="X779" s="57">
        <f t="shared" si="297"/>
        <v>2990.0517071262102</v>
      </c>
      <c r="Y779" s="57">
        <f t="shared" si="298"/>
        <v>2871.4348962861231</v>
      </c>
      <c r="Z779" s="57">
        <f t="shared" si="299"/>
        <v>2785.0733663823421</v>
      </c>
      <c r="AA779" s="57">
        <f t="shared" si="300"/>
        <v>2678.1162380415108</v>
      </c>
      <c r="AB779" s="57">
        <f t="shared" si="301"/>
        <v>2550.7220887310455</v>
      </c>
      <c r="AC779" s="59">
        <v>3.9738713785377855</v>
      </c>
      <c r="AD779" s="59">
        <v>3.7920646466537424</v>
      </c>
      <c r="AE779" s="59">
        <v>3.6416315909933701</v>
      </c>
      <c r="AF779" s="59">
        <v>3.5321055571797899</v>
      </c>
      <c r="AG779" s="59">
        <v>3.3964596270033209</v>
      </c>
      <c r="AH779" s="59">
        <v>3.2348949127077793</v>
      </c>
      <c r="BB779" s="5">
        <v>315.27999999999997</v>
      </c>
      <c r="BC779" s="5">
        <v>310.97934919609065</v>
      </c>
      <c r="BD779" s="5">
        <v>307.420844870888</v>
      </c>
      <c r="BE779" s="5">
        <v>304.82999897377459</v>
      </c>
      <c r="BF779" s="5">
        <v>301.62128512354963</v>
      </c>
      <c r="BG779" s="5">
        <v>297.79946064423569</v>
      </c>
      <c r="BH779" s="1">
        <v>8633</v>
      </c>
      <c r="BI779" s="57">
        <v>550</v>
      </c>
      <c r="BJ779" s="57">
        <v>550</v>
      </c>
      <c r="BK779" s="57">
        <v>550</v>
      </c>
      <c r="BL779" s="57">
        <v>550</v>
      </c>
      <c r="BM779" s="57">
        <v>550</v>
      </c>
      <c r="BN779" s="57">
        <v>550</v>
      </c>
      <c r="BO779" s="57">
        <v>0</v>
      </c>
      <c r="BP779" s="57">
        <v>0</v>
      </c>
      <c r="BQ779" s="57">
        <v>0</v>
      </c>
      <c r="BR779" s="57">
        <v>0</v>
      </c>
      <c r="BS779" s="57">
        <v>0</v>
      </c>
      <c r="BT779" s="57">
        <v>0</v>
      </c>
      <c r="CA779" s="57">
        <v>0</v>
      </c>
      <c r="CB779" s="30">
        <v>60.965999794754921</v>
      </c>
      <c r="CC779" s="30">
        <v>60.965999794754921</v>
      </c>
      <c r="CD779" s="30">
        <v>60.965999794754921</v>
      </c>
      <c r="CE779" s="30">
        <v>121.93199958950984</v>
      </c>
      <c r="CF779" s="30">
        <v>0</v>
      </c>
      <c r="CG779" s="124">
        <v>0</v>
      </c>
      <c r="CH779" s="124">
        <v>59.559892128847139</v>
      </c>
      <c r="CI779" s="124">
        <v>59.559892128847139</v>
      </c>
      <c r="CJ779" s="124">
        <v>59.559892128847139</v>
      </c>
      <c r="CK779" s="124">
        <v>119.11978425769428</v>
      </c>
      <c r="CL779" s="124">
        <v>0</v>
      </c>
      <c r="CM779" s="4">
        <f>IF(ISNUMBER(VLOOKUP(A779,Sheet1!$D$5:$D$567,1,0)),1,0)</f>
        <v>0</v>
      </c>
    </row>
    <row r="780" spans="1:91">
      <c r="A780" s="42">
        <v>8641</v>
      </c>
      <c r="B780" s="42">
        <v>864</v>
      </c>
      <c r="C780" s="1">
        <v>86</v>
      </c>
      <c r="D780" s="32" t="s">
        <v>891</v>
      </c>
      <c r="E780" s="32"/>
      <c r="F780" s="33" t="s">
        <v>90</v>
      </c>
      <c r="G780" s="4" t="s">
        <v>91</v>
      </c>
      <c r="H780" s="33" t="s">
        <v>868</v>
      </c>
      <c r="I780" s="33" t="s">
        <v>367</v>
      </c>
      <c r="J780" s="33" t="s">
        <v>871</v>
      </c>
      <c r="K780" s="57">
        <v>2114.2857142857006</v>
      </c>
      <c r="L780" s="5">
        <v>0</v>
      </c>
      <c r="M780" s="5">
        <v>350</v>
      </c>
      <c r="N780" s="5">
        <v>0</v>
      </c>
      <c r="O780" s="5">
        <v>0</v>
      </c>
      <c r="P780" s="5">
        <v>0</v>
      </c>
      <c r="Q780" s="57">
        <f t="shared" si="291"/>
        <v>350</v>
      </c>
      <c r="R780" s="58">
        <f t="shared" si="292"/>
        <v>2114.2857142857006</v>
      </c>
      <c r="S780" s="29">
        <f t="shared" si="293"/>
        <v>2464.2857142857006</v>
      </c>
      <c r="T780" s="29">
        <f t="shared" si="294"/>
        <v>2464.2857142857006</v>
      </c>
      <c r="U780" s="29">
        <f t="shared" si="295"/>
        <v>2464.2857142857006</v>
      </c>
      <c r="V780" s="61">
        <f t="shared" si="296"/>
        <v>2464.2857142857006</v>
      </c>
      <c r="W780" s="5">
        <v>8500</v>
      </c>
      <c r="X780" s="5">
        <f t="shared" si="297"/>
        <v>8668.5714285713711</v>
      </c>
      <c r="Y780" s="5">
        <f t="shared" si="298"/>
        <v>10349.999999999944</v>
      </c>
      <c r="Z780" s="5">
        <f t="shared" si="299"/>
        <v>10349.999999999944</v>
      </c>
      <c r="AA780" s="5">
        <f t="shared" si="300"/>
        <v>10103.571428571371</v>
      </c>
      <c r="AB780" s="5">
        <f t="shared" si="301"/>
        <v>10103.571428571371</v>
      </c>
      <c r="AC780" s="38">
        <v>4</v>
      </c>
      <c r="AD780" s="38">
        <v>4.0999999999999996</v>
      </c>
      <c r="AE780" s="38">
        <v>4.2</v>
      </c>
      <c r="AF780" s="38">
        <v>4.2</v>
      </c>
      <c r="AG780" s="38">
        <v>4.0999999999999996</v>
      </c>
      <c r="AH780" s="38">
        <v>4.0999999999999996</v>
      </c>
      <c r="AI780" s="38"/>
      <c r="AJ780" s="38"/>
      <c r="AK780" s="38"/>
      <c r="AL780" s="38"/>
      <c r="AM780" s="38"/>
      <c r="AN780" s="38"/>
      <c r="AO780" s="38"/>
      <c r="AP780" s="5"/>
      <c r="AQ780" s="5"/>
      <c r="AR780" s="5"/>
      <c r="AS780" s="5"/>
      <c r="AT780" s="5"/>
      <c r="AU780" s="5"/>
      <c r="AV780" s="38"/>
      <c r="AW780" s="38"/>
      <c r="AX780" s="38"/>
      <c r="AY780" s="38"/>
      <c r="AZ780" s="38"/>
      <c r="BA780" s="38"/>
      <c r="BB780" s="5">
        <v>420</v>
      </c>
      <c r="BC780" s="5">
        <v>420</v>
      </c>
      <c r="BD780" s="5">
        <v>520</v>
      </c>
      <c r="BE780" s="5">
        <v>520</v>
      </c>
      <c r="BF780" s="5">
        <v>560</v>
      </c>
      <c r="BG780" s="5">
        <v>560</v>
      </c>
      <c r="BH780" s="42">
        <v>8641</v>
      </c>
      <c r="BI780" s="5">
        <v>1543</v>
      </c>
      <c r="BJ780" s="5">
        <v>1555.55115970518</v>
      </c>
      <c r="BK780" s="5">
        <v>1939.3683082930349</v>
      </c>
      <c r="BL780" s="5">
        <v>1803.3002428570921</v>
      </c>
      <c r="BM780" s="5">
        <v>1866.378568341343</v>
      </c>
      <c r="BN780" s="5">
        <v>1691.2504407476804</v>
      </c>
      <c r="BO780" s="5">
        <v>0</v>
      </c>
      <c r="BP780" s="5">
        <v>0</v>
      </c>
      <c r="BQ780" s="5">
        <v>0</v>
      </c>
      <c r="BR780" s="5">
        <v>0</v>
      </c>
      <c r="BS780" s="5">
        <v>0</v>
      </c>
      <c r="BT780" s="5">
        <v>0</v>
      </c>
      <c r="BU780" s="5"/>
      <c r="BV780" s="5"/>
      <c r="BW780" s="5"/>
      <c r="BX780" s="5"/>
      <c r="BY780" s="5"/>
      <c r="BZ780" s="5"/>
      <c r="CA780" s="5">
        <v>0</v>
      </c>
      <c r="CB780" s="122">
        <v>130</v>
      </c>
      <c r="CC780" s="122">
        <v>112</v>
      </c>
      <c r="CD780" s="122">
        <v>102</v>
      </c>
      <c r="CE780" s="122">
        <v>176</v>
      </c>
      <c r="CF780" s="122">
        <v>0</v>
      </c>
      <c r="CG780" s="124">
        <v>0</v>
      </c>
      <c r="CH780" s="124">
        <v>140</v>
      </c>
      <c r="CI780" s="124">
        <v>122</v>
      </c>
      <c r="CJ780" s="124">
        <v>112</v>
      </c>
      <c r="CK780" s="124">
        <v>186</v>
      </c>
      <c r="CL780" s="124">
        <v>0</v>
      </c>
      <c r="CM780" s="4">
        <f>IF(ISNUMBER(VLOOKUP(A780,Sheet1!$D$5:$D$567,1,0)),1,0)</f>
        <v>0</v>
      </c>
    </row>
    <row r="781" spans="1:91" ht="18.75">
      <c r="A781" s="172">
        <v>8642</v>
      </c>
      <c r="B781" s="1">
        <v>864</v>
      </c>
      <c r="C781" s="1">
        <v>86</v>
      </c>
      <c r="D781" s="3" t="s">
        <v>892</v>
      </c>
      <c r="E781" s="3"/>
      <c r="F781" s="4" t="s">
        <v>90</v>
      </c>
      <c r="G781" s="4" t="s">
        <v>91</v>
      </c>
      <c r="H781" s="4" t="s">
        <v>868</v>
      </c>
      <c r="I781" s="4" t="s">
        <v>367</v>
      </c>
      <c r="J781" s="4" t="s">
        <v>871</v>
      </c>
      <c r="L781" s="57">
        <v>0</v>
      </c>
      <c r="M781" s="57">
        <v>0</v>
      </c>
      <c r="N781" s="57">
        <v>0</v>
      </c>
      <c r="O781" s="57">
        <v>2500</v>
      </c>
      <c r="P781" s="57">
        <v>2500</v>
      </c>
      <c r="Q781" s="57">
        <f t="shared" si="291"/>
        <v>5000</v>
      </c>
      <c r="R781" s="58">
        <f t="shared" si="292"/>
        <v>0</v>
      </c>
      <c r="S781" s="58">
        <f t="shared" si="293"/>
        <v>0</v>
      </c>
      <c r="T781" s="58">
        <f t="shared" si="294"/>
        <v>0</v>
      </c>
      <c r="U781" s="58">
        <f t="shared" si="295"/>
        <v>2500</v>
      </c>
      <c r="V781" s="61">
        <f t="shared" si="296"/>
        <v>5000</v>
      </c>
      <c r="W781" s="57">
        <v>0</v>
      </c>
      <c r="X781" s="57">
        <f t="shared" si="297"/>
        <v>0</v>
      </c>
      <c r="Y781" s="57">
        <f t="shared" si="298"/>
        <v>0</v>
      </c>
      <c r="Z781" s="57">
        <f t="shared" si="299"/>
        <v>0</v>
      </c>
      <c r="AA781" s="57">
        <f t="shared" si="300"/>
        <v>7500</v>
      </c>
      <c r="AB781" s="57">
        <f t="shared" si="301"/>
        <v>17750</v>
      </c>
      <c r="AG781" s="59">
        <v>3</v>
      </c>
      <c r="AH781" s="59">
        <v>3.55</v>
      </c>
      <c r="AX781" s="59">
        <f>BK781/15</f>
        <v>0</v>
      </c>
      <c r="AY781" s="59">
        <f>BL781/15</f>
        <v>0</v>
      </c>
      <c r="AZ781" s="59">
        <f>BM781/15</f>
        <v>165</v>
      </c>
      <c r="BA781" s="59">
        <f>BN781/15</f>
        <v>390.5</v>
      </c>
      <c r="BB781" s="5">
        <v>0</v>
      </c>
      <c r="BC781" s="5">
        <v>0</v>
      </c>
      <c r="BD781" s="5">
        <v>0</v>
      </c>
      <c r="BE781" s="5">
        <v>0</v>
      </c>
      <c r="BF781" s="5">
        <v>375.30121862499999</v>
      </c>
      <c r="BG781" s="5">
        <v>890.13015810366664</v>
      </c>
      <c r="BH781" s="1">
        <v>8642</v>
      </c>
      <c r="BJ781" s="57">
        <v>0</v>
      </c>
      <c r="BK781" s="57">
        <v>0</v>
      </c>
      <c r="BL781" s="57">
        <v>0</v>
      </c>
      <c r="BM781" s="57">
        <v>2475</v>
      </c>
      <c r="BN781" s="57">
        <v>5857.5</v>
      </c>
      <c r="BO781" s="57">
        <v>0</v>
      </c>
      <c r="BP781" s="57">
        <v>0</v>
      </c>
      <c r="BQ781" s="57">
        <v>0</v>
      </c>
      <c r="BR781" s="57">
        <v>0</v>
      </c>
      <c r="BS781" s="57">
        <v>0</v>
      </c>
      <c r="BT781" s="57">
        <v>0</v>
      </c>
      <c r="CA781" s="57">
        <v>0</v>
      </c>
      <c r="CB781" s="30">
        <v>0</v>
      </c>
      <c r="CC781" s="30">
        <v>0</v>
      </c>
      <c r="CD781" s="30">
        <v>0</v>
      </c>
      <c r="CE781" s="30">
        <v>0</v>
      </c>
      <c r="CF781" s="30">
        <v>0</v>
      </c>
      <c r="CG781" s="124">
        <v>0</v>
      </c>
      <c r="CH781" s="124">
        <v>150</v>
      </c>
      <c r="CI781" s="124">
        <v>150</v>
      </c>
      <c r="CJ781" s="124">
        <v>200</v>
      </c>
      <c r="CK781" s="124">
        <v>390</v>
      </c>
      <c r="CL781" s="124">
        <v>0</v>
      </c>
      <c r="CM781" s="4">
        <f>IF(ISNUMBER(VLOOKUP(A781,Sheet1!$D$5:$D$567,1,0)),1,0)</f>
        <v>0</v>
      </c>
    </row>
    <row r="782" spans="1:91">
      <c r="A782" s="111">
        <v>8651</v>
      </c>
      <c r="B782" s="1">
        <v>865</v>
      </c>
      <c r="C782" s="1">
        <v>86</v>
      </c>
      <c r="D782" s="3" t="s">
        <v>893</v>
      </c>
      <c r="E782" s="3"/>
      <c r="F782" s="4" t="s">
        <v>90</v>
      </c>
      <c r="G782" s="4" t="s">
        <v>91</v>
      </c>
      <c r="H782" s="4" t="s">
        <v>550</v>
      </c>
      <c r="I782" s="4" t="s">
        <v>367</v>
      </c>
      <c r="J782" s="4" t="s">
        <v>574</v>
      </c>
      <c r="K782" s="57">
        <f>W782/AC782</f>
        <v>771.42857142857144</v>
      </c>
      <c r="L782" s="57">
        <f>R782-K782</f>
        <v>-22.821799049773404</v>
      </c>
      <c r="M782" s="57">
        <f>S782-R782</f>
        <v>198.28630302853492</v>
      </c>
      <c r="N782" s="57">
        <f>T782-S782</f>
        <v>219.91642141733053</v>
      </c>
      <c r="O782" s="57">
        <f>U782-T782</f>
        <v>25.877411238439436</v>
      </c>
      <c r="P782" s="57">
        <f>V782-U782</f>
        <v>176.0246527511456</v>
      </c>
      <c r="Q782" s="57">
        <f t="shared" si="291"/>
        <v>597.28298938567707</v>
      </c>
      <c r="R782" s="58">
        <f>X782/AD782</f>
        <v>748.60677237879804</v>
      </c>
      <c r="S782" s="58">
        <f>Y782/AE782</f>
        <v>946.89307540733296</v>
      </c>
      <c r="T782" s="58">
        <f>Z782/AF782</f>
        <v>1166.8094968246635</v>
      </c>
      <c r="U782" s="58">
        <f>AA782/AG782</f>
        <v>1192.6869080631029</v>
      </c>
      <c r="V782" s="58">
        <f>AB782/AH782</f>
        <v>1368.7115608142485</v>
      </c>
      <c r="W782" s="57">
        <v>2700</v>
      </c>
      <c r="X782" s="57">
        <v>2620.123703325793</v>
      </c>
      <c r="Y782" s="57">
        <v>3314.1257639256655</v>
      </c>
      <c r="Z782" s="57">
        <v>4083.8332388863223</v>
      </c>
      <c r="AA782" s="57">
        <v>4770.7476322524117</v>
      </c>
      <c r="AB782" s="57">
        <v>5474.8462432569941</v>
      </c>
      <c r="AC782" s="59">
        <v>3.5</v>
      </c>
      <c r="AD782" s="59">
        <v>3.5</v>
      </c>
      <c r="AE782" s="59">
        <v>3.5</v>
      </c>
      <c r="AF782" s="59">
        <v>3.5</v>
      </c>
      <c r="AG782" s="59">
        <v>4</v>
      </c>
      <c r="AH782" s="59">
        <v>4</v>
      </c>
      <c r="AI782" s="95">
        <v>4</v>
      </c>
      <c r="AJ782" s="95">
        <f>K782/AI782</f>
        <v>192.85714285714286</v>
      </c>
      <c r="AK782" s="95">
        <f>R782/$AI782</f>
        <v>187.15169309469951</v>
      </c>
      <c r="AL782" s="95">
        <f>S782/$AI782</f>
        <v>236.72326885183324</v>
      </c>
      <c r="AM782" s="95">
        <f>T782/$AI782</f>
        <v>291.70237420616587</v>
      </c>
      <c r="AN782" s="95">
        <f>U782/$AI782</f>
        <v>298.17172701577573</v>
      </c>
      <c r="AO782" s="95">
        <f>V782/$AI782</f>
        <v>342.17789020356213</v>
      </c>
      <c r="AV782" s="117">
        <v>77.993333345700009</v>
      </c>
      <c r="AW782" s="117">
        <v>49.031028169840127</v>
      </c>
      <c r="AX782" s="117">
        <v>55.455570601429663</v>
      </c>
      <c r="AY782" s="117">
        <v>83.537044342728677</v>
      </c>
      <c r="AZ782" s="117">
        <v>109.54346156862137</v>
      </c>
      <c r="BA782" s="117">
        <v>122.73263382895729</v>
      </c>
      <c r="BB782" s="74">
        <f t="shared" ref="BB782:BG782" si="305">AV782+AP782+AJ782</f>
        <v>270.85047620284286</v>
      </c>
      <c r="BC782" s="74">
        <f t="shared" si="305"/>
        <v>236.18272126453962</v>
      </c>
      <c r="BD782" s="74">
        <f t="shared" si="305"/>
        <v>292.17883945326292</v>
      </c>
      <c r="BE782" s="74">
        <f t="shared" si="305"/>
        <v>375.23941854889455</v>
      </c>
      <c r="BF782" s="74">
        <f t="shared" si="305"/>
        <v>407.71518858439708</v>
      </c>
      <c r="BG782" s="74">
        <f t="shared" si="305"/>
        <v>464.91052403251945</v>
      </c>
      <c r="BH782" s="111">
        <v>8651</v>
      </c>
      <c r="BI782" s="57">
        <v>1169.9000001855002</v>
      </c>
      <c r="BJ782" s="57">
        <v>735.46542254760186</v>
      </c>
      <c r="BK782" s="57">
        <v>831.8335590214449</v>
      </c>
      <c r="BL782" s="57">
        <v>1253.0556651409302</v>
      </c>
      <c r="BM782" s="57">
        <v>1643.1519235293206</v>
      </c>
      <c r="BN782" s="57">
        <v>1840.9895074343594</v>
      </c>
      <c r="CA782" s="57">
        <v>0</v>
      </c>
      <c r="CB782" s="30">
        <v>105.06703719369048</v>
      </c>
      <c r="CC782" s="30">
        <v>75.047883709778915</v>
      </c>
      <c r="CD782" s="30">
        <v>112.57182556466836</v>
      </c>
      <c r="CE782" s="30">
        <v>83.537044342728677</v>
      </c>
      <c r="CF782" s="30">
        <v>0</v>
      </c>
      <c r="CG782" s="124">
        <v>0</v>
      </c>
      <c r="CH782" s="124">
        <v>130.17494672910547</v>
      </c>
      <c r="CI782" s="124">
        <v>92.982104806503898</v>
      </c>
      <c r="CJ782" s="124">
        <v>120.87673624845506</v>
      </c>
      <c r="CK782" s="124">
        <v>122.73263382895729</v>
      </c>
      <c r="CL782" s="124">
        <v>0</v>
      </c>
      <c r="CM782" s="4">
        <f>IF(ISNUMBER(VLOOKUP(A782,Sheet1!$D$5:$D$567,1,0)),1,0)</f>
        <v>0</v>
      </c>
    </row>
    <row r="783" spans="1:91">
      <c r="A783" s="1">
        <v>8652</v>
      </c>
      <c r="B783" s="1">
        <v>865</v>
      </c>
      <c r="C783" s="1">
        <v>86</v>
      </c>
      <c r="D783" s="3" t="s">
        <v>894</v>
      </c>
      <c r="E783" s="3"/>
      <c r="F783" s="4" t="s">
        <v>90</v>
      </c>
      <c r="G783" s="4" t="s">
        <v>91</v>
      </c>
      <c r="H783" s="4" t="s">
        <v>868</v>
      </c>
      <c r="I783" s="4" t="s">
        <v>367</v>
      </c>
      <c r="J783" s="4" t="s">
        <v>895</v>
      </c>
      <c r="K783" s="57">
        <v>0</v>
      </c>
      <c r="L783" s="57">
        <v>0</v>
      </c>
      <c r="M783" s="57">
        <v>0</v>
      </c>
      <c r="N783" s="57">
        <v>0</v>
      </c>
      <c r="O783" s="57">
        <v>0</v>
      </c>
      <c r="P783" s="57">
        <v>0</v>
      </c>
      <c r="Q783" s="57">
        <f t="shared" si="291"/>
        <v>0</v>
      </c>
      <c r="R783" s="58">
        <f t="shared" ref="R783:R791" si="306">K783+L783</f>
        <v>0</v>
      </c>
      <c r="S783" s="58">
        <f t="shared" ref="S783:S791" si="307">R783+M783</f>
        <v>0</v>
      </c>
      <c r="T783" s="58">
        <f t="shared" ref="T783:T791" si="308">S783+N783</f>
        <v>0</v>
      </c>
      <c r="U783" s="58">
        <f t="shared" ref="U783:U791" si="309">T783+O783</f>
        <v>0</v>
      </c>
      <c r="V783" s="61">
        <f t="shared" ref="V783:V791" si="310">U783+P783</f>
        <v>0</v>
      </c>
      <c r="W783" s="57">
        <v>0</v>
      </c>
      <c r="X783" s="57">
        <f t="shared" ref="X783:AB784" si="311">R783*AD783</f>
        <v>0</v>
      </c>
      <c r="Y783" s="57">
        <f t="shared" si="311"/>
        <v>0</v>
      </c>
      <c r="Z783" s="57">
        <f t="shared" si="311"/>
        <v>0</v>
      </c>
      <c r="AA783" s="57">
        <f t="shared" si="311"/>
        <v>0</v>
      </c>
      <c r="AB783" s="57">
        <f t="shared" si="311"/>
        <v>0</v>
      </c>
      <c r="BB783" s="5">
        <v>732.2</v>
      </c>
      <c r="BC783" s="5">
        <v>932.2</v>
      </c>
      <c r="BD783" s="5">
        <v>1032.2</v>
      </c>
      <c r="BE783" s="5">
        <v>1132.2</v>
      </c>
      <c r="BF783" s="5">
        <v>1232.2</v>
      </c>
      <c r="BG783" s="5">
        <v>1332.2</v>
      </c>
      <c r="BH783" s="1">
        <v>8652</v>
      </c>
      <c r="BJ783" s="57">
        <v>0</v>
      </c>
      <c r="BK783" s="57">
        <v>0</v>
      </c>
      <c r="BL783" s="57">
        <v>0</v>
      </c>
      <c r="BM783" s="57">
        <v>0</v>
      </c>
      <c r="BN783" s="57">
        <v>0</v>
      </c>
      <c r="BO783" s="57">
        <v>0</v>
      </c>
      <c r="BP783" s="57">
        <v>0</v>
      </c>
      <c r="BQ783" s="57">
        <v>0</v>
      </c>
      <c r="BR783" s="57">
        <v>0</v>
      </c>
      <c r="BS783" s="57">
        <v>0</v>
      </c>
      <c r="BT783" s="57">
        <v>0</v>
      </c>
      <c r="CA783" s="57">
        <v>441.64468698393631</v>
      </c>
      <c r="CB783" s="30">
        <v>503.87234349196825</v>
      </c>
      <c r="CC783" s="30">
        <v>124.45531301606368</v>
      </c>
      <c r="CD783" s="30">
        <v>0</v>
      </c>
      <c r="CE783" s="30">
        <v>0</v>
      </c>
      <c r="CF783" s="30">
        <v>62.227656508031842</v>
      </c>
      <c r="CG783" s="124">
        <v>519.66</v>
      </c>
      <c r="CH783" s="124">
        <v>592.88000000000011</v>
      </c>
      <c r="CI783" s="124">
        <v>146.44000000000003</v>
      </c>
      <c r="CJ783" s="124">
        <v>0</v>
      </c>
      <c r="CK783" s="124">
        <v>0</v>
      </c>
      <c r="CL783" s="124">
        <v>73.220000000000013</v>
      </c>
      <c r="CM783" s="4">
        <f>IF(ISNUMBER(VLOOKUP(A783,Sheet1!$D$5:$D$567,1,0)),1,0)</f>
        <v>0</v>
      </c>
    </row>
    <row r="784" spans="1:91" s="101" customFormat="1">
      <c r="A784" s="1">
        <v>8653</v>
      </c>
      <c r="B784" s="1">
        <v>865</v>
      </c>
      <c r="C784" s="1">
        <v>86</v>
      </c>
      <c r="D784" s="3" t="s">
        <v>896</v>
      </c>
      <c r="E784" s="3"/>
      <c r="F784" s="4" t="s">
        <v>90</v>
      </c>
      <c r="G784" s="4" t="s">
        <v>91</v>
      </c>
      <c r="H784" s="4" t="s">
        <v>868</v>
      </c>
      <c r="I784" s="4" t="s">
        <v>367</v>
      </c>
      <c r="J784" s="4" t="s">
        <v>895</v>
      </c>
      <c r="K784" s="57">
        <v>180</v>
      </c>
      <c r="L784" s="57">
        <v>0</v>
      </c>
      <c r="M784" s="57">
        <v>0</v>
      </c>
      <c r="N784" s="57">
        <v>0</v>
      </c>
      <c r="O784" s="57">
        <v>0</v>
      </c>
      <c r="P784" s="57">
        <v>0</v>
      </c>
      <c r="Q784" s="57">
        <f t="shared" si="291"/>
        <v>0</v>
      </c>
      <c r="R784" s="58">
        <f t="shared" si="306"/>
        <v>180</v>
      </c>
      <c r="S784" s="58">
        <f t="shared" si="307"/>
        <v>180</v>
      </c>
      <c r="T784" s="58">
        <f t="shared" si="308"/>
        <v>180</v>
      </c>
      <c r="U784" s="58">
        <f t="shared" si="309"/>
        <v>180</v>
      </c>
      <c r="V784" s="61">
        <f t="shared" si="310"/>
        <v>180</v>
      </c>
      <c r="W784" s="57">
        <v>503.5891420855686</v>
      </c>
      <c r="X784" s="57">
        <f t="shared" si="311"/>
        <v>513.90823048724337</v>
      </c>
      <c r="Y784" s="57">
        <f t="shared" si="311"/>
        <v>521.827364240468</v>
      </c>
      <c r="Z784" s="57">
        <f t="shared" si="311"/>
        <v>526.21748689677054</v>
      </c>
      <c r="AA784" s="57">
        <f t="shared" si="311"/>
        <v>524.6652671909734</v>
      </c>
      <c r="AB784" s="57">
        <f t="shared" si="311"/>
        <v>521.57272345201488</v>
      </c>
      <c r="AC784" s="59">
        <v>2.7977174560309366</v>
      </c>
      <c r="AD784" s="59">
        <v>2.8550457249291297</v>
      </c>
      <c r="AE784" s="59">
        <v>2.8990409124470444</v>
      </c>
      <c r="AF784" s="59">
        <v>2.9234304827598363</v>
      </c>
      <c r="AG784" s="59">
        <v>2.914807039949852</v>
      </c>
      <c r="AH784" s="59">
        <v>2.8976262414000828</v>
      </c>
      <c r="AI784" s="59"/>
      <c r="AJ784" s="59"/>
      <c r="AK784" s="59"/>
      <c r="AL784" s="59"/>
      <c r="AM784" s="59"/>
      <c r="AN784" s="59"/>
      <c r="AO784" s="59"/>
      <c r="AP784" s="57"/>
      <c r="AQ784" s="57"/>
      <c r="AR784" s="57"/>
      <c r="AS784" s="57"/>
      <c r="AT784" s="57"/>
      <c r="AU784" s="57"/>
      <c r="AV784" s="59"/>
      <c r="AW784" s="59"/>
      <c r="AX784" s="59"/>
      <c r="AY784" s="59"/>
      <c r="AZ784" s="59"/>
      <c r="BA784" s="59"/>
      <c r="BB784" s="5">
        <v>36.61</v>
      </c>
      <c r="BC784" s="5">
        <v>36.919572652050242</v>
      </c>
      <c r="BD784" s="5">
        <v>37.15714666464698</v>
      </c>
      <c r="BE784" s="5">
        <v>37.288850344336055</v>
      </c>
      <c r="BF784" s="5">
        <v>37.242283753162141</v>
      </c>
      <c r="BG784" s="5">
        <v>37.149507440993389</v>
      </c>
      <c r="BH784" s="1">
        <v>8653</v>
      </c>
      <c r="BI784" s="57">
        <v>290</v>
      </c>
      <c r="BJ784" s="57">
        <v>290</v>
      </c>
      <c r="BK784" s="57">
        <v>290</v>
      </c>
      <c r="BL784" s="57">
        <v>290</v>
      </c>
      <c r="BM784" s="57">
        <v>290</v>
      </c>
      <c r="BN784" s="57">
        <v>290</v>
      </c>
      <c r="BO784" s="57">
        <v>0</v>
      </c>
      <c r="BP784" s="57">
        <v>0</v>
      </c>
      <c r="BQ784" s="57">
        <v>0</v>
      </c>
      <c r="BR784" s="57">
        <v>0</v>
      </c>
      <c r="BS784" s="57">
        <v>0</v>
      </c>
      <c r="BT784" s="57">
        <v>0</v>
      </c>
      <c r="BU784" s="57"/>
      <c r="BV784" s="57"/>
      <c r="BW784" s="57"/>
      <c r="BX784" s="57"/>
      <c r="BY784" s="57"/>
      <c r="BZ784" s="57"/>
      <c r="CA784" s="57">
        <v>9.3222125860840137</v>
      </c>
      <c r="CB784" s="30">
        <v>9.3222125860840137</v>
      </c>
      <c r="CC784" s="30">
        <v>7.4577700688672115</v>
      </c>
      <c r="CD784" s="30">
        <v>3.7288850344336057</v>
      </c>
      <c r="CE784" s="30">
        <v>7.4577700688672115</v>
      </c>
      <c r="CF784" s="30">
        <v>0</v>
      </c>
      <c r="CG784" s="124">
        <v>9.2873768602483473</v>
      </c>
      <c r="CH784" s="124">
        <v>9.2873768602483473</v>
      </c>
      <c r="CI784" s="124">
        <v>7.429901488198678</v>
      </c>
      <c r="CJ784" s="124">
        <v>3.714950744099339</v>
      </c>
      <c r="CK784" s="124">
        <v>7.429901488198678</v>
      </c>
      <c r="CL784" s="124">
        <v>0</v>
      </c>
      <c r="CM784" s="4">
        <f>IF(ISNUMBER(VLOOKUP(A784,Sheet1!$D$5:$D$567,1,0)),1,0)</f>
        <v>0</v>
      </c>
    </row>
    <row r="785" spans="1:98">
      <c r="A785" s="111">
        <v>8661</v>
      </c>
      <c r="B785" s="13">
        <v>866</v>
      </c>
      <c r="C785" s="1">
        <v>86</v>
      </c>
      <c r="D785" s="14" t="s">
        <v>897</v>
      </c>
      <c r="E785" s="14"/>
      <c r="F785" s="15" t="s">
        <v>109</v>
      </c>
      <c r="G785" s="4" t="s">
        <v>91</v>
      </c>
      <c r="H785" s="4" t="s">
        <v>550</v>
      </c>
      <c r="I785" s="15" t="s">
        <v>367</v>
      </c>
      <c r="J785" s="15" t="s">
        <v>898</v>
      </c>
      <c r="K785" s="16">
        <v>2338</v>
      </c>
      <c r="L785" s="16">
        <f>K785*0.02</f>
        <v>46.76</v>
      </c>
      <c r="M785" s="16">
        <f t="shared" ref="M785:P786" si="312">R785*0.02</f>
        <v>47.695200000000007</v>
      </c>
      <c r="N785" s="16">
        <f t="shared" si="312"/>
        <v>48.649104000000008</v>
      </c>
      <c r="O785" s="16">
        <f t="shared" si="312"/>
        <v>49.62208608000001</v>
      </c>
      <c r="P785" s="16">
        <f t="shared" si="312"/>
        <v>50.614527801600005</v>
      </c>
      <c r="Q785" s="16">
        <f t="shared" si="291"/>
        <v>243.34091788160003</v>
      </c>
      <c r="R785" s="17">
        <f t="shared" si="306"/>
        <v>2384.7600000000002</v>
      </c>
      <c r="S785" s="17">
        <f t="shared" si="307"/>
        <v>2432.4552000000003</v>
      </c>
      <c r="T785" s="17">
        <f t="shared" si="308"/>
        <v>2481.1043040000004</v>
      </c>
      <c r="U785" s="17">
        <f t="shared" si="309"/>
        <v>2530.7263900800003</v>
      </c>
      <c r="V785" s="62">
        <f t="shared" si="310"/>
        <v>2581.3409178816005</v>
      </c>
      <c r="W785" s="16">
        <f>K785*AC785</f>
        <v>17301.2</v>
      </c>
      <c r="X785" s="16">
        <f t="shared" ref="X785:AB788" si="313">AD785*R785</f>
        <v>17647.224000000002</v>
      </c>
      <c r="Y785" s="16">
        <f t="shared" si="313"/>
        <v>18000.168480000004</v>
      </c>
      <c r="Z785" s="16">
        <f t="shared" si="313"/>
        <v>18360.171849600003</v>
      </c>
      <c r="AA785" s="16">
        <f t="shared" si="313"/>
        <v>18727.375286592003</v>
      </c>
      <c r="AB785" s="16">
        <f t="shared" si="313"/>
        <v>19101.922792323843</v>
      </c>
      <c r="AC785" s="18">
        <v>7.4</v>
      </c>
      <c r="AD785" s="18">
        <v>7.4</v>
      </c>
      <c r="AE785" s="18">
        <v>7.4</v>
      </c>
      <c r="AF785" s="18">
        <v>7.4</v>
      </c>
      <c r="AG785" s="18">
        <v>7.4</v>
      </c>
      <c r="AH785" s="18">
        <v>7.4</v>
      </c>
      <c r="AI785" s="95">
        <v>4</v>
      </c>
      <c r="AJ785" s="95">
        <f t="shared" ref="AJ785:AJ791" si="314">K785/AI785</f>
        <v>584.5</v>
      </c>
      <c r="AK785" s="95">
        <f t="shared" ref="AK785:AO791" si="315">R785/$AI785</f>
        <v>596.19000000000005</v>
      </c>
      <c r="AL785" s="95">
        <f t="shared" si="315"/>
        <v>608.11380000000008</v>
      </c>
      <c r="AM785" s="95">
        <f t="shared" si="315"/>
        <v>620.2760760000001</v>
      </c>
      <c r="AN785" s="95">
        <f t="shared" si="315"/>
        <v>632.68159752000008</v>
      </c>
      <c r="AO785" s="95">
        <f t="shared" si="315"/>
        <v>645.33522947040012</v>
      </c>
      <c r="AP785" s="16"/>
      <c r="AQ785" s="16"/>
      <c r="AR785" s="16"/>
      <c r="AS785" s="16"/>
      <c r="AT785" s="16"/>
      <c r="AU785" s="16"/>
      <c r="AV785" s="117">
        <v>628.82290708833489</v>
      </c>
      <c r="AW785" s="117">
        <v>579.60806878662743</v>
      </c>
      <c r="AX785" s="117">
        <v>552.99933896336518</v>
      </c>
      <c r="AY785" s="117">
        <v>561.84953966398837</v>
      </c>
      <c r="AZ785" s="117">
        <v>576.73902839110008</v>
      </c>
      <c r="BA785" s="117">
        <v>584.48974831757562</v>
      </c>
      <c r="BB785" s="74">
        <f t="shared" ref="BB785:BG786" si="316">AV785+AP785+AJ785</f>
        <v>1213.3229070883349</v>
      </c>
      <c r="BC785" s="74">
        <f t="shared" si="316"/>
        <v>1175.7980687866275</v>
      </c>
      <c r="BD785" s="74">
        <f t="shared" si="316"/>
        <v>1161.1131389633651</v>
      </c>
      <c r="BE785" s="74">
        <f t="shared" si="316"/>
        <v>1182.1256156639884</v>
      </c>
      <c r="BF785" s="74">
        <f t="shared" si="316"/>
        <v>1209.4206259111002</v>
      </c>
      <c r="BG785" s="74">
        <f t="shared" si="316"/>
        <v>1229.8249777879757</v>
      </c>
      <c r="BH785" s="111">
        <v>8661</v>
      </c>
      <c r="BI785" s="16">
        <v>9432.3436063250228</v>
      </c>
      <c r="BJ785" s="16">
        <v>8694.1210317994119</v>
      </c>
      <c r="BK785" s="16">
        <v>8294.9900844504773</v>
      </c>
      <c r="BL785" s="16">
        <v>8427.7430949598256</v>
      </c>
      <c r="BM785" s="16">
        <v>8651.0854258665004</v>
      </c>
      <c r="BN785" s="16">
        <v>8767.3462247636344</v>
      </c>
      <c r="BO785" s="16">
        <v>1455.7493869324003</v>
      </c>
      <c r="BP785" s="16">
        <v>1763.3677636148402</v>
      </c>
      <c r="BQ785" s="16">
        <v>1825.5676317530981</v>
      </c>
      <c r="BR785" s="16">
        <v>1717.259948024667</v>
      </c>
      <c r="BS785" s="16">
        <v>1657.3058226116173</v>
      </c>
      <c r="BT785" s="16">
        <v>1693.4775720789246</v>
      </c>
      <c r="BU785" s="16"/>
      <c r="BV785" s="16"/>
      <c r="BW785" s="16"/>
      <c r="BX785" s="16"/>
      <c r="BY785" s="16"/>
      <c r="BZ785" s="16"/>
      <c r="CA785" s="16">
        <v>0</v>
      </c>
      <c r="CB785" s="30">
        <v>280</v>
      </c>
      <c r="CC785" s="30">
        <v>160</v>
      </c>
      <c r="CD785" s="30">
        <v>180</v>
      </c>
      <c r="CE785" s="30">
        <v>561.84953966398837</v>
      </c>
      <c r="CF785" s="30">
        <v>0</v>
      </c>
      <c r="CG785" s="124">
        <v>0</v>
      </c>
      <c r="CH785" s="124">
        <v>290</v>
      </c>
      <c r="CI785" s="124">
        <v>170</v>
      </c>
      <c r="CJ785" s="124">
        <v>185</v>
      </c>
      <c r="CK785" s="124">
        <v>584.48974831757573</v>
      </c>
      <c r="CL785" s="124">
        <v>0</v>
      </c>
      <c r="CM785" s="4">
        <f>IF(ISNUMBER(VLOOKUP(A785,Sheet1!$D$5:$D$567,1,0)),1,0)</f>
        <v>0</v>
      </c>
      <c r="CN785" s="68"/>
      <c r="CO785" s="68"/>
      <c r="CP785" s="58"/>
      <c r="CQ785" s="40"/>
      <c r="CR785" s="40"/>
      <c r="CS785" s="40"/>
    </row>
    <row r="786" spans="1:98">
      <c r="A786" s="116">
        <v>8662</v>
      </c>
      <c r="B786" s="43">
        <v>866</v>
      </c>
      <c r="C786" s="1">
        <v>86</v>
      </c>
      <c r="D786" s="36" t="s">
        <v>899</v>
      </c>
      <c r="E786" s="36"/>
      <c r="F786" s="37" t="s">
        <v>109</v>
      </c>
      <c r="G786" s="4" t="s">
        <v>91</v>
      </c>
      <c r="H786" s="4" t="s">
        <v>550</v>
      </c>
      <c r="I786" s="37" t="s">
        <v>367</v>
      </c>
      <c r="J786" s="37" t="s">
        <v>898</v>
      </c>
      <c r="K786" s="16">
        <v>2542</v>
      </c>
      <c r="L786" s="16">
        <f>K786*0.02</f>
        <v>50.84</v>
      </c>
      <c r="M786" s="16">
        <f t="shared" si="312"/>
        <v>51.856800000000007</v>
      </c>
      <c r="N786" s="16">
        <f t="shared" si="312"/>
        <v>52.893936000000004</v>
      </c>
      <c r="O786" s="16">
        <f t="shared" si="312"/>
        <v>53.951814720000002</v>
      </c>
      <c r="P786" s="16">
        <f t="shared" si="312"/>
        <v>55.030851014400007</v>
      </c>
      <c r="Q786" s="16">
        <f t="shared" si="291"/>
        <v>264.57340173440002</v>
      </c>
      <c r="R786" s="17">
        <f t="shared" si="306"/>
        <v>2592.84</v>
      </c>
      <c r="S786" s="17">
        <f t="shared" si="307"/>
        <v>2644.6968000000002</v>
      </c>
      <c r="T786" s="17">
        <f t="shared" si="308"/>
        <v>2697.5907360000001</v>
      </c>
      <c r="U786" s="17">
        <f t="shared" si="309"/>
        <v>2751.5425507200002</v>
      </c>
      <c r="V786" s="62">
        <f t="shared" si="310"/>
        <v>2806.5734017344002</v>
      </c>
      <c r="W786" s="16">
        <f>K786*AC786</f>
        <v>18556.599999999999</v>
      </c>
      <c r="X786" s="16">
        <f t="shared" si="313"/>
        <v>18409.164000000001</v>
      </c>
      <c r="Y786" s="16">
        <f t="shared" si="313"/>
        <v>17983.938239999999</v>
      </c>
      <c r="Z786" s="16">
        <f t="shared" si="313"/>
        <v>18073.8579312</v>
      </c>
      <c r="AA786" s="16">
        <f t="shared" si="313"/>
        <v>18435.335089824002</v>
      </c>
      <c r="AB786" s="16">
        <f t="shared" si="313"/>
        <v>18804.041791620482</v>
      </c>
      <c r="AC786" s="44">
        <v>7.3</v>
      </c>
      <c r="AD786" s="44">
        <v>7.1</v>
      </c>
      <c r="AE786" s="44">
        <v>6.8</v>
      </c>
      <c r="AF786" s="44">
        <v>6.7</v>
      </c>
      <c r="AG786" s="44">
        <v>6.7</v>
      </c>
      <c r="AH786" s="44">
        <v>6.7</v>
      </c>
      <c r="AI786" s="95">
        <v>4</v>
      </c>
      <c r="AJ786" s="95">
        <f t="shared" si="314"/>
        <v>635.5</v>
      </c>
      <c r="AK786" s="95">
        <f t="shared" si="315"/>
        <v>648.21</v>
      </c>
      <c r="AL786" s="95">
        <f t="shared" si="315"/>
        <v>661.17420000000004</v>
      </c>
      <c r="AM786" s="95">
        <f t="shared" si="315"/>
        <v>674.39768400000003</v>
      </c>
      <c r="AN786" s="95">
        <f t="shared" si="315"/>
        <v>687.88563768000006</v>
      </c>
      <c r="AO786" s="95">
        <f t="shared" si="315"/>
        <v>701.64335043360006</v>
      </c>
      <c r="AP786" s="19"/>
      <c r="AQ786" s="19"/>
      <c r="AR786" s="19"/>
      <c r="AS786" s="19"/>
      <c r="AT786" s="19"/>
      <c r="AU786" s="19"/>
      <c r="AV786" s="117">
        <v>711.95196199186819</v>
      </c>
      <c r="AW786" s="117">
        <v>662.50001423816525</v>
      </c>
      <c r="AX786" s="117">
        <v>586.92051943207343</v>
      </c>
      <c r="AY786" s="117">
        <v>573.60896631120488</v>
      </c>
      <c r="AZ786" s="117">
        <v>595.83550905397499</v>
      </c>
      <c r="BA786" s="117">
        <v>608.93095503251607</v>
      </c>
      <c r="BB786" s="74">
        <f t="shared" si="316"/>
        <v>1347.4519619918683</v>
      </c>
      <c r="BC786" s="74">
        <f t="shared" si="316"/>
        <v>1310.7100142381653</v>
      </c>
      <c r="BD786" s="74">
        <f t="shared" si="316"/>
        <v>1248.0947194320734</v>
      </c>
      <c r="BE786" s="74">
        <f t="shared" si="316"/>
        <v>1248.0066503112048</v>
      </c>
      <c r="BF786" s="74">
        <f t="shared" si="316"/>
        <v>1283.721146733975</v>
      </c>
      <c r="BG786" s="74">
        <f t="shared" si="316"/>
        <v>1310.5743054661161</v>
      </c>
      <c r="BH786" s="116">
        <v>8662</v>
      </c>
      <c r="BI786" s="19">
        <v>10679.279429878023</v>
      </c>
      <c r="BJ786" s="19">
        <v>9937.500213572479</v>
      </c>
      <c r="BK786" s="19">
        <v>8803.807791481102</v>
      </c>
      <c r="BL786" s="19">
        <v>8604.1344946680729</v>
      </c>
      <c r="BM786" s="19">
        <v>8937.5326358096245</v>
      </c>
      <c r="BN786" s="19">
        <v>9133.964325487741</v>
      </c>
      <c r="BO786" s="19">
        <v>1359.654678962344</v>
      </c>
      <c r="BP786" s="19">
        <v>1620.5304267622635</v>
      </c>
      <c r="BQ786" s="19">
        <v>1789.6877890673318</v>
      </c>
      <c r="BR786" s="19">
        <v>1723.5016941366116</v>
      </c>
      <c r="BS786" s="19">
        <v>1594.8152494538028</v>
      </c>
      <c r="BT786" s="19">
        <v>1601.4481420846721</v>
      </c>
      <c r="BU786" s="19"/>
      <c r="BV786" s="19"/>
      <c r="BW786" s="19"/>
      <c r="BX786" s="19"/>
      <c r="BY786" s="19"/>
      <c r="BZ786" s="19"/>
      <c r="CA786" s="19">
        <v>0</v>
      </c>
      <c r="CB786" s="122">
        <v>307</v>
      </c>
      <c r="CC786" s="122">
        <v>180</v>
      </c>
      <c r="CD786" s="122">
        <v>187</v>
      </c>
      <c r="CE786" s="122">
        <v>573.60896631120477</v>
      </c>
      <c r="CF786" s="122">
        <v>0</v>
      </c>
      <c r="CG786" s="128">
        <v>0</v>
      </c>
      <c r="CH786" s="128">
        <f t="shared" ref="CH786" si="317">CH785*1.065</f>
        <v>308.84999999999997</v>
      </c>
      <c r="CI786" s="128">
        <v>190</v>
      </c>
      <c r="CJ786" s="128">
        <v>202</v>
      </c>
      <c r="CK786" s="128">
        <v>608.93095503251607</v>
      </c>
      <c r="CL786" s="128">
        <v>0</v>
      </c>
      <c r="CM786" s="4">
        <f>IF(ISNUMBER(VLOOKUP(A786,Sheet1!$D$5:$D$567,1,0)),1,0)</f>
        <v>0</v>
      </c>
      <c r="CN786" s="68"/>
      <c r="CO786" s="68"/>
      <c r="CP786" s="58"/>
    </row>
    <row r="787" spans="1:98" s="178" customFormat="1">
      <c r="A787" s="177">
        <v>8663</v>
      </c>
      <c r="B787" s="177">
        <v>866</v>
      </c>
      <c r="C787" s="177">
        <v>86</v>
      </c>
      <c r="D787" s="178" t="s">
        <v>900</v>
      </c>
      <c r="F787" s="179" t="s">
        <v>109</v>
      </c>
      <c r="G787" s="179" t="s">
        <v>91</v>
      </c>
      <c r="H787" s="179" t="s">
        <v>550</v>
      </c>
      <c r="I787" s="179" t="s">
        <v>367</v>
      </c>
      <c r="J787" s="179" t="s">
        <v>898</v>
      </c>
      <c r="K787" s="180">
        <v>1233</v>
      </c>
      <c r="L787" s="180">
        <v>150</v>
      </c>
      <c r="M787" s="180">
        <v>250</v>
      </c>
      <c r="N787" s="180">
        <f>S787*0.04</f>
        <v>65.320000000000007</v>
      </c>
      <c r="O787" s="180">
        <f>T787*0.04</f>
        <v>67.9328</v>
      </c>
      <c r="P787" s="180">
        <f>U787*0.04</f>
        <v>70.650112000000007</v>
      </c>
      <c r="Q787" s="180">
        <f t="shared" si="291"/>
        <v>603.90291200000001</v>
      </c>
      <c r="R787" s="181">
        <f t="shared" si="306"/>
        <v>1383</v>
      </c>
      <c r="S787" s="181">
        <f t="shared" si="307"/>
        <v>1633</v>
      </c>
      <c r="T787" s="181">
        <f t="shared" si="308"/>
        <v>1698.32</v>
      </c>
      <c r="U787" s="181">
        <f t="shared" si="309"/>
        <v>1766.2528</v>
      </c>
      <c r="V787" s="182">
        <f t="shared" si="310"/>
        <v>1836.902912</v>
      </c>
      <c r="W787" s="180">
        <f>K787*AC787</f>
        <v>7582.9500000000007</v>
      </c>
      <c r="X787" s="180">
        <f t="shared" si="313"/>
        <v>8712.9</v>
      </c>
      <c r="Y787" s="180">
        <f t="shared" si="313"/>
        <v>10451.200000000001</v>
      </c>
      <c r="Z787" s="180">
        <f t="shared" si="313"/>
        <v>10699.415999999999</v>
      </c>
      <c r="AA787" s="180">
        <f t="shared" si="313"/>
        <v>11127.39264</v>
      </c>
      <c r="AB787" s="180">
        <f t="shared" si="313"/>
        <v>11388.7980544</v>
      </c>
      <c r="AC787" s="183">
        <v>6.15</v>
      </c>
      <c r="AD787" s="183">
        <v>6.3</v>
      </c>
      <c r="AE787" s="183">
        <v>6.4</v>
      </c>
      <c r="AF787" s="183">
        <v>6.3</v>
      </c>
      <c r="AG787" s="183">
        <v>6.3</v>
      </c>
      <c r="AH787" s="183">
        <v>6.2</v>
      </c>
      <c r="AI787" s="183">
        <v>4</v>
      </c>
      <c r="AJ787" s="183">
        <f t="shared" si="314"/>
        <v>308.25</v>
      </c>
      <c r="AK787" s="183">
        <f t="shared" si="315"/>
        <v>345.75</v>
      </c>
      <c r="AL787" s="183">
        <f t="shared" si="315"/>
        <v>408.25</v>
      </c>
      <c r="AM787" s="183">
        <f t="shared" si="315"/>
        <v>424.58</v>
      </c>
      <c r="AN787" s="183">
        <f t="shared" si="315"/>
        <v>441.56319999999999</v>
      </c>
      <c r="AO787" s="183">
        <f t="shared" si="315"/>
        <v>459.225728</v>
      </c>
      <c r="AP787" s="180"/>
      <c r="AQ787" s="180"/>
      <c r="AR787" s="180"/>
      <c r="AS787" s="180"/>
      <c r="AT787" s="180"/>
      <c r="AU787" s="180"/>
      <c r="AV787" s="184">
        <v>227.48850000000002</v>
      </c>
      <c r="AW787" s="184">
        <v>261.387</v>
      </c>
      <c r="AX787" s="184">
        <v>313.536</v>
      </c>
      <c r="BB787" s="185">
        <f t="shared" ref="BB787:BD788" si="318">AV787+AP787+AJ787</f>
        <v>535.73850000000004</v>
      </c>
      <c r="BC787" s="185">
        <f t="shared" si="318"/>
        <v>607.13699999999994</v>
      </c>
      <c r="BD787" s="185">
        <f t="shared" si="318"/>
        <v>721.78600000000006</v>
      </c>
      <c r="BE787" s="185">
        <f t="shared" ref="BE787:BG788" si="319">CR787+AS787+AM787</f>
        <v>424.58</v>
      </c>
      <c r="BF787" s="185">
        <f t="shared" si="319"/>
        <v>441.56319999999999</v>
      </c>
      <c r="BG787" s="185">
        <f t="shared" si="319"/>
        <v>459.225728</v>
      </c>
      <c r="BH787" s="177">
        <v>8663</v>
      </c>
      <c r="BI787" s="180">
        <v>3412.3275000000003</v>
      </c>
      <c r="BJ787" s="180">
        <v>3920.8049999999998</v>
      </c>
      <c r="BK787" s="180">
        <v>4703.04</v>
      </c>
      <c r="BL787" s="180">
        <v>4814.7371999999996</v>
      </c>
      <c r="BM787" s="180">
        <v>5007.3266880000001</v>
      </c>
      <c r="BN787" s="180">
        <v>5124.9591244799994</v>
      </c>
      <c r="BO787" s="180">
        <f t="shared" ref="BO787:BT788" si="320">W787*0.09</f>
        <v>682.46550000000002</v>
      </c>
      <c r="BP787" s="180">
        <f t="shared" si="320"/>
        <v>784.16099999999994</v>
      </c>
      <c r="BQ787" s="180">
        <f t="shared" si="320"/>
        <v>940.60800000000006</v>
      </c>
      <c r="BR787" s="180">
        <f t="shared" si="320"/>
        <v>962.94743999999992</v>
      </c>
      <c r="BS787" s="180">
        <f t="shared" si="320"/>
        <v>1001.4653376</v>
      </c>
      <c r="BT787" s="180">
        <f t="shared" si="320"/>
        <v>1024.991824896</v>
      </c>
      <c r="BU787" s="180"/>
      <c r="BV787" s="180"/>
      <c r="BW787" s="180"/>
      <c r="BX787" s="180"/>
      <c r="BY787" s="180"/>
      <c r="BZ787" s="180"/>
      <c r="CA787" s="180">
        <v>0</v>
      </c>
      <c r="CB787" s="180">
        <v>200</v>
      </c>
      <c r="CC787" s="180">
        <v>110</v>
      </c>
      <c r="CD787" s="180">
        <v>114</v>
      </c>
      <c r="CE787" s="184">
        <v>320.98247999999995</v>
      </c>
      <c r="CF787" s="180">
        <v>0</v>
      </c>
      <c r="CG787" s="180">
        <v>0</v>
      </c>
      <c r="CH787" s="180">
        <v>210</v>
      </c>
      <c r="CI787" s="180">
        <v>120</v>
      </c>
      <c r="CJ787" s="180">
        <v>129</v>
      </c>
      <c r="CK787" s="184">
        <v>341.66394163199999</v>
      </c>
      <c r="CL787" s="180">
        <v>0</v>
      </c>
      <c r="CM787" s="4">
        <f>IF(ISNUMBER(VLOOKUP(A787,Sheet1!$D$5:$D$567,1,0)),1,0)</f>
        <v>0</v>
      </c>
      <c r="CN787" s="68"/>
      <c r="CO787" s="68"/>
      <c r="CP787" s="58"/>
      <c r="CR787" s="184"/>
      <c r="CS787" s="184"/>
      <c r="CT787" s="184"/>
    </row>
    <row r="788" spans="1:98" s="178" customFormat="1">
      <c r="A788" s="177">
        <v>8664</v>
      </c>
      <c r="B788" s="177">
        <v>866</v>
      </c>
      <c r="C788" s="177">
        <v>86</v>
      </c>
      <c r="D788" s="178" t="s">
        <v>901</v>
      </c>
      <c r="F788" s="179" t="s">
        <v>109</v>
      </c>
      <c r="G788" s="179" t="s">
        <v>91</v>
      </c>
      <c r="H788" s="179" t="s">
        <v>550</v>
      </c>
      <c r="I788" s="179" t="s">
        <v>367</v>
      </c>
      <c r="J788" s="179" t="s">
        <v>898</v>
      </c>
      <c r="K788" s="180">
        <v>875</v>
      </c>
      <c r="L788" s="180">
        <v>400</v>
      </c>
      <c r="M788" s="180">
        <v>560</v>
      </c>
      <c r="N788" s="180">
        <v>570</v>
      </c>
      <c r="O788" s="180">
        <f>T788*0.04</f>
        <v>96.2</v>
      </c>
      <c r="P788" s="180">
        <f>U788*0.04</f>
        <v>100.048</v>
      </c>
      <c r="Q788" s="180">
        <f t="shared" si="291"/>
        <v>1726.248</v>
      </c>
      <c r="R788" s="181">
        <f t="shared" si="306"/>
        <v>1275</v>
      </c>
      <c r="S788" s="181">
        <f t="shared" si="307"/>
        <v>1835</v>
      </c>
      <c r="T788" s="181">
        <f t="shared" si="308"/>
        <v>2405</v>
      </c>
      <c r="U788" s="181">
        <f t="shared" si="309"/>
        <v>2501.1999999999998</v>
      </c>
      <c r="V788" s="182">
        <f t="shared" si="310"/>
        <v>2601.2479999999996</v>
      </c>
      <c r="W788" s="180">
        <f>K788*AC788</f>
        <v>4900</v>
      </c>
      <c r="X788" s="180">
        <f t="shared" si="313"/>
        <v>7395</v>
      </c>
      <c r="Y788" s="180">
        <f t="shared" si="313"/>
        <v>10826.5</v>
      </c>
      <c r="Z788" s="180">
        <f t="shared" si="313"/>
        <v>14430</v>
      </c>
      <c r="AA788" s="180">
        <f t="shared" si="313"/>
        <v>15257.319999999998</v>
      </c>
      <c r="AB788" s="180">
        <f t="shared" si="313"/>
        <v>15867.612799999997</v>
      </c>
      <c r="AC788" s="183">
        <v>5.6</v>
      </c>
      <c r="AD788" s="183">
        <v>5.8</v>
      </c>
      <c r="AE788" s="183">
        <v>5.9</v>
      </c>
      <c r="AF788" s="183">
        <v>6</v>
      </c>
      <c r="AG788" s="183">
        <v>6.1</v>
      </c>
      <c r="AH788" s="183">
        <v>6.1</v>
      </c>
      <c r="AI788" s="183">
        <v>4</v>
      </c>
      <c r="AJ788" s="183">
        <f t="shared" si="314"/>
        <v>218.75</v>
      </c>
      <c r="AK788" s="183">
        <f t="shared" si="315"/>
        <v>318.75</v>
      </c>
      <c r="AL788" s="183">
        <f t="shared" si="315"/>
        <v>458.75</v>
      </c>
      <c r="AM788" s="183">
        <f t="shared" si="315"/>
        <v>601.25</v>
      </c>
      <c r="AN788" s="183">
        <f t="shared" si="315"/>
        <v>625.29999999999995</v>
      </c>
      <c r="AO788" s="183">
        <f t="shared" si="315"/>
        <v>650.3119999999999</v>
      </c>
      <c r="AP788" s="180"/>
      <c r="AQ788" s="180"/>
      <c r="AR788" s="180"/>
      <c r="AS788" s="180"/>
      <c r="AT788" s="180"/>
      <c r="AU788" s="180"/>
      <c r="AV788" s="184">
        <v>147</v>
      </c>
      <c r="AW788" s="184">
        <v>221.85</v>
      </c>
      <c r="AX788" s="184">
        <v>324.79500000000002</v>
      </c>
      <c r="BB788" s="185">
        <f t="shared" si="318"/>
        <v>365.75</v>
      </c>
      <c r="BC788" s="185">
        <f t="shared" si="318"/>
        <v>540.6</v>
      </c>
      <c r="BD788" s="185">
        <f t="shared" si="318"/>
        <v>783.54500000000007</v>
      </c>
      <c r="BE788" s="185">
        <f t="shared" si="319"/>
        <v>601.25</v>
      </c>
      <c r="BF788" s="185">
        <f t="shared" si="319"/>
        <v>625.29999999999995</v>
      </c>
      <c r="BG788" s="185">
        <f t="shared" si="319"/>
        <v>650.3119999999999</v>
      </c>
      <c r="BH788" s="177">
        <v>8664</v>
      </c>
      <c r="BI788" s="180">
        <v>2205</v>
      </c>
      <c r="BJ788" s="180">
        <v>3327.75</v>
      </c>
      <c r="BK788" s="180">
        <v>4871.9250000000002</v>
      </c>
      <c r="BL788" s="180">
        <v>6493.5</v>
      </c>
      <c r="BM788" s="180">
        <v>6865.7939999999981</v>
      </c>
      <c r="BN788" s="180">
        <v>7140.4257599999983</v>
      </c>
      <c r="BO788" s="180">
        <f t="shared" si="320"/>
        <v>441</v>
      </c>
      <c r="BP788" s="180">
        <f t="shared" si="320"/>
        <v>665.55</v>
      </c>
      <c r="BQ788" s="180">
        <f t="shared" si="320"/>
        <v>974.38499999999999</v>
      </c>
      <c r="BR788" s="180">
        <f t="shared" si="320"/>
        <v>1298.7</v>
      </c>
      <c r="BS788" s="180">
        <f t="shared" si="320"/>
        <v>1373.1587999999997</v>
      </c>
      <c r="BT788" s="180">
        <f t="shared" si="320"/>
        <v>1428.0851519999997</v>
      </c>
      <c r="BU788" s="180"/>
      <c r="BV788" s="180"/>
      <c r="BW788" s="180"/>
      <c r="BX788" s="180"/>
      <c r="BY788" s="180"/>
      <c r="BZ788" s="180"/>
      <c r="CA788" s="180">
        <v>0</v>
      </c>
      <c r="CB788" s="180">
        <v>190</v>
      </c>
      <c r="CC788" s="180">
        <v>176</v>
      </c>
      <c r="CD788" s="180">
        <v>235</v>
      </c>
      <c r="CE788" s="184">
        <v>432.9</v>
      </c>
      <c r="CF788" s="180">
        <v>0</v>
      </c>
      <c r="CG788" s="180">
        <v>0</v>
      </c>
      <c r="CH788" s="180">
        <v>200</v>
      </c>
      <c r="CI788" s="180">
        <v>200</v>
      </c>
      <c r="CJ788" s="180">
        <v>250</v>
      </c>
      <c r="CK788" s="184">
        <v>476.0283839999999</v>
      </c>
      <c r="CL788" s="180">
        <v>0</v>
      </c>
      <c r="CM788" s="4">
        <f>IF(ISNUMBER(VLOOKUP(A788,Sheet1!$D$5:$D$567,1,0)),1,0)</f>
        <v>0</v>
      </c>
      <c r="CN788" s="68"/>
      <c r="CO788" s="68"/>
      <c r="CP788" s="58"/>
      <c r="CR788" s="184"/>
      <c r="CS788" s="184"/>
      <c r="CT788" s="184"/>
    </row>
    <row r="789" spans="1:98">
      <c r="A789" s="111">
        <v>8665</v>
      </c>
      <c r="B789" s="1">
        <v>866</v>
      </c>
      <c r="C789" s="1">
        <v>86</v>
      </c>
      <c r="D789" s="3" t="s">
        <v>902</v>
      </c>
      <c r="E789" s="3">
        <v>8666</v>
      </c>
      <c r="F789" s="4" t="s">
        <v>109</v>
      </c>
      <c r="G789" s="4" t="s">
        <v>91</v>
      </c>
      <c r="H789" s="4" t="s">
        <v>550</v>
      </c>
      <c r="I789" s="4" t="s">
        <v>367</v>
      </c>
      <c r="J789" s="4" t="s">
        <v>898</v>
      </c>
      <c r="K789" s="57">
        <v>0</v>
      </c>
      <c r="L789" s="57">
        <v>0</v>
      </c>
      <c r="M789" s="57">
        <v>0</v>
      </c>
      <c r="N789" s="57">
        <v>250</v>
      </c>
      <c r="O789" s="57">
        <v>1000</v>
      </c>
      <c r="P789" s="57">
        <v>0</v>
      </c>
      <c r="Q789" s="57">
        <f t="shared" si="291"/>
        <v>1250</v>
      </c>
      <c r="R789" s="58">
        <f t="shared" si="306"/>
        <v>0</v>
      </c>
      <c r="S789" s="58">
        <f t="shared" si="307"/>
        <v>0</v>
      </c>
      <c r="T789" s="58">
        <f t="shared" si="308"/>
        <v>250</v>
      </c>
      <c r="U789" s="58">
        <f t="shared" si="309"/>
        <v>1250</v>
      </c>
      <c r="V789" s="61">
        <f t="shared" si="310"/>
        <v>1250</v>
      </c>
      <c r="W789" s="57">
        <v>0</v>
      </c>
      <c r="X789" s="57">
        <f>R789*AD789</f>
        <v>0</v>
      </c>
      <c r="Y789" s="57">
        <f>S789*AE789</f>
        <v>0</v>
      </c>
      <c r="Z789" s="57">
        <f>T789*AF789</f>
        <v>1250</v>
      </c>
      <c r="AA789" s="57">
        <f>U789*AG789</f>
        <v>6875</v>
      </c>
      <c r="AB789" s="57">
        <f>V789*AH789</f>
        <v>9000</v>
      </c>
      <c r="AF789" s="59">
        <v>5</v>
      </c>
      <c r="AG789" s="59">
        <v>5.5</v>
      </c>
      <c r="AH789" s="59">
        <v>7.2</v>
      </c>
      <c r="AI789" s="95">
        <v>4</v>
      </c>
      <c r="AJ789" s="95">
        <f t="shared" si="314"/>
        <v>0</v>
      </c>
      <c r="AK789" s="95">
        <f t="shared" si="315"/>
        <v>0</v>
      </c>
      <c r="AL789" s="95">
        <f t="shared" si="315"/>
        <v>0</v>
      </c>
      <c r="AM789" s="95">
        <f t="shared" si="315"/>
        <v>62.5</v>
      </c>
      <c r="AN789" s="95">
        <f t="shared" si="315"/>
        <v>312.5</v>
      </c>
      <c r="AO789" s="95">
        <f t="shared" si="315"/>
        <v>312.5</v>
      </c>
      <c r="AV789" s="117">
        <v>0</v>
      </c>
      <c r="AW789" s="117">
        <v>0</v>
      </c>
      <c r="AX789" s="117">
        <v>0</v>
      </c>
      <c r="AY789" s="117">
        <v>0</v>
      </c>
      <c r="AZ789" s="117">
        <v>187.71367528375001</v>
      </c>
      <c r="BA789" s="117">
        <v>270.17026117199998</v>
      </c>
      <c r="BB789" s="74">
        <v>350</v>
      </c>
      <c r="BC789" s="74">
        <v>350</v>
      </c>
      <c r="BD789" s="74">
        <v>350</v>
      </c>
      <c r="BE789" s="74">
        <v>350</v>
      </c>
      <c r="BF789" s="74">
        <f t="shared" ref="BF789:BG794" si="321">AZ789+AT789+AN789</f>
        <v>500.21367528375004</v>
      </c>
      <c r="BG789" s="74">
        <f t="shared" si="321"/>
        <v>582.67026117199998</v>
      </c>
      <c r="BH789" s="111">
        <v>8665</v>
      </c>
      <c r="BI789" s="57">
        <v>0</v>
      </c>
      <c r="BJ789" s="57">
        <v>0</v>
      </c>
      <c r="BK789" s="57">
        <v>0</v>
      </c>
      <c r="BL789" s="57">
        <v>0</v>
      </c>
      <c r="BM789" s="57">
        <v>2815.7051292562501</v>
      </c>
      <c r="BN789" s="57">
        <v>4052.5539175799995</v>
      </c>
      <c r="BO789" s="57">
        <v>0</v>
      </c>
      <c r="BP789" s="57">
        <v>0</v>
      </c>
      <c r="BQ789" s="57">
        <v>0</v>
      </c>
      <c r="BR789" s="57">
        <v>0</v>
      </c>
      <c r="BS789" s="57">
        <v>769.2307693125</v>
      </c>
      <c r="BT789" s="57">
        <v>815.20998894000002</v>
      </c>
      <c r="CA789" s="57">
        <v>150</v>
      </c>
      <c r="CB789" s="30">
        <v>125</v>
      </c>
      <c r="CC789" s="30">
        <v>25</v>
      </c>
      <c r="CD789" s="30">
        <v>0</v>
      </c>
      <c r="CE789" s="30">
        <v>50</v>
      </c>
      <c r="CF789" s="30">
        <v>0</v>
      </c>
      <c r="CG789" s="124">
        <v>0</v>
      </c>
      <c r="CH789" s="124">
        <v>102</v>
      </c>
      <c r="CI789" s="124">
        <v>110</v>
      </c>
      <c r="CJ789" s="124">
        <v>100</v>
      </c>
      <c r="CK789" s="124">
        <v>270.17026117199993</v>
      </c>
      <c r="CL789" s="124">
        <v>0</v>
      </c>
      <c r="CM789" s="4">
        <f>IF(ISNUMBER(VLOOKUP(A789,Sheet1!$D$5:$D$567,1,0)),1,0)</f>
        <v>0</v>
      </c>
      <c r="CN789" s="68"/>
      <c r="CO789" s="68"/>
      <c r="CP789" s="58"/>
    </row>
    <row r="790" spans="1:98">
      <c r="A790" s="116">
        <v>8666</v>
      </c>
      <c r="B790" s="43">
        <v>866</v>
      </c>
      <c r="C790" s="1">
        <v>86</v>
      </c>
      <c r="D790" s="36" t="s">
        <v>903</v>
      </c>
      <c r="E790" s="36"/>
      <c r="F790" s="37" t="s">
        <v>109</v>
      </c>
      <c r="G790" s="4" t="s">
        <v>91</v>
      </c>
      <c r="H790" s="4" t="s">
        <v>550</v>
      </c>
      <c r="I790" s="37" t="s">
        <v>367</v>
      </c>
      <c r="J790" s="37" t="s">
        <v>898</v>
      </c>
      <c r="K790" s="16">
        <v>2350</v>
      </c>
      <c r="L790" s="16">
        <v>50</v>
      </c>
      <c r="M790" s="19">
        <v>50</v>
      </c>
      <c r="N790" s="19">
        <v>50</v>
      </c>
      <c r="O790" s="19">
        <v>50</v>
      </c>
      <c r="P790" s="19">
        <v>50</v>
      </c>
      <c r="Q790" s="16">
        <f t="shared" si="291"/>
        <v>250</v>
      </c>
      <c r="R790" s="17">
        <f t="shared" si="306"/>
        <v>2400</v>
      </c>
      <c r="S790" s="17">
        <f t="shared" si="307"/>
        <v>2450</v>
      </c>
      <c r="T790" s="17">
        <f t="shared" si="308"/>
        <v>2500</v>
      </c>
      <c r="U790" s="17">
        <f t="shared" si="309"/>
        <v>2550</v>
      </c>
      <c r="V790" s="62">
        <f t="shared" si="310"/>
        <v>2600</v>
      </c>
      <c r="W790" s="16">
        <f>K790*AC790</f>
        <v>16450</v>
      </c>
      <c r="X790" s="16">
        <f t="shared" ref="X790:AB791" si="322">AD790*R790</f>
        <v>17040</v>
      </c>
      <c r="Y790" s="16">
        <f t="shared" si="322"/>
        <v>17640</v>
      </c>
      <c r="Z790" s="16">
        <f t="shared" si="322"/>
        <v>18000</v>
      </c>
      <c r="AA790" s="16">
        <f t="shared" si="322"/>
        <v>18105</v>
      </c>
      <c r="AB790" s="16">
        <f t="shared" si="322"/>
        <v>18200</v>
      </c>
      <c r="AC790" s="44">
        <v>7</v>
      </c>
      <c r="AD790" s="44">
        <v>7.1</v>
      </c>
      <c r="AE790" s="44">
        <v>7.2</v>
      </c>
      <c r="AF790" s="44">
        <v>7.2</v>
      </c>
      <c r="AG790" s="44">
        <v>7.1</v>
      </c>
      <c r="AH790" s="44">
        <v>7</v>
      </c>
      <c r="AI790" s="95">
        <v>4</v>
      </c>
      <c r="AJ790" s="95">
        <f t="shared" si="314"/>
        <v>587.5</v>
      </c>
      <c r="AK790" s="95">
        <f t="shared" si="315"/>
        <v>600</v>
      </c>
      <c r="AL790" s="95">
        <f t="shared" si="315"/>
        <v>612.5</v>
      </c>
      <c r="AM790" s="95">
        <f t="shared" si="315"/>
        <v>625</v>
      </c>
      <c r="AN790" s="95">
        <f t="shared" si="315"/>
        <v>637.5</v>
      </c>
      <c r="AO790" s="95">
        <f t="shared" si="315"/>
        <v>650</v>
      </c>
      <c r="AP790" s="19"/>
      <c r="AQ790" s="19"/>
      <c r="AR790" s="19"/>
      <c r="AS790" s="19"/>
      <c r="AT790" s="19"/>
      <c r="AU790" s="19"/>
      <c r="AV790" s="117">
        <v>620.29269404620004</v>
      </c>
      <c r="AW790" s="117">
        <v>655.70895363352008</v>
      </c>
      <c r="AX790" s="117">
        <v>590.44524100631997</v>
      </c>
      <c r="AY790" s="117">
        <v>553.32553369800007</v>
      </c>
      <c r="AZ790" s="117">
        <v>566.83580079439002</v>
      </c>
      <c r="BA790" s="117">
        <v>588.18288558726658</v>
      </c>
      <c r="BB790" s="74">
        <f t="shared" ref="BB790:BE794" si="323">AV790+AP790+AJ790</f>
        <v>1207.7926940462</v>
      </c>
      <c r="BC790" s="74">
        <f t="shared" si="323"/>
        <v>1255.7089536335202</v>
      </c>
      <c r="BD790" s="74">
        <f t="shared" si="323"/>
        <v>1202.94524100632</v>
      </c>
      <c r="BE790" s="74">
        <f t="shared" si="323"/>
        <v>1178.3255336980001</v>
      </c>
      <c r="BF790" s="74">
        <f t="shared" si="321"/>
        <v>1204.33580079439</v>
      </c>
      <c r="BG790" s="74">
        <f t="shared" si="321"/>
        <v>1238.1828855872666</v>
      </c>
      <c r="BH790" s="116">
        <v>8666</v>
      </c>
      <c r="BI790" s="19">
        <v>9304.3904106930004</v>
      </c>
      <c r="BJ790" s="19">
        <v>9835.6343045028007</v>
      </c>
      <c r="BK790" s="19">
        <v>8856.6786150947992</v>
      </c>
      <c r="BL790" s="19">
        <v>8299.8830054700011</v>
      </c>
      <c r="BM790" s="19">
        <v>8502.5370119158506</v>
      </c>
      <c r="BN790" s="19">
        <v>8822.743283808999</v>
      </c>
      <c r="BO790" s="19">
        <v>1200.8950682294999</v>
      </c>
      <c r="BP790" s="19">
        <v>1268.4750078936002</v>
      </c>
      <c r="BQ790" s="19">
        <v>1753.4870209332</v>
      </c>
      <c r="BR790" s="19">
        <v>1872.2556181800003</v>
      </c>
      <c r="BS790" s="19">
        <v>1641.28061864715</v>
      </c>
      <c r="BT790" s="19">
        <v>1514.3549095220001</v>
      </c>
      <c r="BU790" s="19"/>
      <c r="BV790" s="19"/>
      <c r="BW790" s="19"/>
      <c r="BX790" s="19"/>
      <c r="BY790" s="19"/>
      <c r="BZ790" s="19"/>
      <c r="CA790" s="19">
        <v>0</v>
      </c>
      <c r="CB790" s="122">
        <v>291</v>
      </c>
      <c r="CC790" s="122">
        <v>182</v>
      </c>
      <c r="CD790" s="122">
        <v>152</v>
      </c>
      <c r="CE790" s="122">
        <v>553.32553369800007</v>
      </c>
      <c r="CF790" s="122">
        <v>0</v>
      </c>
      <c r="CG790" s="128">
        <v>0</v>
      </c>
      <c r="CH790" s="128">
        <v>300</v>
      </c>
      <c r="CI790" s="128">
        <v>190</v>
      </c>
      <c r="CJ790" s="128">
        <v>160</v>
      </c>
      <c r="CK790" s="128">
        <v>588.18288558726658</v>
      </c>
      <c r="CL790" s="128">
        <v>0</v>
      </c>
      <c r="CM790" s="4">
        <f>IF(ISNUMBER(VLOOKUP(A790,Sheet1!$D$5:$D$567,1,0)),1,0)</f>
        <v>0</v>
      </c>
      <c r="CN790" s="68"/>
      <c r="CO790" s="68"/>
      <c r="CP790" s="58"/>
    </row>
    <row r="791" spans="1:98">
      <c r="A791" s="116">
        <v>8671</v>
      </c>
      <c r="B791" s="43">
        <v>867</v>
      </c>
      <c r="C791" s="1">
        <v>86</v>
      </c>
      <c r="D791" s="36" t="s">
        <v>904</v>
      </c>
      <c r="E791" s="36"/>
      <c r="F791" s="37" t="s">
        <v>109</v>
      </c>
      <c r="G791" s="4" t="s">
        <v>91</v>
      </c>
      <c r="H791" s="4" t="s">
        <v>550</v>
      </c>
      <c r="I791" s="37" t="s">
        <v>367</v>
      </c>
      <c r="J791" s="37" t="s">
        <v>898</v>
      </c>
      <c r="K791" s="16">
        <v>130</v>
      </c>
      <c r="L791" s="16"/>
      <c r="M791" s="19">
        <v>0</v>
      </c>
      <c r="N791" s="19">
        <v>350</v>
      </c>
      <c r="O791" s="19">
        <v>600</v>
      </c>
      <c r="P791" s="19">
        <v>0</v>
      </c>
      <c r="Q791" s="16">
        <f t="shared" si="291"/>
        <v>950</v>
      </c>
      <c r="R791" s="17">
        <f t="shared" si="306"/>
        <v>130</v>
      </c>
      <c r="S791" s="17">
        <f t="shared" si="307"/>
        <v>130</v>
      </c>
      <c r="T791" s="17">
        <f t="shared" si="308"/>
        <v>480</v>
      </c>
      <c r="U791" s="17">
        <f t="shared" si="309"/>
        <v>1080</v>
      </c>
      <c r="V791" s="62">
        <f t="shared" si="310"/>
        <v>1080</v>
      </c>
      <c r="W791" s="16">
        <f>K791*AC791</f>
        <v>676</v>
      </c>
      <c r="X791" s="16">
        <f t="shared" si="322"/>
        <v>700</v>
      </c>
      <c r="Y791" s="16">
        <f t="shared" si="322"/>
        <v>702</v>
      </c>
      <c r="Z791" s="16">
        <f t="shared" si="322"/>
        <v>3360</v>
      </c>
      <c r="AA791" s="16">
        <f t="shared" si="322"/>
        <v>7560</v>
      </c>
      <c r="AB791" s="16">
        <f t="shared" si="322"/>
        <v>7560</v>
      </c>
      <c r="AC791" s="44">
        <v>5.2</v>
      </c>
      <c r="AD791" s="44">
        <v>5.384615384615385</v>
      </c>
      <c r="AE791" s="44">
        <v>5.4</v>
      </c>
      <c r="AF791" s="44">
        <v>7</v>
      </c>
      <c r="AG791" s="44">
        <v>7</v>
      </c>
      <c r="AH791" s="44">
        <v>7</v>
      </c>
      <c r="AI791" s="98">
        <v>3</v>
      </c>
      <c r="AJ791" s="95">
        <f t="shared" si="314"/>
        <v>43.333333333333336</v>
      </c>
      <c r="AK791" s="95">
        <f t="shared" si="315"/>
        <v>43.333333333333336</v>
      </c>
      <c r="AL791" s="95">
        <f t="shared" si="315"/>
        <v>43.333333333333336</v>
      </c>
      <c r="AM791" s="95">
        <f t="shared" si="315"/>
        <v>160</v>
      </c>
      <c r="AN791" s="95">
        <f t="shared" si="315"/>
        <v>360</v>
      </c>
      <c r="AO791" s="95">
        <f t="shared" si="315"/>
        <v>360</v>
      </c>
      <c r="AP791" s="19"/>
      <c r="AQ791" s="19"/>
      <c r="AR791" s="19"/>
      <c r="AS791" s="19"/>
      <c r="AT791" s="19"/>
      <c r="AU791" s="19"/>
      <c r="AV791" s="117">
        <v>22.566640960621331</v>
      </c>
      <c r="AW791" s="117">
        <v>20.648044695833335</v>
      </c>
      <c r="AX791" s="117">
        <v>20.743847315100002</v>
      </c>
      <c r="AY791" s="117">
        <v>101.17093427392</v>
      </c>
      <c r="AZ791" s="117">
        <v>225.96572542572</v>
      </c>
      <c r="BA791" s="117">
        <v>219.08522072052</v>
      </c>
      <c r="BB791" s="74">
        <f t="shared" si="323"/>
        <v>65.899974293954671</v>
      </c>
      <c r="BC791" s="74">
        <f t="shared" si="323"/>
        <v>63.98137802916667</v>
      </c>
      <c r="BD791" s="74">
        <f t="shared" si="323"/>
        <v>64.077180648433341</v>
      </c>
      <c r="BE791" s="74">
        <f t="shared" si="323"/>
        <v>261.17093427392001</v>
      </c>
      <c r="BF791" s="74">
        <f t="shared" si="321"/>
        <v>585.96572542571994</v>
      </c>
      <c r="BG791" s="74">
        <f t="shared" si="321"/>
        <v>579.08522072052006</v>
      </c>
      <c r="BH791" s="116">
        <v>8671</v>
      </c>
      <c r="BI791" s="19">
        <v>338.49961440931997</v>
      </c>
      <c r="BJ791" s="19">
        <v>309.72067043750002</v>
      </c>
      <c r="BK791" s="19">
        <v>311.1577097265</v>
      </c>
      <c r="BL791" s="19">
        <v>1517.5640141087999</v>
      </c>
      <c r="BM791" s="19">
        <v>3389.4858813858</v>
      </c>
      <c r="BN791" s="19">
        <v>3286.2783108078002</v>
      </c>
      <c r="BO791" s="19">
        <v>60.692287943039993</v>
      </c>
      <c r="BP791" s="19">
        <v>76.47028949700001</v>
      </c>
      <c r="BQ791" s="19">
        <v>69.706378710540008</v>
      </c>
      <c r="BR791" s="19">
        <v>312.74740489440006</v>
      </c>
      <c r="BS791" s="19">
        <v>703.73515096080007</v>
      </c>
      <c r="BT791" s="19">
        <v>736.77351255480005</v>
      </c>
      <c r="BU791" s="19"/>
      <c r="BV791" s="19"/>
      <c r="BW791" s="19"/>
      <c r="BX791" s="19"/>
      <c r="BY791" s="19"/>
      <c r="BZ791" s="19"/>
      <c r="CA791" s="19">
        <v>20.8936747419136</v>
      </c>
      <c r="CB791" s="122">
        <v>47.010768169305599</v>
      </c>
      <c r="CC791" s="122">
        <v>39.175640141088003</v>
      </c>
      <c r="CD791" s="122">
        <v>52.234186854784006</v>
      </c>
      <c r="CE791" s="122">
        <v>101.17093427392</v>
      </c>
      <c r="CF791" s="122">
        <v>0</v>
      </c>
      <c r="CG791" s="128">
        <v>46.326817657641605</v>
      </c>
      <c r="CH791" s="128">
        <v>110.02619193689881</v>
      </c>
      <c r="CI791" s="128">
        <v>86.862783108078006</v>
      </c>
      <c r="CJ791" s="128">
        <v>115.81704414410402</v>
      </c>
      <c r="CK791" s="128">
        <v>219.08522072052</v>
      </c>
      <c r="CL791" s="128">
        <v>0</v>
      </c>
      <c r="CM791" s="4">
        <f>IF(ISNUMBER(VLOOKUP(A791,Sheet1!$D$5:$D$567,1,0)),1,0)</f>
        <v>0</v>
      </c>
      <c r="CP791" s="58"/>
    </row>
    <row r="792" spans="1:98" s="101" customFormat="1">
      <c r="A792" s="111">
        <v>8672</v>
      </c>
      <c r="B792" s="100">
        <v>867</v>
      </c>
      <c r="C792" s="1">
        <v>86</v>
      </c>
      <c r="D792" s="101" t="s">
        <v>905</v>
      </c>
      <c r="F792" s="102" t="s">
        <v>109</v>
      </c>
      <c r="G792" s="102" t="s">
        <v>91</v>
      </c>
      <c r="H792" s="102" t="s">
        <v>550</v>
      </c>
      <c r="I792" s="102" t="s">
        <v>367</v>
      </c>
      <c r="J792" s="102" t="s">
        <v>898</v>
      </c>
      <c r="K792" s="103"/>
      <c r="L792" s="103"/>
      <c r="M792" s="103"/>
      <c r="N792" s="103"/>
      <c r="O792" s="103"/>
      <c r="P792" s="103"/>
      <c r="Q792" s="103"/>
      <c r="R792" s="106"/>
      <c r="S792" s="106"/>
      <c r="T792" s="106"/>
      <c r="U792" s="106"/>
      <c r="V792" s="106"/>
      <c r="W792" s="103">
        <v>0</v>
      </c>
      <c r="X792" s="103">
        <f>R792*AD792</f>
        <v>0</v>
      </c>
      <c r="Y792" s="103">
        <f>S792*AE792</f>
        <v>0</v>
      </c>
      <c r="Z792" s="103">
        <f>T792*AF792</f>
        <v>0</v>
      </c>
      <c r="AA792" s="103">
        <f>U792*AG792</f>
        <v>0</v>
      </c>
      <c r="AB792" s="103">
        <f>V792*AH792</f>
        <v>0</v>
      </c>
      <c r="AC792" s="105"/>
      <c r="AD792" s="105"/>
      <c r="AE792" s="105"/>
      <c r="AF792" s="105"/>
      <c r="AG792" s="105"/>
      <c r="AH792" s="105"/>
      <c r="AI792" s="105"/>
      <c r="AJ792" s="95"/>
      <c r="AK792" s="95"/>
      <c r="AL792" s="95"/>
      <c r="AM792" s="95"/>
      <c r="AN792" s="95"/>
      <c r="AO792" s="95"/>
      <c r="AP792" s="103">
        <v>250</v>
      </c>
      <c r="AQ792" s="103">
        <v>250</v>
      </c>
      <c r="AR792" s="103">
        <v>250</v>
      </c>
      <c r="AS792" s="103">
        <v>250</v>
      </c>
      <c r="AT792" s="103">
        <v>250</v>
      </c>
      <c r="AU792" s="103">
        <v>250</v>
      </c>
      <c r="AV792" s="117"/>
      <c r="AW792" s="117"/>
      <c r="AX792" s="117"/>
      <c r="AY792" s="117"/>
      <c r="AZ792" s="117"/>
      <c r="BA792" s="117"/>
      <c r="BB792" s="74">
        <f t="shared" si="323"/>
        <v>250</v>
      </c>
      <c r="BC792" s="74">
        <f t="shared" si="323"/>
        <v>250</v>
      </c>
      <c r="BD792" s="74">
        <f t="shared" si="323"/>
        <v>250</v>
      </c>
      <c r="BE792" s="74">
        <f t="shared" si="323"/>
        <v>250</v>
      </c>
      <c r="BF792" s="74">
        <f t="shared" si="321"/>
        <v>250</v>
      </c>
      <c r="BG792" s="74">
        <f t="shared" si="321"/>
        <v>250</v>
      </c>
      <c r="BH792" s="111">
        <v>8672</v>
      </c>
      <c r="BI792" s="103"/>
      <c r="BJ792" s="103"/>
      <c r="BK792" s="103"/>
      <c r="BL792" s="103"/>
      <c r="BM792" s="103"/>
      <c r="BN792" s="103"/>
      <c r="BO792" s="103"/>
      <c r="BP792" s="103"/>
      <c r="BQ792" s="103"/>
      <c r="BR792" s="103"/>
      <c r="BS792" s="103"/>
      <c r="BT792" s="103"/>
      <c r="BU792" s="103"/>
      <c r="BV792" s="103"/>
      <c r="BW792" s="103"/>
      <c r="BX792" s="103"/>
      <c r="BY792" s="103"/>
      <c r="BZ792" s="103"/>
      <c r="CA792" s="103">
        <v>175</v>
      </c>
      <c r="CB792" s="30">
        <v>0</v>
      </c>
      <c r="CC792" s="30">
        <v>0</v>
      </c>
      <c r="CD792" s="30">
        <v>75</v>
      </c>
      <c r="CE792" s="30">
        <v>0</v>
      </c>
      <c r="CF792" s="30">
        <v>0</v>
      </c>
      <c r="CG792" s="124">
        <v>175</v>
      </c>
      <c r="CH792" s="124">
        <v>0</v>
      </c>
      <c r="CI792" s="124">
        <v>0</v>
      </c>
      <c r="CJ792" s="124">
        <v>75</v>
      </c>
      <c r="CK792" s="124">
        <v>0</v>
      </c>
      <c r="CL792" s="124">
        <v>0</v>
      </c>
      <c r="CM792" s="4">
        <f>IF(ISNUMBER(VLOOKUP(A792,Sheet1!$D$5:$D$567,1,0)),1,0)</f>
        <v>0</v>
      </c>
    </row>
    <row r="793" spans="1:98">
      <c r="A793" s="111">
        <v>8673</v>
      </c>
      <c r="B793" s="1">
        <v>867</v>
      </c>
      <c r="C793" s="1">
        <v>86</v>
      </c>
      <c r="D793" s="3" t="s">
        <v>906</v>
      </c>
      <c r="E793" s="3"/>
      <c r="F793" s="4" t="s">
        <v>90</v>
      </c>
      <c r="G793" s="4" t="s">
        <v>91</v>
      </c>
      <c r="H793" s="4" t="s">
        <v>550</v>
      </c>
      <c r="I793" s="4" t="s">
        <v>367</v>
      </c>
      <c r="J793" s="4" t="s">
        <v>574</v>
      </c>
      <c r="K793" s="57">
        <f>W793/AC793</f>
        <v>578.21020902713894</v>
      </c>
      <c r="L793" s="57">
        <f>R793-K793</f>
        <v>-1.3801407933210612</v>
      </c>
      <c r="M793" s="57">
        <f t="shared" ref="M793:P794" si="324">S793-R793</f>
        <v>13.473185661046614</v>
      </c>
      <c r="N793" s="57">
        <f t="shared" si="324"/>
        <v>12.816227117204107</v>
      </c>
      <c r="O793" s="57">
        <f t="shared" si="324"/>
        <v>0.8837759168179673</v>
      </c>
      <c r="P793" s="57">
        <f t="shared" si="324"/>
        <v>10.377707061642695</v>
      </c>
      <c r="Q793" s="57">
        <f t="shared" ref="Q793:Q798" si="325">SUM(L793:P793)</f>
        <v>36.170754963390323</v>
      </c>
      <c r="R793" s="58">
        <f t="shared" ref="R793:V794" si="326">X793/AD793</f>
        <v>576.83006823381788</v>
      </c>
      <c r="S793" s="58">
        <f t="shared" si="326"/>
        <v>590.3032538948645</v>
      </c>
      <c r="T793" s="58">
        <f t="shared" si="326"/>
        <v>603.1194810120686</v>
      </c>
      <c r="U793" s="58">
        <f t="shared" si="326"/>
        <v>604.00325692888657</v>
      </c>
      <c r="V793" s="58">
        <f t="shared" si="326"/>
        <v>614.38096399052927</v>
      </c>
      <c r="W793" s="57">
        <v>2833.2300242329811</v>
      </c>
      <c r="X793" s="57">
        <v>2826.467334345708</v>
      </c>
      <c r="Y793" s="57">
        <v>2892.4859440848363</v>
      </c>
      <c r="Z793" s="57">
        <v>2955.2854569591364</v>
      </c>
      <c r="AA793" s="57">
        <v>3030.9981620431399</v>
      </c>
      <c r="AB793" s="57">
        <v>3083.0753829342925</v>
      </c>
      <c r="AC793" s="59">
        <v>4.9000000000000004</v>
      </c>
      <c r="AD793" s="59">
        <v>4.9000000000000004</v>
      </c>
      <c r="AE793" s="59">
        <v>4.9000000000000004</v>
      </c>
      <c r="AF793" s="59">
        <v>4.9000000000000004</v>
      </c>
      <c r="AG793" s="59">
        <v>5.0181818181818185</v>
      </c>
      <c r="AH793" s="59">
        <v>5.0181818181818185</v>
      </c>
      <c r="AI793" s="95">
        <v>4</v>
      </c>
      <c r="AJ793" s="95">
        <f>K793/AI793</f>
        <v>144.55255225678474</v>
      </c>
      <c r="AK793" s="95">
        <f t="shared" ref="AK793:AO794" si="327">R793/$AI793</f>
        <v>144.20751705845447</v>
      </c>
      <c r="AL793" s="95">
        <f t="shared" si="327"/>
        <v>147.57581347371612</v>
      </c>
      <c r="AM793" s="95">
        <f t="shared" si="327"/>
        <v>150.77987025301715</v>
      </c>
      <c r="AN793" s="95">
        <f t="shared" si="327"/>
        <v>151.00081423222164</v>
      </c>
      <c r="AO793" s="95">
        <f t="shared" si="327"/>
        <v>153.59524099763232</v>
      </c>
      <c r="AV793" s="117">
        <v>57.134638637209157</v>
      </c>
      <c r="AW793" s="117">
        <v>45.279427221422594</v>
      </c>
      <c r="AX793" s="117">
        <v>49.021287885394194</v>
      </c>
      <c r="AY793" s="117">
        <v>54.770490140240632</v>
      </c>
      <c r="AZ793" s="117">
        <v>55.896632794233376</v>
      </c>
      <c r="BA793" s="117">
        <v>55.886572910635515</v>
      </c>
      <c r="BB793" s="74">
        <f t="shared" si="323"/>
        <v>201.68719089399389</v>
      </c>
      <c r="BC793" s="74">
        <f t="shared" si="323"/>
        <v>189.48694427987706</v>
      </c>
      <c r="BD793" s="74">
        <f t="shared" si="323"/>
        <v>196.59710135911033</v>
      </c>
      <c r="BE793" s="74">
        <f t="shared" si="323"/>
        <v>205.55036039325779</v>
      </c>
      <c r="BF793" s="74">
        <f t="shared" si="321"/>
        <v>206.89744702645501</v>
      </c>
      <c r="BG793" s="74">
        <f t="shared" si="321"/>
        <v>209.48181390826784</v>
      </c>
      <c r="BH793" s="111">
        <v>8673</v>
      </c>
      <c r="BI793" s="57">
        <v>857.01957955813737</v>
      </c>
      <c r="BJ793" s="57">
        <v>679.19140832133894</v>
      </c>
      <c r="BK793" s="57">
        <v>735.31931828091297</v>
      </c>
      <c r="BL793" s="57">
        <v>821.55735210360945</v>
      </c>
      <c r="BM793" s="57">
        <v>838.44949191350065</v>
      </c>
      <c r="BN793" s="57">
        <v>838.29859365953268</v>
      </c>
      <c r="BO793" s="3"/>
      <c r="BP793" s="3"/>
      <c r="BQ793" s="3"/>
      <c r="BR793" s="3"/>
      <c r="BS793" s="3"/>
      <c r="BT793" s="3"/>
      <c r="CA793" s="57">
        <v>0</v>
      </c>
      <c r="CB793" s="30">
        <v>55.498597306179605</v>
      </c>
      <c r="CC793" s="30">
        <v>39.054568474718984</v>
      </c>
      <c r="CD793" s="30">
        <v>55.498597306179605</v>
      </c>
      <c r="CE793" s="30">
        <v>54.770490140240632</v>
      </c>
      <c r="CF793" s="30">
        <v>0</v>
      </c>
      <c r="CG793" s="124">
        <v>0</v>
      </c>
      <c r="CH793" s="124">
        <v>56.560089755232319</v>
      </c>
      <c r="CI793" s="124">
        <v>39.801544642570889</v>
      </c>
      <c r="CJ793" s="124">
        <v>56.560089755232319</v>
      </c>
      <c r="CK793" s="124">
        <v>55.886572910635515</v>
      </c>
      <c r="CL793" s="124">
        <v>0</v>
      </c>
      <c r="CM793" s="4">
        <f>IF(ISNUMBER(VLOOKUP(A793,Sheet1!$D$5:$D$567,1,0)),1,0)</f>
        <v>0</v>
      </c>
    </row>
    <row r="794" spans="1:98">
      <c r="A794" s="111">
        <v>8674</v>
      </c>
      <c r="B794" s="1">
        <v>867</v>
      </c>
      <c r="C794" s="1">
        <v>86</v>
      </c>
      <c r="D794" s="3" t="s">
        <v>907</v>
      </c>
      <c r="E794" s="3">
        <v>8666</v>
      </c>
      <c r="F794" s="4" t="s">
        <v>109</v>
      </c>
      <c r="G794" s="4" t="s">
        <v>91</v>
      </c>
      <c r="H794" s="4" t="s">
        <v>550</v>
      </c>
      <c r="I794" s="4" t="s">
        <v>367</v>
      </c>
      <c r="J794" s="4" t="s">
        <v>574</v>
      </c>
      <c r="K794" s="57">
        <f>W794/AC794</f>
        <v>412.204037411554</v>
      </c>
      <c r="L794" s="57">
        <f>R794-K794</f>
        <v>39.599066131287088</v>
      </c>
      <c r="M794" s="57">
        <f t="shared" si="324"/>
        <v>123.14663487127223</v>
      </c>
      <c r="N794" s="57">
        <f t="shared" si="324"/>
        <v>139.34541471785553</v>
      </c>
      <c r="O794" s="57">
        <f t="shared" si="324"/>
        <v>137.52912230445452</v>
      </c>
      <c r="P794" s="57">
        <f t="shared" si="324"/>
        <v>155.51478251438527</v>
      </c>
      <c r="Q794" s="57">
        <f t="shared" si="325"/>
        <v>595.13502053925458</v>
      </c>
      <c r="R794" s="58">
        <f t="shared" si="326"/>
        <v>451.80310354284109</v>
      </c>
      <c r="S794" s="58">
        <f t="shared" si="326"/>
        <v>574.94973841411331</v>
      </c>
      <c r="T794" s="58">
        <f t="shared" si="326"/>
        <v>714.29515313196885</v>
      </c>
      <c r="U794" s="58">
        <f t="shared" si="326"/>
        <v>851.82427543642336</v>
      </c>
      <c r="V794" s="58">
        <f t="shared" si="326"/>
        <v>1007.3390579508086</v>
      </c>
      <c r="W794" s="57">
        <v>2432.0038207281686</v>
      </c>
      <c r="X794" s="57">
        <v>2665.6383109027624</v>
      </c>
      <c r="Y794" s="57">
        <v>3392.2034566432685</v>
      </c>
      <c r="Z794" s="57">
        <v>4214.3414034786165</v>
      </c>
      <c r="AA794" s="57">
        <v>5110.9456526185404</v>
      </c>
      <c r="AB794" s="57">
        <v>6044.0343477048518</v>
      </c>
      <c r="AC794" s="59">
        <v>5.9</v>
      </c>
      <c r="AD794" s="59">
        <v>5.9</v>
      </c>
      <c r="AE794" s="59">
        <v>5.9</v>
      </c>
      <c r="AF794" s="59">
        <v>5.9</v>
      </c>
      <c r="AG794" s="59">
        <v>6</v>
      </c>
      <c r="AH794" s="59">
        <v>6</v>
      </c>
      <c r="AI794" s="95">
        <v>4</v>
      </c>
      <c r="AJ794" s="95">
        <f>K794/AI794</f>
        <v>103.0510093528885</v>
      </c>
      <c r="AK794" s="95">
        <f t="shared" si="327"/>
        <v>112.95077588571027</v>
      </c>
      <c r="AL794" s="95">
        <f t="shared" si="327"/>
        <v>143.73743460352833</v>
      </c>
      <c r="AM794" s="95">
        <f t="shared" si="327"/>
        <v>178.57378828299221</v>
      </c>
      <c r="AN794" s="95">
        <f t="shared" si="327"/>
        <v>212.95606885910584</v>
      </c>
      <c r="AO794" s="95">
        <f t="shared" si="327"/>
        <v>251.83476448770216</v>
      </c>
      <c r="AV794" s="117">
        <v>72.776705581449676</v>
      </c>
      <c r="AW794" s="117">
        <v>66.504412074355344</v>
      </c>
      <c r="AX794" s="117">
        <v>77.791733254234899</v>
      </c>
      <c r="AY794" s="117">
        <v>100.0447713068218</v>
      </c>
      <c r="AZ794" s="117">
        <v>126.24925405707776</v>
      </c>
      <c r="BA794" s="117">
        <v>147.95865433438922</v>
      </c>
      <c r="BB794" s="74">
        <f t="shared" si="323"/>
        <v>175.82771493433819</v>
      </c>
      <c r="BC794" s="74">
        <f t="shared" si="323"/>
        <v>179.45518796006562</v>
      </c>
      <c r="BD794" s="74">
        <f t="shared" si="323"/>
        <v>221.52916785776324</v>
      </c>
      <c r="BE794" s="74">
        <f t="shared" si="323"/>
        <v>278.61855958981403</v>
      </c>
      <c r="BF794" s="74">
        <f t="shared" si="321"/>
        <v>339.2053229161836</v>
      </c>
      <c r="BG794" s="74">
        <f t="shared" si="321"/>
        <v>399.79341882209138</v>
      </c>
      <c r="BH794" s="111">
        <v>8674</v>
      </c>
      <c r="BI794" s="57">
        <v>1091.6505837217451</v>
      </c>
      <c r="BJ794" s="57">
        <v>997.56618111533021</v>
      </c>
      <c r="BK794" s="57">
        <v>1166.8759988135234</v>
      </c>
      <c r="BL794" s="57">
        <v>1500.6715696023271</v>
      </c>
      <c r="BM794" s="57">
        <v>1893.7388108561665</v>
      </c>
      <c r="BN794" s="57">
        <v>2219.3798150158382</v>
      </c>
      <c r="BO794" s="57">
        <v>221.69150413472596</v>
      </c>
      <c r="BP794" s="57">
        <v>300.53373464009707</v>
      </c>
      <c r="BQ794" s="57">
        <v>391.40809116941205</v>
      </c>
      <c r="BR794" s="57">
        <v>441.5357688942911</v>
      </c>
      <c r="BS794" s="57">
        <v>505.09697618175284</v>
      </c>
      <c r="BT794" s="57">
        <v>606.00370854685741</v>
      </c>
      <c r="CA794" s="57">
        <v>0</v>
      </c>
      <c r="CB794" s="30">
        <v>55.72371191796281</v>
      </c>
      <c r="CC794" s="30">
        <v>41.792783938472105</v>
      </c>
      <c r="CD794" s="30">
        <v>80.799382281046064</v>
      </c>
      <c r="CE794" s="30">
        <v>100.0447713068218</v>
      </c>
      <c r="CF794" s="30">
        <v>0</v>
      </c>
      <c r="CG794" s="124">
        <v>0</v>
      </c>
      <c r="CH794" s="124">
        <v>79.958683764418282</v>
      </c>
      <c r="CI794" s="124">
        <v>51.973144446871885</v>
      </c>
      <c r="CJ794" s="124">
        <v>119.93802564662741</v>
      </c>
      <c r="CK794" s="124">
        <v>147.95865433438922</v>
      </c>
      <c r="CL794" s="124">
        <v>0</v>
      </c>
      <c r="CM794" s="4">
        <f>IF(ISNUMBER(VLOOKUP(A794,Sheet1!$D$5:$D$567,1,0)),1,0)</f>
        <v>0</v>
      </c>
    </row>
    <row r="795" spans="1:98">
      <c r="A795" s="1">
        <v>8681</v>
      </c>
      <c r="B795" s="1">
        <v>868</v>
      </c>
      <c r="C795" s="1">
        <v>86</v>
      </c>
      <c r="D795" s="3" t="s">
        <v>881</v>
      </c>
      <c r="E795" s="3">
        <v>8611</v>
      </c>
      <c r="F795" s="4" t="s">
        <v>90</v>
      </c>
      <c r="G795" s="4" t="s">
        <v>91</v>
      </c>
      <c r="H795" s="4" t="s">
        <v>868</v>
      </c>
      <c r="I795" s="4" t="s">
        <v>367</v>
      </c>
      <c r="J795" s="4" t="s">
        <v>871</v>
      </c>
      <c r="K795" s="57">
        <v>0</v>
      </c>
      <c r="L795" s="57">
        <v>0</v>
      </c>
      <c r="M795" s="57">
        <v>0</v>
      </c>
      <c r="N795" s="57">
        <v>0</v>
      </c>
      <c r="O795" s="57">
        <v>0</v>
      </c>
      <c r="P795" s="57">
        <v>3500</v>
      </c>
      <c r="Q795" s="57">
        <f t="shared" si="325"/>
        <v>3500</v>
      </c>
      <c r="R795" s="58">
        <f>K795+L795</f>
        <v>0</v>
      </c>
      <c r="S795" s="58">
        <f t="shared" ref="S795:V799" si="328">R795+M795</f>
        <v>0</v>
      </c>
      <c r="T795" s="58">
        <f t="shared" si="328"/>
        <v>0</v>
      </c>
      <c r="U795" s="58">
        <f t="shared" si="328"/>
        <v>0</v>
      </c>
      <c r="V795" s="61">
        <f t="shared" si="328"/>
        <v>3500</v>
      </c>
      <c r="W795" s="57">
        <v>0</v>
      </c>
      <c r="X795" s="57">
        <f t="shared" ref="X795:AB799" si="329">R795*AD795</f>
        <v>0</v>
      </c>
      <c r="Y795" s="57">
        <f t="shared" si="329"/>
        <v>0</v>
      </c>
      <c r="Z795" s="57">
        <f t="shared" si="329"/>
        <v>0</v>
      </c>
      <c r="AA795" s="57">
        <f t="shared" si="329"/>
        <v>0</v>
      </c>
      <c r="AB795" s="57">
        <f t="shared" si="329"/>
        <v>10500</v>
      </c>
      <c r="AH795" s="59">
        <v>3</v>
      </c>
      <c r="BB795" s="5">
        <v>52.3</v>
      </c>
      <c r="BC795" s="5">
        <v>52.3</v>
      </c>
      <c r="BD795" s="5">
        <v>52.3</v>
      </c>
      <c r="BE795" s="5">
        <v>52.3</v>
      </c>
      <c r="BF795" s="5">
        <v>52.3</v>
      </c>
      <c r="BG795" s="5">
        <v>577.11742771499996</v>
      </c>
      <c r="BH795" s="1">
        <v>8681</v>
      </c>
      <c r="BJ795" s="57">
        <v>0</v>
      </c>
      <c r="BK795" s="57">
        <v>0</v>
      </c>
      <c r="BL795" s="57">
        <v>0</v>
      </c>
      <c r="BM795" s="57">
        <v>0</v>
      </c>
      <c r="BN795" s="57">
        <v>3147.261415725</v>
      </c>
      <c r="BO795" s="57">
        <v>0</v>
      </c>
      <c r="BP795" s="57">
        <v>0</v>
      </c>
      <c r="BQ795" s="57">
        <v>0</v>
      </c>
      <c r="BR795" s="57">
        <v>0</v>
      </c>
      <c r="BS795" s="57">
        <v>0</v>
      </c>
      <c r="BT795" s="57">
        <v>0</v>
      </c>
      <c r="CA795" s="57">
        <v>0</v>
      </c>
      <c r="CB795" s="30">
        <v>10.435361066392264</v>
      </c>
      <c r="CC795" s="30">
        <v>0</v>
      </c>
      <c r="CD795" s="30">
        <v>0</v>
      </c>
      <c r="CE795" s="30">
        <v>41.864638933607736</v>
      </c>
      <c r="CF795" s="30">
        <v>0</v>
      </c>
      <c r="CG795" s="124">
        <v>0</v>
      </c>
      <c r="CH795" s="124">
        <v>115.15160106909298</v>
      </c>
      <c r="CI795" s="124">
        <v>0</v>
      </c>
      <c r="CJ795" s="124">
        <v>0</v>
      </c>
      <c r="CK795" s="124">
        <v>461.96582664590699</v>
      </c>
      <c r="CL795" s="124">
        <v>0</v>
      </c>
      <c r="CM795" s="4">
        <f>IF(ISNUMBER(VLOOKUP(A795,Sheet1!$D$5:$D$567,1,0)),1,0)</f>
        <v>0</v>
      </c>
    </row>
    <row r="796" spans="1:98">
      <c r="A796" s="1">
        <v>8682</v>
      </c>
      <c r="B796" s="1">
        <v>868</v>
      </c>
      <c r="C796" s="1">
        <v>86</v>
      </c>
      <c r="D796" s="3" t="s">
        <v>908</v>
      </c>
      <c r="E796" s="3">
        <v>8611</v>
      </c>
      <c r="F796" s="4" t="s">
        <v>90</v>
      </c>
      <c r="G796" s="4" t="s">
        <v>91</v>
      </c>
      <c r="H796" s="4" t="s">
        <v>868</v>
      </c>
      <c r="I796" s="4" t="s">
        <v>367</v>
      </c>
      <c r="J796" s="4" t="s">
        <v>871</v>
      </c>
      <c r="K796" s="57">
        <v>0</v>
      </c>
      <c r="L796" s="57">
        <v>0</v>
      </c>
      <c r="M796" s="57">
        <v>0</v>
      </c>
      <c r="N796" s="57">
        <v>1250</v>
      </c>
      <c r="O796" s="57">
        <v>2000</v>
      </c>
      <c r="P796" s="57">
        <v>750</v>
      </c>
      <c r="Q796" s="57">
        <f t="shared" si="325"/>
        <v>4000</v>
      </c>
      <c r="R796" s="58">
        <f>K796+L796</f>
        <v>0</v>
      </c>
      <c r="S796" s="58">
        <f t="shared" si="328"/>
        <v>0</v>
      </c>
      <c r="T796" s="58">
        <f t="shared" si="328"/>
        <v>1250</v>
      </c>
      <c r="U796" s="58">
        <f t="shared" si="328"/>
        <v>3250</v>
      </c>
      <c r="V796" s="61">
        <f t="shared" si="328"/>
        <v>4000</v>
      </c>
      <c r="W796" s="57">
        <v>0</v>
      </c>
      <c r="X796" s="57">
        <f t="shared" si="329"/>
        <v>0</v>
      </c>
      <c r="Y796" s="57">
        <f t="shared" si="329"/>
        <v>0</v>
      </c>
      <c r="Z796" s="57">
        <f t="shared" si="329"/>
        <v>3750</v>
      </c>
      <c r="AA796" s="57">
        <f t="shared" si="329"/>
        <v>10500</v>
      </c>
      <c r="AB796" s="57">
        <f t="shared" si="329"/>
        <v>14850</v>
      </c>
      <c r="AF796" s="59">
        <v>3</v>
      </c>
      <c r="AG796" s="59">
        <v>3.2307692307692308</v>
      </c>
      <c r="AH796" s="59">
        <v>3.7124999999999999</v>
      </c>
      <c r="BB796" s="5">
        <v>523</v>
      </c>
      <c r="BC796" s="5">
        <v>523</v>
      </c>
      <c r="BD796" s="5">
        <v>523</v>
      </c>
      <c r="BE796" s="5">
        <v>710.86789994750006</v>
      </c>
      <c r="BF796" s="5">
        <v>1053.5497821819999</v>
      </c>
      <c r="BG796" s="5">
        <v>1259.92206283465</v>
      </c>
      <c r="BH796" s="1">
        <v>8682</v>
      </c>
      <c r="BJ796" s="57">
        <v>0</v>
      </c>
      <c r="BK796" s="57">
        <v>0</v>
      </c>
      <c r="BL796" s="57">
        <v>1130.5184992125</v>
      </c>
      <c r="BM796" s="57">
        <v>3233.2467327300001</v>
      </c>
      <c r="BN796" s="57">
        <v>4371.3309425197504</v>
      </c>
      <c r="BO796" s="57">
        <v>0</v>
      </c>
      <c r="BP796" s="57">
        <v>0</v>
      </c>
      <c r="BQ796" s="57">
        <v>0</v>
      </c>
      <c r="BR796" s="57">
        <v>0</v>
      </c>
      <c r="BS796" s="57">
        <v>0</v>
      </c>
      <c r="BT796" s="57">
        <v>0</v>
      </c>
      <c r="CA796" s="57">
        <v>171.24848473347501</v>
      </c>
      <c r="CB796" s="30">
        <v>129.72944140594009</v>
      </c>
      <c r="CC796" s="30">
        <v>246.05022765464653</v>
      </c>
      <c r="CD796" s="30">
        <v>0</v>
      </c>
      <c r="CE796" s="30">
        <v>163.83974615343845</v>
      </c>
      <c r="CF796" s="30">
        <v>0</v>
      </c>
      <c r="CG796" s="124">
        <v>303.51594741954511</v>
      </c>
      <c r="CH796" s="124">
        <v>229.92877500676309</v>
      </c>
      <c r="CI796" s="124">
        <v>436.09243068996693</v>
      </c>
      <c r="CJ796" s="124">
        <v>0</v>
      </c>
      <c r="CK796" s="124">
        <v>290.38490971837496</v>
      </c>
      <c r="CL796" s="124">
        <v>0</v>
      </c>
      <c r="CM796" s="4">
        <f>IF(ISNUMBER(VLOOKUP(A796,Sheet1!$D$5:$D$567,1,0)),1,0)</f>
        <v>0</v>
      </c>
    </row>
    <row r="797" spans="1:98">
      <c r="A797" s="1">
        <v>8683</v>
      </c>
      <c r="B797" s="1">
        <v>868</v>
      </c>
      <c r="C797" s="1">
        <v>86</v>
      </c>
      <c r="D797" s="3" t="s">
        <v>909</v>
      </c>
      <c r="E797" s="3"/>
      <c r="F797" s="4" t="s">
        <v>90</v>
      </c>
      <c r="G797" s="4" t="s">
        <v>91</v>
      </c>
      <c r="H797" s="4" t="s">
        <v>868</v>
      </c>
      <c r="I797" s="4" t="s">
        <v>367</v>
      </c>
      <c r="J797" s="4" t="s">
        <v>871</v>
      </c>
      <c r="K797" s="57">
        <v>0</v>
      </c>
      <c r="L797" s="57">
        <v>0</v>
      </c>
      <c r="M797" s="57">
        <v>0</v>
      </c>
      <c r="N797" s="57">
        <v>0</v>
      </c>
      <c r="O797" s="57">
        <v>0</v>
      </c>
      <c r="P797" s="57">
        <v>0</v>
      </c>
      <c r="Q797" s="57">
        <f t="shared" si="325"/>
        <v>0</v>
      </c>
      <c r="R797" s="58">
        <f>K797+L797</f>
        <v>0</v>
      </c>
      <c r="S797" s="58">
        <f t="shared" si="328"/>
        <v>0</v>
      </c>
      <c r="T797" s="58">
        <f t="shared" si="328"/>
        <v>0</v>
      </c>
      <c r="U797" s="58">
        <f t="shared" si="328"/>
        <v>0</v>
      </c>
      <c r="V797" s="61">
        <f t="shared" si="328"/>
        <v>0</v>
      </c>
      <c r="W797" s="57">
        <v>0</v>
      </c>
      <c r="X797" s="57">
        <f t="shared" si="329"/>
        <v>0</v>
      </c>
      <c r="Y797" s="57">
        <f t="shared" si="329"/>
        <v>0</v>
      </c>
      <c r="Z797" s="57">
        <f t="shared" si="329"/>
        <v>0</v>
      </c>
      <c r="AA797" s="57">
        <f t="shared" si="329"/>
        <v>0</v>
      </c>
      <c r="AB797" s="57">
        <f t="shared" si="329"/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1">
        <v>8683</v>
      </c>
      <c r="BJ797" s="57">
        <v>0</v>
      </c>
      <c r="BK797" s="57">
        <v>0</v>
      </c>
      <c r="BL797" s="57">
        <v>0</v>
      </c>
      <c r="BM797" s="57">
        <v>0</v>
      </c>
      <c r="BN797" s="57">
        <v>0</v>
      </c>
      <c r="BO797" s="57">
        <v>0</v>
      </c>
      <c r="BP797" s="57">
        <v>0</v>
      </c>
      <c r="BQ797" s="57">
        <v>0</v>
      </c>
      <c r="BR797" s="57">
        <v>0</v>
      </c>
      <c r="BS797" s="57">
        <v>0</v>
      </c>
      <c r="BT797" s="57">
        <v>0</v>
      </c>
      <c r="CA797" s="57">
        <v>0</v>
      </c>
      <c r="CB797" s="30">
        <v>0</v>
      </c>
      <c r="CC797" s="30">
        <v>0</v>
      </c>
      <c r="CD797" s="30">
        <v>0</v>
      </c>
      <c r="CE797" s="30">
        <v>0</v>
      </c>
      <c r="CF797" s="30">
        <v>0</v>
      </c>
      <c r="CG797" s="124">
        <v>0</v>
      </c>
      <c r="CH797" s="124">
        <v>0</v>
      </c>
      <c r="CI797" s="124">
        <v>0</v>
      </c>
      <c r="CJ797" s="124">
        <v>0</v>
      </c>
      <c r="CK797" s="124">
        <v>0</v>
      </c>
      <c r="CL797" s="124">
        <v>0</v>
      </c>
      <c r="CM797" s="4">
        <f>IF(ISNUMBER(VLOOKUP(A797,Sheet1!$D$5:$D$567,1,0)),1,0)</f>
        <v>0</v>
      </c>
    </row>
    <row r="798" spans="1:98">
      <c r="A798" s="1">
        <v>8684</v>
      </c>
      <c r="B798" s="1">
        <v>868</v>
      </c>
      <c r="C798" s="1">
        <v>86</v>
      </c>
      <c r="D798" s="3" t="s">
        <v>910</v>
      </c>
      <c r="E798" s="3"/>
      <c r="F798" s="4" t="s">
        <v>90</v>
      </c>
      <c r="G798" s="4" t="s">
        <v>91</v>
      </c>
      <c r="H798" s="4" t="s">
        <v>868</v>
      </c>
      <c r="I798" s="4" t="s">
        <v>367</v>
      </c>
      <c r="J798" s="4" t="s">
        <v>871</v>
      </c>
      <c r="K798" s="57">
        <v>0</v>
      </c>
      <c r="L798" s="57">
        <v>0</v>
      </c>
      <c r="M798" s="57">
        <v>0</v>
      </c>
      <c r="N798" s="57">
        <v>0</v>
      </c>
      <c r="O798" s="57">
        <v>0</v>
      </c>
      <c r="P798" s="57">
        <v>0</v>
      </c>
      <c r="Q798" s="57">
        <f t="shared" si="325"/>
        <v>0</v>
      </c>
      <c r="R798" s="58">
        <f>K798+L798</f>
        <v>0</v>
      </c>
      <c r="S798" s="58">
        <f t="shared" si="328"/>
        <v>0</v>
      </c>
      <c r="T798" s="58">
        <f t="shared" si="328"/>
        <v>0</v>
      </c>
      <c r="U798" s="58">
        <f t="shared" si="328"/>
        <v>0</v>
      </c>
      <c r="V798" s="61">
        <f t="shared" si="328"/>
        <v>0</v>
      </c>
      <c r="W798" s="57">
        <v>0</v>
      </c>
      <c r="X798" s="57">
        <f t="shared" si="329"/>
        <v>0</v>
      </c>
      <c r="Y798" s="57">
        <f t="shared" si="329"/>
        <v>0</v>
      </c>
      <c r="Z798" s="57">
        <f t="shared" si="329"/>
        <v>0</v>
      </c>
      <c r="AA798" s="57">
        <f t="shared" si="329"/>
        <v>0</v>
      </c>
      <c r="AB798" s="57">
        <f t="shared" si="329"/>
        <v>0</v>
      </c>
      <c r="BB798" s="5">
        <v>836.8</v>
      </c>
      <c r="BC798" s="5">
        <v>836.8</v>
      </c>
      <c r="BD798" s="5">
        <v>836.8</v>
      </c>
      <c r="BE798" s="5">
        <v>836.8</v>
      </c>
      <c r="BF798" s="5">
        <v>836.8</v>
      </c>
      <c r="BG798" s="5">
        <v>836.8</v>
      </c>
      <c r="BH798" s="1">
        <v>8684</v>
      </c>
      <c r="BJ798" s="57">
        <v>0</v>
      </c>
      <c r="BK798" s="57">
        <v>0</v>
      </c>
      <c r="BL798" s="57">
        <v>0</v>
      </c>
      <c r="BM798" s="57">
        <v>0</v>
      </c>
      <c r="BN798" s="57">
        <v>0</v>
      </c>
      <c r="BO798" s="57">
        <v>0</v>
      </c>
      <c r="BP798" s="57">
        <v>0</v>
      </c>
      <c r="BQ798" s="57">
        <v>0</v>
      </c>
      <c r="BR798" s="57">
        <v>0</v>
      </c>
      <c r="BS798" s="57">
        <v>0</v>
      </c>
      <c r="BT798" s="57">
        <v>0</v>
      </c>
      <c r="CA798" s="57">
        <v>83.679999999999993</v>
      </c>
      <c r="CB798" s="30">
        <v>669.43999999999994</v>
      </c>
      <c r="CC798" s="30">
        <v>83.679999999999993</v>
      </c>
      <c r="CD798" s="30">
        <v>0</v>
      </c>
      <c r="CE798" s="30">
        <v>0</v>
      </c>
      <c r="CF798" s="30">
        <v>0</v>
      </c>
      <c r="CG798" s="124">
        <v>83.679999999999993</v>
      </c>
      <c r="CH798" s="124">
        <v>669.43999999999994</v>
      </c>
      <c r="CI798" s="124">
        <v>83.679999999999993</v>
      </c>
      <c r="CJ798" s="124">
        <v>0</v>
      </c>
      <c r="CK798" s="124">
        <v>0</v>
      </c>
      <c r="CL798" s="124">
        <v>0</v>
      </c>
      <c r="CM798" s="4">
        <f>IF(ISNUMBER(VLOOKUP(A798,Sheet1!$D$5:$D$567,1,0)),1,0)</f>
        <v>0</v>
      </c>
    </row>
    <row r="799" spans="1:98">
      <c r="A799" s="47">
        <v>8685</v>
      </c>
      <c r="B799" s="47">
        <v>868</v>
      </c>
      <c r="C799" s="1">
        <v>86</v>
      </c>
      <c r="D799" s="47" t="s">
        <v>911</v>
      </c>
      <c r="E799" s="47" t="s">
        <v>367</v>
      </c>
      <c r="F799" s="47" t="s">
        <v>90</v>
      </c>
      <c r="G799" s="4" t="s">
        <v>91</v>
      </c>
      <c r="H799" s="4" t="s">
        <v>868</v>
      </c>
      <c r="I799" s="47"/>
      <c r="J799" s="4" t="s">
        <v>871</v>
      </c>
      <c r="M799" s="22"/>
      <c r="N799" s="22"/>
      <c r="Q799" s="3"/>
      <c r="R799" s="58">
        <f>K799+L799</f>
        <v>0</v>
      </c>
      <c r="S799" s="58">
        <f t="shared" si="328"/>
        <v>0</v>
      </c>
      <c r="T799" s="58">
        <f t="shared" si="328"/>
        <v>0</v>
      </c>
      <c r="U799" s="58">
        <f t="shared" si="328"/>
        <v>0</v>
      </c>
      <c r="V799" s="61">
        <f t="shared" si="328"/>
        <v>0</v>
      </c>
      <c r="X799" s="57">
        <f t="shared" si="329"/>
        <v>0</v>
      </c>
      <c r="Y799" s="57">
        <f t="shared" si="329"/>
        <v>0</v>
      </c>
      <c r="Z799" s="57">
        <f t="shared" si="329"/>
        <v>0</v>
      </c>
      <c r="AA799" s="57">
        <f t="shared" si="329"/>
        <v>0</v>
      </c>
      <c r="AB799" s="57">
        <f t="shared" si="329"/>
        <v>0</v>
      </c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F799" s="3"/>
      <c r="BG799" s="1"/>
      <c r="BH799" s="47">
        <v>8685</v>
      </c>
      <c r="BN799" s="21"/>
      <c r="CM799" s="4">
        <f>IF(ISNUMBER(VLOOKUP(A799,Sheet1!$D$5:$D$567,1,0)),1,0)</f>
        <v>0</v>
      </c>
    </row>
    <row r="800" spans="1:98">
      <c r="A800" s="112">
        <v>8691</v>
      </c>
      <c r="B800" s="32">
        <v>869</v>
      </c>
      <c r="C800" s="1">
        <v>86</v>
      </c>
      <c r="D800" s="3" t="s">
        <v>912</v>
      </c>
      <c r="F800" s="4" t="s">
        <v>90</v>
      </c>
      <c r="G800" s="4" t="s">
        <v>91</v>
      </c>
      <c r="H800" s="4" t="s">
        <v>550</v>
      </c>
      <c r="I800" s="4" t="s">
        <v>367</v>
      </c>
      <c r="J800" s="4" t="s">
        <v>574</v>
      </c>
      <c r="K800" s="57">
        <f>W800/AC800</f>
        <v>1029.2094712166788</v>
      </c>
      <c r="L800" s="57">
        <f>R800-K800</f>
        <v>223.85767984834843</v>
      </c>
      <c r="M800" s="57">
        <f t="shared" ref="M800:P803" si="330">S800-R800</f>
        <v>312.86632909305149</v>
      </c>
      <c r="N800" s="57">
        <f t="shared" si="330"/>
        <v>369.34676001550997</v>
      </c>
      <c r="O800" s="57">
        <f t="shared" si="330"/>
        <v>334.42652127656106</v>
      </c>
      <c r="P800" s="57">
        <f t="shared" si="330"/>
        <v>433.61513653159545</v>
      </c>
      <c r="Q800" s="57">
        <f t="shared" ref="Q800:Q817" si="331">SUM(L800:P800)</f>
        <v>1674.1124267650664</v>
      </c>
      <c r="R800" s="58">
        <f t="shared" ref="R800:V803" si="332">X800/AD800</f>
        <v>1253.0671510650272</v>
      </c>
      <c r="S800" s="58">
        <f t="shared" si="332"/>
        <v>1565.9334801580787</v>
      </c>
      <c r="T800" s="58">
        <f t="shared" si="332"/>
        <v>1935.2802401735887</v>
      </c>
      <c r="U800" s="58">
        <f t="shared" si="332"/>
        <v>2269.7067614501498</v>
      </c>
      <c r="V800" s="58">
        <f t="shared" si="332"/>
        <v>2703.3218979817452</v>
      </c>
      <c r="W800" s="57">
        <v>5763.5730388134016</v>
      </c>
      <c r="X800" s="57">
        <v>7017.1760459641519</v>
      </c>
      <c r="Y800" s="57">
        <v>8769.2274888852407</v>
      </c>
      <c r="Z800" s="57">
        <v>10837.569344972097</v>
      </c>
      <c r="AA800" s="57">
        <v>13164.299216410867</v>
      </c>
      <c r="AB800" s="57">
        <v>15679.267008294122</v>
      </c>
      <c r="AC800" s="59">
        <v>5.6</v>
      </c>
      <c r="AD800" s="59">
        <v>5.6</v>
      </c>
      <c r="AE800" s="59">
        <v>5.6</v>
      </c>
      <c r="AF800" s="59">
        <v>5.6</v>
      </c>
      <c r="AG800" s="59">
        <v>5.8</v>
      </c>
      <c r="AH800" s="59">
        <v>5.8</v>
      </c>
      <c r="AI800" s="95">
        <v>5</v>
      </c>
      <c r="AJ800" s="95">
        <f>K800/AI800</f>
        <v>205.84189424333576</v>
      </c>
      <c r="AK800" s="95">
        <f t="shared" ref="AK800:AO803" si="333">R800/$AI800</f>
        <v>250.61343021300544</v>
      </c>
      <c r="AL800" s="95">
        <f t="shared" si="333"/>
        <v>313.18669603161572</v>
      </c>
      <c r="AM800" s="95">
        <f t="shared" si="333"/>
        <v>387.05604803471772</v>
      </c>
      <c r="AN800" s="95">
        <f t="shared" si="333"/>
        <v>453.94135229002995</v>
      </c>
      <c r="AO800" s="95">
        <f t="shared" si="333"/>
        <v>540.66437959634902</v>
      </c>
      <c r="AV800" s="117">
        <v>195.60217661648923</v>
      </c>
      <c r="AW800" s="117">
        <v>199.04329508746608</v>
      </c>
      <c r="AX800" s="117">
        <v>224.84019304621876</v>
      </c>
      <c r="AY800" s="117">
        <v>276.5034991291206</v>
      </c>
      <c r="AZ800" s="117">
        <v>349.13416622032599</v>
      </c>
      <c r="BA800" s="117">
        <v>412.72599763843743</v>
      </c>
      <c r="BB800" s="74">
        <f t="shared" ref="BB800:BG803" si="334">AV800+AP800+AJ800</f>
        <v>401.44407085982499</v>
      </c>
      <c r="BC800" s="74">
        <f t="shared" si="334"/>
        <v>449.65672530047152</v>
      </c>
      <c r="BD800" s="74">
        <f t="shared" si="334"/>
        <v>538.02688907783454</v>
      </c>
      <c r="BE800" s="74">
        <f t="shared" si="334"/>
        <v>663.55954716383826</v>
      </c>
      <c r="BF800" s="74">
        <f t="shared" si="334"/>
        <v>803.07551851035601</v>
      </c>
      <c r="BG800" s="74">
        <f t="shared" si="334"/>
        <v>953.39037723478646</v>
      </c>
      <c r="BH800" s="112">
        <v>8691</v>
      </c>
      <c r="BI800" s="57">
        <v>2934.0326492473387</v>
      </c>
      <c r="BJ800" s="57">
        <v>2985.6494263119912</v>
      </c>
      <c r="BK800" s="57">
        <v>3372.6028956932814</v>
      </c>
      <c r="BL800" s="57">
        <v>4147.5524869368091</v>
      </c>
      <c r="BM800" s="57">
        <v>5237.0124933048901</v>
      </c>
      <c r="BN800" s="57">
        <v>6190.8899645765614</v>
      </c>
      <c r="CA800" s="57">
        <v>66.355954716383835</v>
      </c>
      <c r="CB800" s="30">
        <v>152.6186958476828</v>
      </c>
      <c r="CC800" s="30">
        <v>99.533932074575731</v>
      </c>
      <c r="CD800" s="30">
        <v>66.355954716383835</v>
      </c>
      <c r="CE800" s="30">
        <v>276.5034991291206</v>
      </c>
      <c r="CF800" s="30">
        <v>0</v>
      </c>
      <c r="CG800" s="124">
        <v>95.339037723478654</v>
      </c>
      <c r="CH800" s="124">
        <v>209.74588299165302</v>
      </c>
      <c r="CI800" s="124">
        <v>143.00855658521797</v>
      </c>
      <c r="CJ800" s="124">
        <v>95.339037723478654</v>
      </c>
      <c r="CK800" s="124">
        <v>412.72599763843743</v>
      </c>
      <c r="CL800" s="124">
        <v>0</v>
      </c>
      <c r="CM800" s="4">
        <f>IF(ISNUMBER(VLOOKUP(A800,Sheet1!$D$5:$D$567,1,0)),1,0)</f>
        <v>0</v>
      </c>
    </row>
    <row r="801" spans="1:91">
      <c r="A801" s="112">
        <v>8692</v>
      </c>
      <c r="B801" s="32">
        <v>869</v>
      </c>
      <c r="C801" s="1">
        <v>86</v>
      </c>
      <c r="D801" s="3" t="s">
        <v>913</v>
      </c>
      <c r="F801" s="4" t="s">
        <v>90</v>
      </c>
      <c r="G801" s="4" t="s">
        <v>91</v>
      </c>
      <c r="H801" s="4" t="s">
        <v>550</v>
      </c>
      <c r="I801" s="4" t="s">
        <v>367</v>
      </c>
      <c r="J801" s="4" t="s">
        <v>574</v>
      </c>
      <c r="K801" s="57">
        <f>W801/AC801</f>
        <v>614.08163265306121</v>
      </c>
      <c r="L801" s="57">
        <f>R801-K801</f>
        <v>234.75016188201801</v>
      </c>
      <c r="M801" s="57">
        <f t="shared" si="330"/>
        <v>175.89109412235177</v>
      </c>
      <c r="N801" s="57">
        <f t="shared" si="330"/>
        <v>186.81978540094246</v>
      </c>
      <c r="O801" s="57">
        <f t="shared" si="330"/>
        <v>205.1094716065486</v>
      </c>
      <c r="P801" s="57">
        <f t="shared" si="330"/>
        <v>202.60573280029371</v>
      </c>
      <c r="Q801" s="57">
        <f t="shared" si="331"/>
        <v>1005.1762458121545</v>
      </c>
      <c r="R801" s="58">
        <f t="shared" si="332"/>
        <v>848.83179453507921</v>
      </c>
      <c r="S801" s="58">
        <f t="shared" si="332"/>
        <v>1024.722888657431</v>
      </c>
      <c r="T801" s="58">
        <f t="shared" si="332"/>
        <v>1211.5426740583734</v>
      </c>
      <c r="U801" s="58">
        <f t="shared" si="332"/>
        <v>1416.652145664922</v>
      </c>
      <c r="V801" s="58">
        <f t="shared" si="332"/>
        <v>1619.2578784652158</v>
      </c>
      <c r="W801" s="57">
        <v>3009</v>
      </c>
      <c r="X801" s="57">
        <v>4159.2757932218883</v>
      </c>
      <c r="Y801" s="57">
        <v>5021.1421544214127</v>
      </c>
      <c r="Z801" s="57">
        <v>5936.5591028860299</v>
      </c>
      <c r="AA801" s="57">
        <v>6941.5955137581186</v>
      </c>
      <c r="AB801" s="57">
        <v>7934.3636044795576</v>
      </c>
      <c r="AC801" s="59">
        <v>4.9000000000000004</v>
      </c>
      <c r="AD801" s="59">
        <v>4.9000000000000004</v>
      </c>
      <c r="AE801" s="59">
        <v>4.9000000000000004</v>
      </c>
      <c r="AF801" s="59">
        <v>4.9000000000000004</v>
      </c>
      <c r="AG801" s="59">
        <v>4.9000000000000004</v>
      </c>
      <c r="AH801" s="59">
        <v>4.9000000000000004</v>
      </c>
      <c r="AI801" s="95">
        <v>5</v>
      </c>
      <c r="AJ801" s="95">
        <f>K801/AI801</f>
        <v>122.81632653061224</v>
      </c>
      <c r="AK801" s="95">
        <f t="shared" si="333"/>
        <v>169.76635890701584</v>
      </c>
      <c r="AL801" s="95">
        <f t="shared" si="333"/>
        <v>204.94457773148619</v>
      </c>
      <c r="AM801" s="95">
        <f t="shared" si="333"/>
        <v>242.30853481167469</v>
      </c>
      <c r="AN801" s="95">
        <f t="shared" si="333"/>
        <v>283.33042913298442</v>
      </c>
      <c r="AO801" s="95">
        <f t="shared" si="333"/>
        <v>323.85157569304317</v>
      </c>
      <c r="AV801" s="117">
        <v>75.069999974751994</v>
      </c>
      <c r="AW801" s="117">
        <v>94.330895606580455</v>
      </c>
      <c r="AX801" s="117">
        <v>111.22551271754868</v>
      </c>
      <c r="AY801" s="117">
        <v>133.16920852262027</v>
      </c>
      <c r="AZ801" s="117">
        <v>159.24738729138159</v>
      </c>
      <c r="BA801" s="117">
        <v>178.48568410770037</v>
      </c>
      <c r="BB801" s="74">
        <f t="shared" si="334"/>
        <v>197.88632650536425</v>
      </c>
      <c r="BC801" s="74">
        <f t="shared" si="334"/>
        <v>264.09725451359628</v>
      </c>
      <c r="BD801" s="74">
        <f t="shared" si="334"/>
        <v>316.17009044903489</v>
      </c>
      <c r="BE801" s="74">
        <f t="shared" si="334"/>
        <v>375.47774333429493</v>
      </c>
      <c r="BF801" s="74">
        <f t="shared" si="334"/>
        <v>442.57781642436601</v>
      </c>
      <c r="BG801" s="74">
        <f t="shared" si="334"/>
        <v>502.33725980074354</v>
      </c>
      <c r="BH801" s="112">
        <v>8692</v>
      </c>
      <c r="BI801" s="57">
        <v>1126.04999962128</v>
      </c>
      <c r="BJ801" s="57">
        <v>1414.9634340987068</v>
      </c>
      <c r="BK801" s="57">
        <v>1668.3826907632301</v>
      </c>
      <c r="BL801" s="57">
        <v>1997.538127839304</v>
      </c>
      <c r="BM801" s="57">
        <v>2388.7108093707238</v>
      </c>
      <c r="BN801" s="57">
        <v>2677.2852616155055</v>
      </c>
      <c r="CA801" s="57">
        <v>0</v>
      </c>
      <c r="CB801" s="30">
        <v>93.869435833573732</v>
      </c>
      <c r="CC801" s="30">
        <v>75.095548666858988</v>
      </c>
      <c r="CD801" s="30">
        <v>75.095548666858988</v>
      </c>
      <c r="CE801" s="30">
        <v>133.16920852262027</v>
      </c>
      <c r="CF801" s="30">
        <v>0</v>
      </c>
      <c r="CG801" s="124">
        <v>0</v>
      </c>
      <c r="CH801" s="124">
        <v>125.58431495018588</v>
      </c>
      <c r="CI801" s="124">
        <v>100.46745196014871</v>
      </c>
      <c r="CJ801" s="124">
        <v>95.444079362141267</v>
      </c>
      <c r="CK801" s="124">
        <v>178.48568410770037</v>
      </c>
      <c r="CL801" s="124">
        <v>0</v>
      </c>
      <c r="CM801" s="4">
        <f>IF(ISNUMBER(VLOOKUP(A801,Sheet1!$D$5:$D$567,1,0)),1,0)</f>
        <v>0</v>
      </c>
    </row>
    <row r="802" spans="1:91">
      <c r="A802" s="112">
        <v>8693</v>
      </c>
      <c r="B802" s="32">
        <v>869</v>
      </c>
      <c r="C802" s="1">
        <v>86</v>
      </c>
      <c r="D802" s="3" t="s">
        <v>914</v>
      </c>
      <c r="F802" s="4" t="s">
        <v>90</v>
      </c>
      <c r="G802" s="4" t="s">
        <v>91</v>
      </c>
      <c r="H802" s="4" t="s">
        <v>550</v>
      </c>
      <c r="I802" s="4" t="s">
        <v>367</v>
      </c>
      <c r="J802" s="4" t="s">
        <v>574</v>
      </c>
      <c r="K802" s="57">
        <f>W802/AC802</f>
        <v>342.77935088794925</v>
      </c>
      <c r="L802" s="57">
        <f>R802-K802</f>
        <v>63.432987068484408</v>
      </c>
      <c r="M802" s="57">
        <f t="shared" si="330"/>
        <v>101.05455199605183</v>
      </c>
      <c r="N802" s="57">
        <f t="shared" si="330"/>
        <v>113.19023539304351</v>
      </c>
      <c r="O802" s="57">
        <f t="shared" si="330"/>
        <v>109.6457848484722</v>
      </c>
      <c r="P802" s="57">
        <f t="shared" si="330"/>
        <v>124.70187698344625</v>
      </c>
      <c r="Q802" s="57">
        <f t="shared" si="331"/>
        <v>512.0254362894982</v>
      </c>
      <c r="R802" s="58">
        <f t="shared" si="332"/>
        <v>406.21233795643366</v>
      </c>
      <c r="S802" s="58">
        <f t="shared" si="332"/>
        <v>507.26688995248549</v>
      </c>
      <c r="T802" s="58">
        <f t="shared" si="332"/>
        <v>620.45712534552899</v>
      </c>
      <c r="U802" s="58">
        <f t="shared" si="332"/>
        <v>730.1029101940012</v>
      </c>
      <c r="V802" s="58">
        <f t="shared" si="332"/>
        <v>854.80478717744745</v>
      </c>
      <c r="W802" s="57">
        <v>1988.1202351501056</v>
      </c>
      <c r="X802" s="57">
        <v>2356.0315601473153</v>
      </c>
      <c r="Y802" s="57">
        <v>2942.1479617244158</v>
      </c>
      <c r="Z802" s="57">
        <v>3598.6513270040678</v>
      </c>
      <c r="AA802" s="57">
        <v>4307.6071701446072</v>
      </c>
      <c r="AB802" s="57">
        <v>5043.3482443469402</v>
      </c>
      <c r="AC802" s="59">
        <v>5.8</v>
      </c>
      <c r="AD802" s="59">
        <v>5.8</v>
      </c>
      <c r="AE802" s="59">
        <v>5.8</v>
      </c>
      <c r="AF802" s="59">
        <v>5.8</v>
      </c>
      <c r="AG802" s="59">
        <v>5.9</v>
      </c>
      <c r="AH802" s="59">
        <v>5.9</v>
      </c>
      <c r="AI802" s="95">
        <v>3</v>
      </c>
      <c r="AJ802" s="95">
        <f>K802/AI802</f>
        <v>114.25978362931642</v>
      </c>
      <c r="AK802" s="95">
        <f t="shared" si="333"/>
        <v>135.40411265214456</v>
      </c>
      <c r="AL802" s="95">
        <f t="shared" si="333"/>
        <v>169.08896331749517</v>
      </c>
      <c r="AM802" s="95">
        <f t="shared" si="333"/>
        <v>206.819041781843</v>
      </c>
      <c r="AN802" s="95">
        <f t="shared" si="333"/>
        <v>243.36763673133373</v>
      </c>
      <c r="AO802" s="95">
        <f t="shared" si="333"/>
        <v>284.93492905914917</v>
      </c>
      <c r="AV802" s="117">
        <v>54.636637577673504</v>
      </c>
      <c r="AW802" s="117">
        <v>59.549406342461566</v>
      </c>
      <c r="AX802" s="117">
        <v>69.84310696332507</v>
      </c>
      <c r="AY802" s="117">
        <v>85.647901579098161</v>
      </c>
      <c r="AZ802" s="117">
        <v>105.0814782037578</v>
      </c>
      <c r="BA802" s="117">
        <v>122.53986675296446</v>
      </c>
      <c r="BB802" s="74">
        <f t="shared" si="334"/>
        <v>168.89642120698991</v>
      </c>
      <c r="BC802" s="74">
        <f t="shared" si="334"/>
        <v>194.95351899460613</v>
      </c>
      <c r="BD802" s="74">
        <f t="shared" si="334"/>
        <v>238.93207028082026</v>
      </c>
      <c r="BE802" s="74">
        <f t="shared" si="334"/>
        <v>292.46694336094117</v>
      </c>
      <c r="BF802" s="74">
        <f t="shared" si="334"/>
        <v>348.44911493509153</v>
      </c>
      <c r="BG802" s="74">
        <f t="shared" si="334"/>
        <v>407.4747958121136</v>
      </c>
      <c r="BH802" s="112">
        <v>8693</v>
      </c>
      <c r="BI802" s="57">
        <v>819.5495636651026</v>
      </c>
      <c r="BJ802" s="57">
        <v>893.24109513692349</v>
      </c>
      <c r="BK802" s="57">
        <v>1047.6466044498761</v>
      </c>
      <c r="BL802" s="57">
        <v>1284.7185236864725</v>
      </c>
      <c r="BM802" s="57">
        <v>1576.222173056367</v>
      </c>
      <c r="BN802" s="57">
        <v>1838.0980012944669</v>
      </c>
      <c r="CA802" s="57">
        <v>0</v>
      </c>
      <c r="CB802" s="30">
        <v>73.116735840235293</v>
      </c>
      <c r="CC802" s="30">
        <v>73.116735840235293</v>
      </c>
      <c r="CD802" s="30">
        <v>61.418058105797641</v>
      </c>
      <c r="CE802" s="30">
        <v>85.647901579098161</v>
      </c>
      <c r="CF802" s="30">
        <v>0</v>
      </c>
      <c r="CG802" s="124">
        <v>0</v>
      </c>
      <c r="CH802" s="124">
        <v>101.8686989530284</v>
      </c>
      <c r="CI802" s="124">
        <v>101.8686989530284</v>
      </c>
      <c r="CJ802" s="124">
        <v>81.494959162422731</v>
      </c>
      <c r="CK802" s="124">
        <v>122.53986675296444</v>
      </c>
      <c r="CL802" s="124">
        <v>0</v>
      </c>
      <c r="CM802" s="4">
        <f>IF(ISNUMBER(VLOOKUP(A802,Sheet1!$D$5:$D$567,1,0)),1,0)</f>
        <v>0</v>
      </c>
    </row>
    <row r="803" spans="1:91">
      <c r="A803" s="115">
        <v>8694</v>
      </c>
      <c r="B803">
        <v>869</v>
      </c>
      <c r="C803">
        <v>86</v>
      </c>
      <c r="D803" t="s">
        <v>915</v>
      </c>
      <c r="E803"/>
      <c r="F803" t="s">
        <v>90</v>
      </c>
      <c r="G803" s="4" t="s">
        <v>367</v>
      </c>
      <c r="H803" s="4" t="s">
        <v>550</v>
      </c>
      <c r="J803" s="57" t="s">
        <v>574</v>
      </c>
      <c r="K803" s="57">
        <f>W803/AC803</f>
        <v>1124.2857142857142</v>
      </c>
      <c r="L803" s="57">
        <f>R803-K803</f>
        <v>169.5705143631244</v>
      </c>
      <c r="M803" s="57">
        <f t="shared" si="330"/>
        <v>295.01809120021699</v>
      </c>
      <c r="N803" s="57">
        <f t="shared" si="330"/>
        <v>311.06190421681913</v>
      </c>
      <c r="O803" s="57">
        <f t="shared" si="330"/>
        <v>319.84251164159969</v>
      </c>
      <c r="P803" s="57">
        <f t="shared" si="330"/>
        <v>314.61987345297393</v>
      </c>
      <c r="Q803" s="57">
        <f t="shared" si="331"/>
        <v>1410.1128948747341</v>
      </c>
      <c r="R803" s="58">
        <f t="shared" si="332"/>
        <v>1293.8562286488386</v>
      </c>
      <c r="S803" s="58">
        <f t="shared" si="332"/>
        <v>1588.8743198490556</v>
      </c>
      <c r="T803" s="58">
        <f t="shared" si="332"/>
        <v>1899.9362240658747</v>
      </c>
      <c r="U803" s="58">
        <f t="shared" si="332"/>
        <v>2219.7787357074744</v>
      </c>
      <c r="V803" s="58">
        <f t="shared" si="332"/>
        <v>2534.3986091604484</v>
      </c>
      <c r="W803" s="57">
        <v>4722</v>
      </c>
      <c r="X803" s="57">
        <v>5434.196160325122</v>
      </c>
      <c r="Y803" s="57">
        <v>6673.2721433660336</v>
      </c>
      <c r="Z803" s="57">
        <v>7979.7321410766745</v>
      </c>
      <c r="AA803" s="57">
        <v>9323.0706899713932</v>
      </c>
      <c r="AB803" s="57">
        <v>10644.474158473884</v>
      </c>
      <c r="AC803" s="59">
        <v>4.2</v>
      </c>
      <c r="AD803" s="59">
        <v>4.2</v>
      </c>
      <c r="AE803" s="59">
        <v>4.2</v>
      </c>
      <c r="AF803" s="59">
        <v>4.2</v>
      </c>
      <c r="AG803" s="59">
        <v>4.2</v>
      </c>
      <c r="AH803" s="59">
        <v>4.2</v>
      </c>
      <c r="AI803" s="95">
        <v>5</v>
      </c>
      <c r="AJ803" s="95">
        <f>K803/AI803</f>
        <v>224.85714285714283</v>
      </c>
      <c r="AK803" s="95">
        <f t="shared" si="333"/>
        <v>258.77124572976771</v>
      </c>
      <c r="AL803" s="95">
        <f t="shared" si="333"/>
        <v>317.77486396981112</v>
      </c>
      <c r="AM803" s="95">
        <f t="shared" si="333"/>
        <v>379.98724481317493</v>
      </c>
      <c r="AN803" s="95">
        <f t="shared" si="333"/>
        <v>443.9557471414949</v>
      </c>
      <c r="AO803" s="95">
        <f t="shared" si="333"/>
        <v>506.87972183208967</v>
      </c>
      <c r="AV803" s="117">
        <v>103.893333317894</v>
      </c>
      <c r="AW803" s="117">
        <v>108.01377569605708</v>
      </c>
      <c r="AX803" s="117">
        <v>132.01161455993048</v>
      </c>
      <c r="AY803" s="117">
        <v>166.2010876972239</v>
      </c>
      <c r="AZ803" s="117">
        <v>201.24819258010882</v>
      </c>
      <c r="BA803" s="117">
        <v>227.65486142738089</v>
      </c>
      <c r="BB803" s="74">
        <f t="shared" si="334"/>
        <v>328.75047617503685</v>
      </c>
      <c r="BC803" s="74">
        <f t="shared" si="334"/>
        <v>366.78502142582477</v>
      </c>
      <c r="BD803" s="74">
        <f t="shared" si="334"/>
        <v>449.7864785297416</v>
      </c>
      <c r="BE803" s="74">
        <f t="shared" si="334"/>
        <v>546.18833251039882</v>
      </c>
      <c r="BF803" s="74">
        <f t="shared" si="334"/>
        <v>645.20393972160377</v>
      </c>
      <c r="BG803" s="74">
        <f t="shared" si="334"/>
        <v>734.53458325947054</v>
      </c>
      <c r="BH803" s="115">
        <v>8694</v>
      </c>
      <c r="BI803" s="57">
        <v>1558.39999976841</v>
      </c>
      <c r="BJ803" s="57">
        <v>1620.2066354408562</v>
      </c>
      <c r="BK803" s="57">
        <v>1980.1742183989572</v>
      </c>
      <c r="BL803" s="57">
        <v>2493.0163154583583</v>
      </c>
      <c r="BM803" s="57">
        <v>3018.7228887016322</v>
      </c>
      <c r="BN803" s="21">
        <v>3414.8229214107132</v>
      </c>
      <c r="CA803" s="57">
        <v>0</v>
      </c>
      <c r="CB803" s="30">
        <v>136.54708312759971</v>
      </c>
      <c r="CC803" s="30">
        <v>136.54708312759971</v>
      </c>
      <c r="CD803" s="30">
        <v>109.23766650207978</v>
      </c>
      <c r="CE803" s="30">
        <v>166.2010876972239</v>
      </c>
      <c r="CF803" s="30">
        <v>0</v>
      </c>
      <c r="CG803" s="124">
        <v>0</v>
      </c>
      <c r="CH803" s="124">
        <v>183.63364581486763</v>
      </c>
      <c r="CI803" s="124">
        <v>183.63364581486763</v>
      </c>
      <c r="CJ803" s="124">
        <v>139.56157081929939</v>
      </c>
      <c r="CK803" s="124">
        <v>227.65486142738089</v>
      </c>
      <c r="CL803" s="124">
        <v>0</v>
      </c>
      <c r="CM803" s="4">
        <f>IF(ISNUMBER(VLOOKUP(A803,Sheet1!$D$5:$D$567,1,0)),1,0)</f>
        <v>0</v>
      </c>
    </row>
    <row r="804" spans="1:91">
      <c r="A804" s="48">
        <v>8711</v>
      </c>
      <c r="B804" s="48">
        <v>871</v>
      </c>
      <c r="C804" s="48">
        <v>87</v>
      </c>
      <c r="D804" s="48" t="s">
        <v>916</v>
      </c>
      <c r="E804" s="48"/>
      <c r="F804" s="48" t="s">
        <v>586</v>
      </c>
      <c r="G804" s="48" t="s">
        <v>91</v>
      </c>
      <c r="H804" s="48" t="s">
        <v>586</v>
      </c>
      <c r="J804" s="48" t="s">
        <v>586</v>
      </c>
      <c r="Q804" s="57">
        <f t="shared" si="331"/>
        <v>0</v>
      </c>
      <c r="R804" s="58">
        <f t="shared" ref="R804:R816" si="335">K804+L804</f>
        <v>0</v>
      </c>
      <c r="S804" s="58">
        <f t="shared" ref="S804:S816" si="336">R804+M804</f>
        <v>0</v>
      </c>
      <c r="T804" s="58">
        <f t="shared" ref="T804:T816" si="337">S804+N804</f>
        <v>0</v>
      </c>
      <c r="U804" s="58">
        <f t="shared" ref="U804:U816" si="338">T804+O804</f>
        <v>0</v>
      </c>
      <c r="V804" s="61">
        <f t="shared" ref="V804:V816" si="339">U804+P804</f>
        <v>0</v>
      </c>
      <c r="W804" s="117">
        <v>17488.620951410172</v>
      </c>
      <c r="X804" s="117">
        <v>18455.197252349688</v>
      </c>
      <c r="Y804" s="117">
        <v>19843.713857009167</v>
      </c>
      <c r="Z804" s="117">
        <v>21120.294768292428</v>
      </c>
      <c r="AA804" s="117">
        <v>22241.045226522008</v>
      </c>
      <c r="AB804" s="117">
        <v>23214.81850272822</v>
      </c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F804" s="3"/>
      <c r="BG804" s="1"/>
      <c r="BH804" s="48">
        <v>8711</v>
      </c>
      <c r="BN804" s="21"/>
      <c r="CM804" s="4">
        <f>IF(ISNUMBER(VLOOKUP(A804,Sheet1!$D$5:$D$567,1,0)),1,0)</f>
        <v>0</v>
      </c>
    </row>
    <row r="805" spans="1:91">
      <c r="A805" s="48">
        <v>8712</v>
      </c>
      <c r="B805" s="48">
        <v>871</v>
      </c>
      <c r="C805" s="48">
        <v>87</v>
      </c>
      <c r="D805" s="48" t="s">
        <v>917</v>
      </c>
      <c r="E805" s="48"/>
      <c r="F805" s="48" t="s">
        <v>586</v>
      </c>
      <c r="G805" s="48" t="s">
        <v>91</v>
      </c>
      <c r="H805" s="48" t="s">
        <v>586</v>
      </c>
      <c r="J805" s="48" t="s">
        <v>586</v>
      </c>
      <c r="Q805" s="57">
        <f t="shared" si="331"/>
        <v>0</v>
      </c>
      <c r="R805" s="58">
        <f t="shared" si="335"/>
        <v>0</v>
      </c>
      <c r="S805" s="58">
        <f t="shared" si="336"/>
        <v>0</v>
      </c>
      <c r="T805" s="58">
        <f t="shared" si="337"/>
        <v>0</v>
      </c>
      <c r="U805" s="58">
        <f t="shared" si="338"/>
        <v>0</v>
      </c>
      <c r="V805" s="61">
        <f t="shared" si="339"/>
        <v>0</v>
      </c>
      <c r="W805" s="117">
        <v>27813.573938954327</v>
      </c>
      <c r="X805" s="117">
        <v>29774.409741028954</v>
      </c>
      <c r="Y805" s="117">
        <v>32349.198218647813</v>
      </c>
      <c r="Z805" s="117">
        <v>34742.470937560494</v>
      </c>
      <c r="AA805" s="117">
        <v>36945.663569976125</v>
      </c>
      <c r="AB805" s="117">
        <v>38988.500294872771</v>
      </c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F805" s="3"/>
      <c r="BG805" s="1"/>
      <c r="BH805" s="48">
        <v>8712</v>
      </c>
      <c r="BN805" s="21"/>
      <c r="CM805" s="4">
        <f>IF(ISNUMBER(VLOOKUP(A805,Sheet1!$D$5:$D$567,1,0)),1,0)</f>
        <v>0</v>
      </c>
    </row>
    <row r="806" spans="1:91" s="101" customFormat="1">
      <c r="A806" s="48">
        <v>8721</v>
      </c>
      <c r="B806" s="48">
        <v>872</v>
      </c>
      <c r="C806" s="48">
        <v>87</v>
      </c>
      <c r="D806" s="48" t="s">
        <v>918</v>
      </c>
      <c r="E806" s="48"/>
      <c r="F806" s="48" t="s">
        <v>586</v>
      </c>
      <c r="G806" s="48" t="s">
        <v>91</v>
      </c>
      <c r="H806" s="48" t="s">
        <v>586</v>
      </c>
      <c r="I806" s="4"/>
      <c r="J806" s="48" t="s">
        <v>586</v>
      </c>
      <c r="K806" s="57"/>
      <c r="L806" s="57"/>
      <c r="M806" s="57"/>
      <c r="N806" s="57"/>
      <c r="O806" s="57"/>
      <c r="P806" s="57"/>
      <c r="Q806" s="57">
        <f t="shared" si="331"/>
        <v>0</v>
      </c>
      <c r="R806" s="58">
        <f t="shared" si="335"/>
        <v>0</v>
      </c>
      <c r="S806" s="58">
        <f t="shared" si="336"/>
        <v>0</v>
      </c>
      <c r="T806" s="58">
        <f t="shared" si="337"/>
        <v>0</v>
      </c>
      <c r="U806" s="58">
        <f t="shared" si="338"/>
        <v>0</v>
      </c>
      <c r="V806" s="61">
        <f t="shared" si="339"/>
        <v>0</v>
      </c>
      <c r="W806" s="117">
        <v>32495.282314126522</v>
      </c>
      <c r="X806" s="117">
        <v>34704.926398575044</v>
      </c>
      <c r="Y806" s="117">
        <v>37528.34309647925</v>
      </c>
      <c r="Z806" s="117">
        <v>40144.263427422171</v>
      </c>
      <c r="AA806" s="117">
        <v>42496.982916897701</v>
      </c>
      <c r="AB806" s="117">
        <v>44588.951515890098</v>
      </c>
      <c r="AC806" s="59"/>
      <c r="AD806" s="59"/>
      <c r="AE806" s="59"/>
      <c r="AF806" s="59"/>
      <c r="AG806" s="59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3"/>
      <c r="BG806" s="1"/>
      <c r="BH806" s="48">
        <v>8721</v>
      </c>
      <c r="BI806" s="57"/>
      <c r="BJ806" s="57"/>
      <c r="BK806" s="57"/>
      <c r="BL806" s="57"/>
      <c r="BM806" s="57"/>
      <c r="BN806" s="21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30"/>
      <c r="CC806" s="30"/>
      <c r="CD806" s="30"/>
      <c r="CE806" s="30"/>
      <c r="CF806" s="30"/>
      <c r="CG806" s="124"/>
      <c r="CH806" s="124"/>
      <c r="CI806" s="124"/>
      <c r="CJ806" s="124"/>
      <c r="CK806" s="124"/>
      <c r="CL806" s="124"/>
      <c r="CM806" s="4">
        <f>IF(ISNUMBER(VLOOKUP(A806,Sheet1!$D$5:$D$567,1,0)),1,0)</f>
        <v>0</v>
      </c>
    </row>
    <row r="807" spans="1:91">
      <c r="A807" s="48">
        <v>8722</v>
      </c>
      <c r="B807" s="48">
        <v>872</v>
      </c>
      <c r="C807" s="48">
        <v>87</v>
      </c>
      <c r="D807" s="48" t="s">
        <v>919</v>
      </c>
      <c r="E807" s="48"/>
      <c r="F807" s="48" t="s">
        <v>586</v>
      </c>
      <c r="G807" s="48" t="s">
        <v>91</v>
      </c>
      <c r="H807" s="48" t="s">
        <v>586</v>
      </c>
      <c r="J807" s="48" t="s">
        <v>586</v>
      </c>
      <c r="Q807" s="57">
        <f t="shared" si="331"/>
        <v>0</v>
      </c>
      <c r="R807" s="58">
        <f t="shared" si="335"/>
        <v>0</v>
      </c>
      <c r="S807" s="58">
        <f t="shared" si="336"/>
        <v>0</v>
      </c>
      <c r="T807" s="58">
        <f t="shared" si="337"/>
        <v>0</v>
      </c>
      <c r="U807" s="58">
        <f t="shared" si="338"/>
        <v>0</v>
      </c>
      <c r="V807" s="61">
        <f t="shared" si="339"/>
        <v>0</v>
      </c>
      <c r="W807" s="117">
        <v>12266.431072219943</v>
      </c>
      <c r="X807" s="117">
        <v>13100.535130587923</v>
      </c>
      <c r="Y807" s="117">
        <v>14166.328188737203</v>
      </c>
      <c r="Z807" s="117">
        <v>15153.794803728892</v>
      </c>
      <c r="AA807" s="117">
        <v>16041.907458696487</v>
      </c>
      <c r="AB807" s="117">
        <v>16831.59096957443</v>
      </c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F807" s="3"/>
      <c r="BG807" s="1"/>
      <c r="BH807" s="48">
        <v>8722</v>
      </c>
      <c r="BN807" s="21"/>
      <c r="CM807" s="4">
        <f>IF(ISNUMBER(VLOOKUP(A807,Sheet1!$D$5:$D$567,1,0)),1,0)</f>
        <v>0</v>
      </c>
    </row>
    <row r="808" spans="1:91">
      <c r="A808" s="48">
        <v>8723</v>
      </c>
      <c r="B808" s="48">
        <v>872</v>
      </c>
      <c r="C808" s="48">
        <v>87</v>
      </c>
      <c r="D808" s="48" t="s">
        <v>920</v>
      </c>
      <c r="E808" s="48"/>
      <c r="F808" s="48" t="s">
        <v>586</v>
      </c>
      <c r="G808" s="48" t="s">
        <v>91</v>
      </c>
      <c r="H808" s="48" t="s">
        <v>586</v>
      </c>
      <c r="J808" s="48" t="s">
        <v>586</v>
      </c>
      <c r="Q808" s="57">
        <f t="shared" si="331"/>
        <v>0</v>
      </c>
      <c r="R808" s="58">
        <f t="shared" si="335"/>
        <v>0</v>
      </c>
      <c r="S808" s="58">
        <f t="shared" si="336"/>
        <v>0</v>
      </c>
      <c r="T808" s="58">
        <f t="shared" si="337"/>
        <v>0</v>
      </c>
      <c r="U808" s="58">
        <f t="shared" si="338"/>
        <v>0</v>
      </c>
      <c r="V808" s="61">
        <f t="shared" si="339"/>
        <v>0</v>
      </c>
      <c r="W808" s="117">
        <v>0</v>
      </c>
      <c r="X808" s="117">
        <v>0</v>
      </c>
      <c r="Y808" s="117">
        <v>0</v>
      </c>
      <c r="Z808" s="117">
        <v>0</v>
      </c>
      <c r="AA808" s="117">
        <v>0</v>
      </c>
      <c r="AB808" s="117">
        <v>0</v>
      </c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F808" s="3"/>
      <c r="BG808" s="1"/>
      <c r="BH808" s="48">
        <v>8723</v>
      </c>
      <c r="BN808" s="21"/>
      <c r="CM808" s="4">
        <f>IF(ISNUMBER(VLOOKUP(A808,Sheet1!$D$5:$D$567,1,0)),1,0)</f>
        <v>0</v>
      </c>
    </row>
    <row r="809" spans="1:91">
      <c r="A809" s="48">
        <v>8724</v>
      </c>
      <c r="B809" s="48">
        <v>872</v>
      </c>
      <c r="C809" s="48">
        <v>87</v>
      </c>
      <c r="D809" s="48" t="s">
        <v>921</v>
      </c>
      <c r="E809" s="48"/>
      <c r="F809" s="48" t="s">
        <v>586</v>
      </c>
      <c r="G809" s="48" t="s">
        <v>91</v>
      </c>
      <c r="H809" s="48" t="s">
        <v>586</v>
      </c>
      <c r="J809" s="48" t="s">
        <v>586</v>
      </c>
      <c r="Q809" s="57">
        <f t="shared" si="331"/>
        <v>0</v>
      </c>
      <c r="R809" s="58">
        <f t="shared" si="335"/>
        <v>0</v>
      </c>
      <c r="S809" s="58">
        <f t="shared" si="336"/>
        <v>0</v>
      </c>
      <c r="T809" s="58">
        <f t="shared" si="337"/>
        <v>0</v>
      </c>
      <c r="U809" s="58">
        <f t="shared" si="338"/>
        <v>0</v>
      </c>
      <c r="V809" s="61">
        <f t="shared" si="339"/>
        <v>0</v>
      </c>
      <c r="W809" s="117">
        <v>20802.71936224433</v>
      </c>
      <c r="X809" s="117">
        <v>22217.281800412267</v>
      </c>
      <c r="Y809" s="117">
        <v>24024.767103706352</v>
      </c>
      <c r="Z809" s="117">
        <v>25699.418088195223</v>
      </c>
      <c r="AA809" s="117">
        <v>27205.574052760108</v>
      </c>
      <c r="AB809" s="117">
        <v>28544.803398693435</v>
      </c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F809" s="3"/>
      <c r="BG809" s="1"/>
      <c r="BH809" s="48">
        <v>8724</v>
      </c>
      <c r="BN809" s="21"/>
      <c r="CM809" s="4">
        <f>IF(ISNUMBER(VLOOKUP(A809,Sheet1!$D$5:$D$567,1,0)),1,0)</f>
        <v>0</v>
      </c>
    </row>
    <row r="810" spans="1:91">
      <c r="A810" s="48">
        <v>8731</v>
      </c>
      <c r="B810" s="48">
        <v>873</v>
      </c>
      <c r="C810" s="48">
        <v>87</v>
      </c>
      <c r="D810" s="48" t="s">
        <v>922</v>
      </c>
      <c r="E810" s="48"/>
      <c r="F810" s="48" t="s">
        <v>586</v>
      </c>
      <c r="G810" s="48" t="s">
        <v>91</v>
      </c>
      <c r="H810" s="48" t="s">
        <v>586</v>
      </c>
      <c r="J810" s="48" t="s">
        <v>586</v>
      </c>
      <c r="Q810" s="57">
        <f t="shared" si="331"/>
        <v>0</v>
      </c>
      <c r="R810" s="58">
        <f t="shared" si="335"/>
        <v>0</v>
      </c>
      <c r="S810" s="58">
        <f t="shared" si="336"/>
        <v>0</v>
      </c>
      <c r="T810" s="58">
        <f t="shared" si="337"/>
        <v>0</v>
      </c>
      <c r="U810" s="58">
        <f t="shared" si="338"/>
        <v>0</v>
      </c>
      <c r="V810" s="61">
        <f t="shared" si="339"/>
        <v>0</v>
      </c>
      <c r="W810" s="117">
        <v>19841.884973860797</v>
      </c>
      <c r="X810" s="117">
        <v>21427.939045840754</v>
      </c>
      <c r="Y810" s="117">
        <v>23334.693300695031</v>
      </c>
      <c r="Z810" s="117">
        <v>25094.189207571726</v>
      </c>
      <c r="AA810" s="117">
        <v>26726.182044769106</v>
      </c>
      <c r="AB810" s="117">
        <v>28244.432837973276</v>
      </c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F810" s="3"/>
      <c r="BG810" s="1"/>
      <c r="BH810" s="48">
        <v>8731</v>
      </c>
      <c r="BN810" s="21"/>
      <c r="CM810" s="4">
        <f>IF(ISNUMBER(VLOOKUP(A810,Sheet1!$D$5:$D$567,1,0)),1,0)</f>
        <v>0</v>
      </c>
    </row>
    <row r="811" spans="1:91">
      <c r="A811" s="48">
        <v>8732</v>
      </c>
      <c r="B811" s="48">
        <v>873</v>
      </c>
      <c r="C811" s="48">
        <v>87</v>
      </c>
      <c r="D811" s="48" t="s">
        <v>923</v>
      </c>
      <c r="E811" s="48"/>
      <c r="F811" s="48" t="s">
        <v>586</v>
      </c>
      <c r="G811" s="48" t="s">
        <v>91</v>
      </c>
      <c r="H811" s="48" t="s">
        <v>586</v>
      </c>
      <c r="J811" s="48" t="s">
        <v>586</v>
      </c>
      <c r="Q811" s="57">
        <f t="shared" si="331"/>
        <v>0</v>
      </c>
      <c r="R811" s="58">
        <f t="shared" si="335"/>
        <v>0</v>
      </c>
      <c r="S811" s="58">
        <f t="shared" si="336"/>
        <v>0</v>
      </c>
      <c r="T811" s="58">
        <f t="shared" si="337"/>
        <v>0</v>
      </c>
      <c r="U811" s="58">
        <f t="shared" si="338"/>
        <v>0</v>
      </c>
      <c r="V811" s="61">
        <f t="shared" si="339"/>
        <v>0</v>
      </c>
      <c r="W811" s="117">
        <v>31296.993824749465</v>
      </c>
      <c r="X811" s="117">
        <v>33798.707979522005</v>
      </c>
      <c r="Y811" s="117">
        <v>36806.268814498391</v>
      </c>
      <c r="Z811" s="117">
        <v>39581.556172767785</v>
      </c>
      <c r="AA811" s="117">
        <v>42155.730441749205</v>
      </c>
      <c r="AB811" s="117">
        <v>44550.497156803212</v>
      </c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F811" s="3"/>
      <c r="BG811" s="1"/>
      <c r="BH811" s="48">
        <v>8732</v>
      </c>
      <c r="BN811" s="21"/>
      <c r="CM811" s="4">
        <f>IF(ISNUMBER(VLOOKUP(A811,Sheet1!$D$5:$D$567,1,0)),1,0)</f>
        <v>0</v>
      </c>
    </row>
    <row r="812" spans="1:91">
      <c r="A812" s="48">
        <v>8741</v>
      </c>
      <c r="B812" s="48">
        <v>874</v>
      </c>
      <c r="C812" s="48">
        <v>87</v>
      </c>
      <c r="D812" s="48" t="s">
        <v>924</v>
      </c>
      <c r="E812" s="48"/>
      <c r="F812" s="48" t="s">
        <v>586</v>
      </c>
      <c r="G812" s="48" t="s">
        <v>91</v>
      </c>
      <c r="H812" s="48" t="s">
        <v>586</v>
      </c>
      <c r="J812" s="48" t="s">
        <v>586</v>
      </c>
      <c r="Q812" s="57">
        <f t="shared" si="331"/>
        <v>0</v>
      </c>
      <c r="R812" s="58">
        <f t="shared" si="335"/>
        <v>0</v>
      </c>
      <c r="S812" s="58">
        <f t="shared" si="336"/>
        <v>0</v>
      </c>
      <c r="T812" s="58">
        <f t="shared" si="337"/>
        <v>0</v>
      </c>
      <c r="U812" s="58">
        <f t="shared" si="338"/>
        <v>0</v>
      </c>
      <c r="V812" s="61">
        <f t="shared" si="339"/>
        <v>0</v>
      </c>
      <c r="W812" s="117">
        <v>25384.911969413064</v>
      </c>
      <c r="X812" s="117">
        <v>27938.48628901918</v>
      </c>
      <c r="Y812" s="117">
        <v>30939.25056167088</v>
      </c>
      <c r="Z812" s="117">
        <v>33782.92184466288</v>
      </c>
      <c r="AA812" s="117">
        <v>36533.844986994191</v>
      </c>
      <c r="AB812" s="117">
        <v>39232.770884779799</v>
      </c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F812" s="3"/>
      <c r="BG812" s="1"/>
      <c r="BH812" s="48">
        <v>8741</v>
      </c>
      <c r="BN812" s="21"/>
      <c r="CM812" s="4">
        <f>IF(ISNUMBER(VLOOKUP(A812,Sheet1!$D$5:$D$567,1,0)),1,0)</f>
        <v>0</v>
      </c>
    </row>
    <row r="813" spans="1:91">
      <c r="A813" s="48">
        <v>8742</v>
      </c>
      <c r="B813" s="48">
        <v>874</v>
      </c>
      <c r="C813" s="48">
        <v>87</v>
      </c>
      <c r="D813" s="48" t="s">
        <v>925</v>
      </c>
      <c r="E813" s="48"/>
      <c r="F813" s="48" t="s">
        <v>586</v>
      </c>
      <c r="G813" s="48" t="s">
        <v>91</v>
      </c>
      <c r="H813" s="48" t="s">
        <v>586</v>
      </c>
      <c r="J813" s="48" t="s">
        <v>586</v>
      </c>
      <c r="Q813" s="57">
        <f t="shared" si="331"/>
        <v>0</v>
      </c>
      <c r="R813" s="58">
        <f t="shared" si="335"/>
        <v>0</v>
      </c>
      <c r="S813" s="58">
        <f t="shared" si="336"/>
        <v>0</v>
      </c>
      <c r="T813" s="58">
        <f t="shared" si="337"/>
        <v>0</v>
      </c>
      <c r="U813" s="58">
        <f t="shared" si="338"/>
        <v>0</v>
      </c>
      <c r="V813" s="61">
        <f t="shared" si="339"/>
        <v>0</v>
      </c>
      <c r="W813" s="117">
        <v>12078.615571936967</v>
      </c>
      <c r="X813" s="117">
        <v>12928.03722123869</v>
      </c>
      <c r="Y813" s="117">
        <v>14003.792450383364</v>
      </c>
      <c r="Z813" s="117">
        <v>14990.95822305886</v>
      </c>
      <c r="AA813" s="117">
        <v>15889.30469307736</v>
      </c>
      <c r="AB813" s="117">
        <v>16710.016506938231</v>
      </c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F813" s="3"/>
      <c r="BG813" s="1"/>
      <c r="BH813" s="48">
        <v>8742</v>
      </c>
      <c r="BN813" s="21"/>
      <c r="CM813" s="4">
        <f>IF(ISNUMBER(VLOOKUP(A813,Sheet1!$D$5:$D$567,1,0)),1,0)</f>
        <v>0</v>
      </c>
    </row>
    <row r="814" spans="1:91">
      <c r="A814" s="48">
        <v>8743</v>
      </c>
      <c r="B814" s="48">
        <v>874</v>
      </c>
      <c r="C814" s="48">
        <v>87</v>
      </c>
      <c r="D814" s="48" t="s">
        <v>926</v>
      </c>
      <c r="E814" s="48"/>
      <c r="F814" s="48" t="s">
        <v>586</v>
      </c>
      <c r="G814" s="48" t="s">
        <v>367</v>
      </c>
      <c r="H814" s="48" t="s">
        <v>586</v>
      </c>
      <c r="J814" s="48" t="s">
        <v>586</v>
      </c>
      <c r="Q814" s="57">
        <f t="shared" si="331"/>
        <v>0</v>
      </c>
      <c r="R814" s="58">
        <f t="shared" si="335"/>
        <v>0</v>
      </c>
      <c r="S814" s="58">
        <f t="shared" si="336"/>
        <v>0</v>
      </c>
      <c r="T814" s="58">
        <f t="shared" si="337"/>
        <v>0</v>
      </c>
      <c r="U814" s="58">
        <f t="shared" si="338"/>
        <v>0</v>
      </c>
      <c r="V814" s="61">
        <f t="shared" si="339"/>
        <v>0</v>
      </c>
      <c r="W814" s="117">
        <v>6537.3950260483643</v>
      </c>
      <c r="X814" s="117">
        <v>6997.1335475776441</v>
      </c>
      <c r="Y814" s="117">
        <v>7579.3722025270717</v>
      </c>
      <c r="Z814" s="117">
        <v>8113.6629557792785</v>
      </c>
      <c r="AA814" s="117">
        <v>8599.8814060470213</v>
      </c>
      <c r="AB814" s="117">
        <v>9044.0810991160433</v>
      </c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F814" s="3"/>
      <c r="BG814" s="1"/>
      <c r="BH814" s="48">
        <v>8743</v>
      </c>
      <c r="BN814" s="21"/>
      <c r="CM814" s="4">
        <f>IF(ISNUMBER(VLOOKUP(A814,Sheet1!$D$5:$D$567,1,0)),1,0)</f>
        <v>0</v>
      </c>
    </row>
    <row r="815" spans="1:91">
      <c r="A815" s="48">
        <v>8744</v>
      </c>
      <c r="B815" s="48">
        <v>874</v>
      </c>
      <c r="C815" s="48">
        <v>87</v>
      </c>
      <c r="D815" s="48" t="s">
        <v>927</v>
      </c>
      <c r="E815" s="48"/>
      <c r="F815" s="48" t="s">
        <v>586</v>
      </c>
      <c r="G815" s="48" t="s">
        <v>367</v>
      </c>
      <c r="H815" s="48" t="s">
        <v>586</v>
      </c>
      <c r="J815" s="48" t="s">
        <v>586</v>
      </c>
      <c r="Q815" s="57">
        <f t="shared" si="331"/>
        <v>0</v>
      </c>
      <c r="R815" s="58">
        <f t="shared" si="335"/>
        <v>0</v>
      </c>
      <c r="S815" s="58">
        <f t="shared" si="336"/>
        <v>0</v>
      </c>
      <c r="T815" s="58">
        <f t="shared" si="337"/>
        <v>0</v>
      </c>
      <c r="U815" s="58">
        <f t="shared" si="338"/>
        <v>0</v>
      </c>
      <c r="V815" s="61">
        <f t="shared" si="339"/>
        <v>0</v>
      </c>
      <c r="W815" s="117">
        <v>6444.0036685333871</v>
      </c>
      <c r="X815" s="117">
        <v>6897.1744968979619</v>
      </c>
      <c r="Y815" s="117">
        <v>7471.0954567766848</v>
      </c>
      <c r="Z815" s="117">
        <v>7997.7534849824333</v>
      </c>
      <c r="AA815" s="117">
        <v>8477.0259573892126</v>
      </c>
      <c r="AB815" s="117">
        <v>8914.8799405572445</v>
      </c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F815" s="3"/>
      <c r="BG815" s="1"/>
      <c r="BH815" s="48">
        <v>8744</v>
      </c>
      <c r="BN815" s="21"/>
      <c r="CM815" s="4">
        <f>IF(ISNUMBER(VLOOKUP(A815,Sheet1!$D$5:$D$567,1,0)),1,0)</f>
        <v>0</v>
      </c>
    </row>
    <row r="816" spans="1:91">
      <c r="A816" s="48">
        <v>8745</v>
      </c>
      <c r="B816" s="48">
        <v>874</v>
      </c>
      <c r="C816" s="48">
        <v>87</v>
      </c>
      <c r="D816" s="48" t="s">
        <v>928</v>
      </c>
      <c r="E816" s="48"/>
      <c r="F816" s="48" t="s">
        <v>586</v>
      </c>
      <c r="G816" s="48" t="s">
        <v>91</v>
      </c>
      <c r="H816" s="48" t="s">
        <v>586</v>
      </c>
      <c r="J816" s="48" t="s">
        <v>586</v>
      </c>
      <c r="Q816" s="57">
        <f t="shared" si="331"/>
        <v>0</v>
      </c>
      <c r="R816" s="58">
        <f t="shared" si="335"/>
        <v>0</v>
      </c>
      <c r="S816" s="58">
        <f t="shared" si="336"/>
        <v>0</v>
      </c>
      <c r="T816" s="58">
        <f t="shared" si="337"/>
        <v>0</v>
      </c>
      <c r="U816" s="58">
        <f t="shared" si="338"/>
        <v>0</v>
      </c>
      <c r="V816" s="61">
        <f t="shared" si="339"/>
        <v>0</v>
      </c>
      <c r="W816" s="117">
        <v>6070.4382384734836</v>
      </c>
      <c r="X816" s="117">
        <v>6497.3382941792397</v>
      </c>
      <c r="Y816" s="117">
        <v>7037.9884737751381</v>
      </c>
      <c r="Z816" s="117">
        <v>7534.1156017950461</v>
      </c>
      <c r="AA816" s="117">
        <v>7985.6041627579525</v>
      </c>
      <c r="AB816" s="117">
        <v>8398.0753063220436</v>
      </c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F816" s="3"/>
      <c r="BG816" s="1"/>
      <c r="BH816" s="48">
        <v>8745</v>
      </c>
      <c r="BN816" s="21"/>
      <c r="CM816" s="4">
        <f>IF(ISNUMBER(VLOOKUP(A816,Sheet1!$D$5:$D$567,1,0)),1,0)</f>
        <v>0</v>
      </c>
    </row>
    <row r="817" spans="1:91">
      <c r="A817" s="115">
        <v>8810</v>
      </c>
      <c r="B817">
        <v>881</v>
      </c>
      <c r="C817">
        <v>88</v>
      </c>
      <c r="D817" t="s">
        <v>929</v>
      </c>
      <c r="E817"/>
      <c r="F817" t="s">
        <v>90</v>
      </c>
      <c r="G817" s="48" t="s">
        <v>367</v>
      </c>
      <c r="H817" t="s">
        <v>550</v>
      </c>
      <c r="J817" s="57" t="s">
        <v>930</v>
      </c>
      <c r="K817" s="57">
        <f>W817/AC817</f>
        <v>686.11536119408572</v>
      </c>
      <c r="L817" s="57">
        <f>R817-K817</f>
        <v>93.575606095950548</v>
      </c>
      <c r="M817" s="57">
        <f>S817-R817</f>
        <v>285.0843277177853</v>
      </c>
      <c r="N817" s="57">
        <f>T817-S817</f>
        <v>326.5049458721046</v>
      </c>
      <c r="O817" s="57">
        <f>U817-T817</f>
        <v>112.19513519727661</v>
      </c>
      <c r="P817" s="57">
        <f>V817-U817</f>
        <v>251.24801742916975</v>
      </c>
      <c r="Q817" s="57">
        <f t="shared" si="331"/>
        <v>1068.6080323122869</v>
      </c>
      <c r="R817" s="58">
        <f>X817/AD817</f>
        <v>779.69096729003627</v>
      </c>
      <c r="S817" s="58">
        <f>Y817/AE817</f>
        <v>1064.7752950078216</v>
      </c>
      <c r="T817" s="58">
        <f>Z817/AF817</f>
        <v>1391.2802408799262</v>
      </c>
      <c r="U817" s="58">
        <f>AA817/AG817</f>
        <v>1503.4753760772028</v>
      </c>
      <c r="V817" s="58">
        <f>AB817/AH817</f>
        <v>1754.7233935063725</v>
      </c>
      <c r="W817" s="57">
        <v>3636.4114143286542</v>
      </c>
      <c r="X817" s="57">
        <v>4132.362126637192</v>
      </c>
      <c r="Y817" s="57">
        <v>5643.3090635414537</v>
      </c>
      <c r="Z817" s="57">
        <v>7373.7852766636079</v>
      </c>
      <c r="AA817" s="57">
        <v>8870.5047188554963</v>
      </c>
      <c r="AB817" s="57">
        <v>10352.868021687598</v>
      </c>
      <c r="AC817" s="59">
        <v>5.3</v>
      </c>
      <c r="AD817" s="59">
        <v>5.3</v>
      </c>
      <c r="AE817" s="59">
        <v>5.3</v>
      </c>
      <c r="AF817" s="59">
        <v>5.3</v>
      </c>
      <c r="AG817" s="59">
        <v>5.9</v>
      </c>
      <c r="AH817" s="59">
        <v>5.9</v>
      </c>
      <c r="AI817" s="95">
        <v>5</v>
      </c>
      <c r="AJ817" s="95">
        <f>K817/AI817</f>
        <v>137.22307223881714</v>
      </c>
      <c r="AK817" s="95">
        <f>R817/$AI817</f>
        <v>155.93819345800725</v>
      </c>
      <c r="AL817" s="95">
        <f>S817/$AI817</f>
        <v>212.95505900156431</v>
      </c>
      <c r="AM817" s="95">
        <f>T817/$AI817</f>
        <v>278.25604817598526</v>
      </c>
      <c r="AN817" s="95">
        <f>U817/$AI817</f>
        <v>300.69507521544057</v>
      </c>
      <c r="AO817" s="95">
        <f>V817/$AI817</f>
        <v>350.94467870127448</v>
      </c>
      <c r="AV817" s="117">
        <v>119.11738641809943</v>
      </c>
      <c r="AW817" s="117">
        <v>114.43028731270591</v>
      </c>
      <c r="AX817" s="117">
        <v>122.54337791418158</v>
      </c>
      <c r="AY817" s="117">
        <v>149.02608087213969</v>
      </c>
      <c r="AZ817" s="117">
        <v>184.70302053254946</v>
      </c>
      <c r="BA817" s="117">
        <v>213.61934238337921</v>
      </c>
      <c r="BB817" s="74">
        <f t="shared" ref="BB817:BB843" si="340">AV817+AP817+AJ817</f>
        <v>256.34045865691655</v>
      </c>
      <c r="BC817" s="74">
        <f t="shared" ref="BC817:BC843" si="341">AW817+AQ817+AK817</f>
        <v>270.36848077071318</v>
      </c>
      <c r="BD817" s="74">
        <f t="shared" ref="BD817:BD843" si="342">AX817+AR817+AL817</f>
        <v>335.49843691574586</v>
      </c>
      <c r="BE817" s="74">
        <f t="shared" ref="BE817:BE843" si="343">AY817+AS817+AM817</f>
        <v>427.28212904812494</v>
      </c>
      <c r="BF817" s="74">
        <f t="shared" ref="BF817:BF843" si="344">AZ817+AT817+AN817</f>
        <v>485.39809574799006</v>
      </c>
      <c r="BG817" s="74">
        <f t="shared" ref="BG817:BG843" si="345">BA817+AU817+AO817</f>
        <v>564.56402108465363</v>
      </c>
      <c r="BH817" s="115">
        <v>8810</v>
      </c>
      <c r="BI817" s="57">
        <v>1786.7607962714915</v>
      </c>
      <c r="BJ817" s="57">
        <v>1716.4543096905886</v>
      </c>
      <c r="BK817" s="57">
        <v>1838.1506687127237</v>
      </c>
      <c r="BL817" s="57">
        <v>2235.3912130820954</v>
      </c>
      <c r="BM817" s="57">
        <v>2770.5453079882418</v>
      </c>
      <c r="BN817" s="21">
        <v>3204.290135750688</v>
      </c>
      <c r="CA817" s="57">
        <v>0</v>
      </c>
      <c r="CB817" s="30">
        <v>106.82053226203124</v>
      </c>
      <c r="CC817" s="30">
        <v>85.456425809624989</v>
      </c>
      <c r="CD817" s="30">
        <v>85.456425809624989</v>
      </c>
      <c r="CE817" s="30">
        <v>149.02608087213969</v>
      </c>
      <c r="CF817" s="30">
        <v>0</v>
      </c>
      <c r="CG817" s="124">
        <v>0</v>
      </c>
      <c r="CH817" s="124">
        <v>141.14100527116341</v>
      </c>
      <c r="CI817" s="124">
        <v>112.91280421693074</v>
      </c>
      <c r="CJ817" s="124">
        <v>95.975883584391127</v>
      </c>
      <c r="CK817" s="124">
        <v>213.61934238337921</v>
      </c>
      <c r="CL817" s="124">
        <v>0</v>
      </c>
      <c r="CM817" s="4">
        <f>IF(ISNUMBER(VLOOKUP(A817,Sheet1!$D$5:$D$567,1,0)),1,0)</f>
        <v>0</v>
      </c>
    </row>
    <row r="818" spans="1:91" s="101" customFormat="1">
      <c r="A818" s="115">
        <v>8811</v>
      </c>
      <c r="B818" s="108">
        <v>881</v>
      </c>
      <c r="C818" s="108">
        <v>88</v>
      </c>
      <c r="D818" s="108" t="s">
        <v>931</v>
      </c>
      <c r="E818" s="108"/>
      <c r="F818" s="108" t="s">
        <v>90</v>
      </c>
      <c r="G818" s="108" t="s">
        <v>367</v>
      </c>
      <c r="H818" s="108" t="s">
        <v>550</v>
      </c>
      <c r="I818" s="102"/>
      <c r="J818" s="103" t="s">
        <v>930</v>
      </c>
      <c r="K818" s="103"/>
      <c r="L818" s="103"/>
      <c r="M818" s="103"/>
      <c r="N818" s="103"/>
      <c r="O818" s="103"/>
      <c r="P818" s="103"/>
      <c r="Q818" s="103"/>
      <c r="R818" s="106"/>
      <c r="S818" s="106"/>
      <c r="T818" s="106"/>
      <c r="U818" s="106"/>
      <c r="V818" s="106"/>
      <c r="W818" s="103">
        <v>0</v>
      </c>
      <c r="X818" s="103">
        <v>0</v>
      </c>
      <c r="Y818" s="103">
        <v>0</v>
      </c>
      <c r="Z818" s="103">
        <v>0</v>
      </c>
      <c r="AA818" s="103">
        <v>0</v>
      </c>
      <c r="AB818" s="103">
        <v>0</v>
      </c>
      <c r="AC818" s="105"/>
      <c r="AD818" s="105"/>
      <c r="AE818" s="105"/>
      <c r="AF818" s="105"/>
      <c r="AG818" s="105"/>
      <c r="AH818" s="105"/>
      <c r="AI818" s="105"/>
      <c r="AJ818" s="95"/>
      <c r="AK818" s="95"/>
      <c r="AL818" s="95"/>
      <c r="AM818" s="95"/>
      <c r="AN818" s="95"/>
      <c r="AO818" s="95"/>
      <c r="AP818" s="103">
        <v>7500</v>
      </c>
      <c r="AQ818" s="103">
        <f>AP818*1.05</f>
        <v>7875</v>
      </c>
      <c r="AR818" s="103">
        <f>AQ818*1.05</f>
        <v>8268.75</v>
      </c>
      <c r="AS818" s="103">
        <f>AR818*1.05</f>
        <v>8682.1875</v>
      </c>
      <c r="AT818" s="103">
        <f>AS818*1.05</f>
        <v>9116.296875</v>
      </c>
      <c r="AU818" s="103">
        <f>AT818*1.05</f>
        <v>9572.1117187500004</v>
      </c>
      <c r="AV818" s="117"/>
      <c r="AW818" s="117"/>
      <c r="AX818" s="117"/>
      <c r="AY818" s="117"/>
      <c r="AZ818" s="117"/>
      <c r="BA818" s="117"/>
      <c r="BB818" s="74">
        <f t="shared" si="340"/>
        <v>7500</v>
      </c>
      <c r="BC818" s="74">
        <f t="shared" si="341"/>
        <v>7875</v>
      </c>
      <c r="BD818" s="74">
        <f t="shared" si="342"/>
        <v>8268.75</v>
      </c>
      <c r="BE818" s="74">
        <f t="shared" si="343"/>
        <v>8682.1875</v>
      </c>
      <c r="BF818" s="74">
        <f t="shared" si="344"/>
        <v>9116.296875</v>
      </c>
      <c r="BG818" s="74">
        <f t="shared" si="345"/>
        <v>9572.1117187500004</v>
      </c>
      <c r="BH818" s="115">
        <v>8811</v>
      </c>
      <c r="BI818" s="103"/>
      <c r="BJ818" s="103"/>
      <c r="BK818" s="103"/>
      <c r="BL818" s="103"/>
      <c r="BM818" s="103"/>
      <c r="BN818" s="118"/>
      <c r="BO818" s="103"/>
      <c r="BP818" s="103"/>
      <c r="BQ818" s="103"/>
      <c r="BR818" s="103"/>
      <c r="BS818" s="103"/>
      <c r="BT818" s="103"/>
      <c r="BU818" s="103"/>
      <c r="BV818" s="103"/>
      <c r="BW818" s="103"/>
      <c r="BX818" s="103"/>
      <c r="BY818" s="103"/>
      <c r="BZ818" s="103"/>
      <c r="CA818" s="103">
        <v>6077.53125</v>
      </c>
      <c r="CB818" s="30">
        <v>1302.328125</v>
      </c>
      <c r="CC818" s="30">
        <v>1302.328125</v>
      </c>
      <c r="CD818" s="30">
        <v>0</v>
      </c>
      <c r="CE818" s="30">
        <v>0</v>
      </c>
      <c r="CF818" s="30">
        <v>0</v>
      </c>
      <c r="CG818" s="124">
        <v>6700.4782031249997</v>
      </c>
      <c r="CH818" s="124">
        <v>1435.8167578125001</v>
      </c>
      <c r="CI818" s="124">
        <v>1435.8167578125001</v>
      </c>
      <c r="CJ818" s="124">
        <v>0</v>
      </c>
      <c r="CK818" s="124">
        <v>0</v>
      </c>
      <c r="CL818" s="124">
        <v>0</v>
      </c>
      <c r="CM818" s="4">
        <f>IF(ISNUMBER(VLOOKUP(A818,Sheet1!$D$5:$D$567,1,0)),1,0)</f>
        <v>0</v>
      </c>
    </row>
    <row r="819" spans="1:91">
      <c r="A819" s="115">
        <v>8812</v>
      </c>
      <c r="B819">
        <v>881</v>
      </c>
      <c r="C819">
        <v>88</v>
      </c>
      <c r="D819" t="s">
        <v>932</v>
      </c>
      <c r="E819"/>
      <c r="F819" t="s">
        <v>90</v>
      </c>
      <c r="G819" s="48" t="s">
        <v>367</v>
      </c>
      <c r="H819" t="s">
        <v>550</v>
      </c>
      <c r="J819" s="57" t="s">
        <v>930</v>
      </c>
      <c r="K819" s="57">
        <f>W819/AC819</f>
        <v>864.93194176640725</v>
      </c>
      <c r="L819" s="57">
        <f>R819-K819</f>
        <v>85.40921844257889</v>
      </c>
      <c r="M819" s="57">
        <f t="shared" ref="M819:P822" si="346">S819-R819</f>
        <v>201.19955628822436</v>
      </c>
      <c r="N819" s="57">
        <f t="shared" si="346"/>
        <v>222.88965161540909</v>
      </c>
      <c r="O819" s="57">
        <f t="shared" si="346"/>
        <v>171.66725704081</v>
      </c>
      <c r="P819" s="57">
        <f t="shared" si="346"/>
        <v>194.16799305220047</v>
      </c>
      <c r="Q819" s="57">
        <f t="shared" ref="Q819:Q832" si="347">SUM(L819:P819)</f>
        <v>875.33367643922281</v>
      </c>
      <c r="R819" s="58">
        <f t="shared" ref="R819:V822" si="348">X819/AD819</f>
        <v>950.34116020898614</v>
      </c>
      <c r="S819" s="58">
        <f t="shared" si="348"/>
        <v>1151.5407164972105</v>
      </c>
      <c r="T819" s="58">
        <f t="shared" si="348"/>
        <v>1374.4303681126196</v>
      </c>
      <c r="U819" s="58">
        <f t="shared" si="348"/>
        <v>1546.0976251534296</v>
      </c>
      <c r="V819" s="58">
        <f t="shared" si="348"/>
        <v>1740.2656182056301</v>
      </c>
      <c r="W819" s="57">
        <v>4670.6324855385992</v>
      </c>
      <c r="X819" s="57">
        <v>5131.8422651285255</v>
      </c>
      <c r="Y819" s="57">
        <v>6218.3198690849367</v>
      </c>
      <c r="Z819" s="57">
        <v>7421.9239878081462</v>
      </c>
      <c r="AA819" s="57">
        <v>8503.5369383438629</v>
      </c>
      <c r="AB819" s="57">
        <v>9571.4609001309655</v>
      </c>
      <c r="AC819" s="59">
        <v>5.4</v>
      </c>
      <c r="AD819" s="59">
        <v>5.4</v>
      </c>
      <c r="AE819" s="59">
        <v>5.4</v>
      </c>
      <c r="AF819" s="59">
        <v>5.4</v>
      </c>
      <c r="AG819" s="59">
        <v>5.5</v>
      </c>
      <c r="AH819" s="59">
        <v>5.5</v>
      </c>
      <c r="AI819" s="95">
        <v>5</v>
      </c>
      <c r="AJ819" s="95">
        <f t="shared" ref="AJ819:AJ826" si="349">K819/AI819</f>
        <v>172.98638835328146</v>
      </c>
      <c r="AK819" s="95">
        <f t="shared" ref="AK819:AO826" si="350">R819/$AI819</f>
        <v>190.06823204179722</v>
      </c>
      <c r="AL819" s="95">
        <f t="shared" si="350"/>
        <v>230.30814329944209</v>
      </c>
      <c r="AM819" s="95">
        <f t="shared" si="350"/>
        <v>274.8860736225239</v>
      </c>
      <c r="AN819" s="95">
        <f t="shared" si="350"/>
        <v>309.21952503068593</v>
      </c>
      <c r="AO819" s="95">
        <f t="shared" si="350"/>
        <v>348.05312364112604</v>
      </c>
      <c r="AV819" s="117">
        <v>139.08550130759335</v>
      </c>
      <c r="AW819" s="117">
        <v>125.79967400594643</v>
      </c>
      <c r="AX819" s="117">
        <v>122.61381937950095</v>
      </c>
      <c r="AY819" s="117">
        <v>139.04650809971992</v>
      </c>
      <c r="AZ819" s="117">
        <v>166.43469776773756</v>
      </c>
      <c r="BA819" s="117">
        <v>186.07840125019598</v>
      </c>
      <c r="BB819" s="74">
        <f t="shared" si="340"/>
        <v>312.07188966087483</v>
      </c>
      <c r="BC819" s="74">
        <f t="shared" si="341"/>
        <v>315.86790604774365</v>
      </c>
      <c r="BD819" s="74">
        <f t="shared" si="342"/>
        <v>352.92196267894303</v>
      </c>
      <c r="BE819" s="74">
        <f t="shared" si="343"/>
        <v>413.93258172224381</v>
      </c>
      <c r="BF819" s="74">
        <f t="shared" si="344"/>
        <v>475.65422279842346</v>
      </c>
      <c r="BG819" s="74">
        <f t="shared" si="345"/>
        <v>534.13152489132199</v>
      </c>
      <c r="BH819" s="115">
        <v>8812</v>
      </c>
      <c r="BI819" s="57">
        <v>2086.2825196139001</v>
      </c>
      <c r="BJ819" s="57">
        <v>1886.9951100891965</v>
      </c>
      <c r="BK819" s="57">
        <v>1839.2072906925143</v>
      </c>
      <c r="BL819" s="57">
        <v>2085.6976214957986</v>
      </c>
      <c r="BM819" s="57">
        <v>2496.5204665160636</v>
      </c>
      <c r="BN819" s="21">
        <v>2791.1760187529399</v>
      </c>
      <c r="CA819" s="57">
        <v>0</v>
      </c>
      <c r="CB819" s="30">
        <v>103.48314543056095</v>
      </c>
      <c r="CC819" s="30">
        <v>82.786516344448771</v>
      </c>
      <c r="CD819" s="30">
        <v>82.786516344448771</v>
      </c>
      <c r="CE819" s="30">
        <v>144.87640360278533</v>
      </c>
      <c r="CF819" s="30">
        <v>0</v>
      </c>
      <c r="CG819" s="124">
        <v>0</v>
      </c>
      <c r="CH819" s="124">
        <v>133.5328812228305</v>
      </c>
      <c r="CI819" s="124">
        <v>106.8263049782644</v>
      </c>
      <c r="CJ819" s="124">
        <v>106.8263049782644</v>
      </c>
      <c r="CK819" s="124">
        <v>186.07840125019598</v>
      </c>
      <c r="CL819" s="124">
        <v>0</v>
      </c>
      <c r="CM819" s="4">
        <f>IF(ISNUMBER(VLOOKUP(A819,Sheet1!$D$5:$D$567,1,0)),1,0)</f>
        <v>0</v>
      </c>
    </row>
    <row r="820" spans="1:91">
      <c r="A820" s="115">
        <v>8813</v>
      </c>
      <c r="B820">
        <v>881</v>
      </c>
      <c r="C820">
        <v>88</v>
      </c>
      <c r="D820" t="s">
        <v>933</v>
      </c>
      <c r="E820"/>
      <c r="F820" t="s">
        <v>90</v>
      </c>
      <c r="G820" s="48" t="s">
        <v>367</v>
      </c>
      <c r="H820" t="s">
        <v>550</v>
      </c>
      <c r="J820" s="57" t="s">
        <v>930</v>
      </c>
      <c r="K820" s="57">
        <f>W820/AC820</f>
        <v>481.99427686883763</v>
      </c>
      <c r="L820" s="57">
        <f>R820-K820</f>
        <v>158.63101145305274</v>
      </c>
      <c r="M820" s="57">
        <f t="shared" si="346"/>
        <v>198.65246573956097</v>
      </c>
      <c r="N820" s="57">
        <f t="shared" si="346"/>
        <v>219.59751214229846</v>
      </c>
      <c r="O820" s="57">
        <f t="shared" si="346"/>
        <v>211.61280184551583</v>
      </c>
      <c r="P820" s="57">
        <f t="shared" si="346"/>
        <v>234.22301988787831</v>
      </c>
      <c r="Q820" s="57">
        <f t="shared" si="347"/>
        <v>1022.7168110683062</v>
      </c>
      <c r="R820" s="58">
        <f t="shared" si="348"/>
        <v>640.62528832189037</v>
      </c>
      <c r="S820" s="58">
        <f t="shared" si="348"/>
        <v>839.27775406145133</v>
      </c>
      <c r="T820" s="58">
        <f t="shared" si="348"/>
        <v>1058.8752662037498</v>
      </c>
      <c r="U820" s="58">
        <f t="shared" si="348"/>
        <v>1270.4880680492656</v>
      </c>
      <c r="V820" s="58">
        <f t="shared" si="348"/>
        <v>1504.7110879371439</v>
      </c>
      <c r="W820" s="57">
        <v>2554.5696674048395</v>
      </c>
      <c r="X820" s="57">
        <v>3395.3140281060191</v>
      </c>
      <c r="Y820" s="57">
        <v>4448.1720965256918</v>
      </c>
      <c r="Z820" s="57">
        <v>5612.0389108798736</v>
      </c>
      <c r="AA820" s="57">
        <v>6860.6355674660354</v>
      </c>
      <c r="AB820" s="57">
        <v>8125.4398748605772</v>
      </c>
      <c r="AC820" s="59">
        <v>5.3</v>
      </c>
      <c r="AD820" s="59">
        <v>5.3</v>
      </c>
      <c r="AE820" s="59">
        <v>5.3</v>
      </c>
      <c r="AF820" s="59">
        <v>5.3</v>
      </c>
      <c r="AG820" s="59">
        <v>5.4</v>
      </c>
      <c r="AH820" s="59">
        <v>5.4</v>
      </c>
      <c r="AI820" s="95">
        <v>5</v>
      </c>
      <c r="AJ820" s="95">
        <f t="shared" si="349"/>
        <v>96.398855373767532</v>
      </c>
      <c r="AK820" s="95">
        <f t="shared" si="350"/>
        <v>128.12505766437806</v>
      </c>
      <c r="AL820" s="95">
        <f t="shared" si="350"/>
        <v>167.85555081229026</v>
      </c>
      <c r="AM820" s="95">
        <f t="shared" si="350"/>
        <v>211.77505324074997</v>
      </c>
      <c r="AN820" s="95">
        <f t="shared" si="350"/>
        <v>254.09761360985311</v>
      </c>
      <c r="AO820" s="95">
        <f t="shared" si="350"/>
        <v>300.94221758742879</v>
      </c>
      <c r="AV820" s="117">
        <v>72.171175682848826</v>
      </c>
      <c r="AW820" s="117">
        <v>86.257168255255792</v>
      </c>
      <c r="AX820" s="117">
        <v>107.93177343438113</v>
      </c>
      <c r="AY820" s="117">
        <v>136.22906232415966</v>
      </c>
      <c r="AZ820" s="117">
        <v>169.05625242364445</v>
      </c>
      <c r="BA820" s="117">
        <v>196.65644349214787</v>
      </c>
      <c r="BB820" s="74">
        <f t="shared" si="340"/>
        <v>168.57003105661636</v>
      </c>
      <c r="BC820" s="74">
        <f t="shared" si="341"/>
        <v>214.38222591963387</v>
      </c>
      <c r="BD820" s="74">
        <f t="shared" si="342"/>
        <v>275.7873242466714</v>
      </c>
      <c r="BE820" s="74">
        <f t="shared" si="343"/>
        <v>348.00411556490963</v>
      </c>
      <c r="BF820" s="74">
        <f t="shared" si="344"/>
        <v>423.15386603349759</v>
      </c>
      <c r="BG820" s="74">
        <f t="shared" si="345"/>
        <v>497.59866107957669</v>
      </c>
      <c r="BH820" s="115">
        <v>8813</v>
      </c>
      <c r="BI820" s="57">
        <v>1082.5676352427324</v>
      </c>
      <c r="BJ820" s="57">
        <v>1293.857523828837</v>
      </c>
      <c r="BK820" s="57">
        <v>1618.976601515717</v>
      </c>
      <c r="BL820" s="57">
        <v>2043.435934862395</v>
      </c>
      <c r="BM820" s="57">
        <v>2535.8437863546669</v>
      </c>
      <c r="BN820" s="21">
        <v>2949.8466523822181</v>
      </c>
      <c r="CA820" s="57">
        <v>0</v>
      </c>
      <c r="CB820" s="30">
        <v>87.001028891227406</v>
      </c>
      <c r="CC820" s="30">
        <v>55.680658490385539</v>
      </c>
      <c r="CD820" s="30">
        <v>69.600823112981928</v>
      </c>
      <c r="CE820" s="30">
        <v>136.22906232415966</v>
      </c>
      <c r="CF820" s="30">
        <v>0</v>
      </c>
      <c r="CG820" s="124">
        <v>0</v>
      </c>
      <c r="CH820" s="124">
        <v>124.39966526989417</v>
      </c>
      <c r="CI820" s="124">
        <v>79.615785772732266</v>
      </c>
      <c r="CJ820" s="124">
        <v>94.543745605119568</v>
      </c>
      <c r="CK820" s="124">
        <v>196.65644349214787</v>
      </c>
      <c r="CL820" s="124">
        <v>0</v>
      </c>
      <c r="CM820" s="4">
        <f>IF(ISNUMBER(VLOOKUP(A820,Sheet1!$D$5:$D$567,1,0)),1,0)</f>
        <v>0</v>
      </c>
    </row>
    <row r="821" spans="1:91">
      <c r="A821" s="115">
        <v>8814</v>
      </c>
      <c r="B821">
        <v>881</v>
      </c>
      <c r="C821">
        <v>88</v>
      </c>
      <c r="D821" t="s">
        <v>934</v>
      </c>
      <c r="E821"/>
      <c r="F821" t="s">
        <v>90</v>
      </c>
      <c r="G821" s="48" t="s">
        <v>367</v>
      </c>
      <c r="H821" t="s">
        <v>550</v>
      </c>
      <c r="J821" s="57" t="s">
        <v>930</v>
      </c>
      <c r="K821" s="57">
        <f>W821/AC821</f>
        <v>1406.4809360028532</v>
      </c>
      <c r="L821" s="57">
        <f>R821-K821</f>
        <v>261.26114902699032</v>
      </c>
      <c r="M821" s="57">
        <f t="shared" si="346"/>
        <v>303.54014215593475</v>
      </c>
      <c r="N821" s="57">
        <f t="shared" si="346"/>
        <v>322.33761582702095</v>
      </c>
      <c r="O821" s="57">
        <f t="shared" si="346"/>
        <v>254.79352409672265</v>
      </c>
      <c r="P821" s="57">
        <f t="shared" si="346"/>
        <v>242.53025202474464</v>
      </c>
      <c r="Q821" s="57">
        <f t="shared" si="347"/>
        <v>1384.4626831314133</v>
      </c>
      <c r="R821" s="58">
        <f t="shared" si="348"/>
        <v>1667.7420850298436</v>
      </c>
      <c r="S821" s="58">
        <f t="shared" si="348"/>
        <v>1971.2822271857783</v>
      </c>
      <c r="T821" s="58">
        <f t="shared" si="348"/>
        <v>2293.6198430127993</v>
      </c>
      <c r="U821" s="58">
        <f t="shared" si="348"/>
        <v>2548.4133671095219</v>
      </c>
      <c r="V821" s="58">
        <f t="shared" si="348"/>
        <v>2790.9436191342666</v>
      </c>
      <c r="W821" s="57">
        <v>7454.3489608151222</v>
      </c>
      <c r="X821" s="57">
        <v>8839.0330506581704</v>
      </c>
      <c r="Y821" s="57">
        <v>10447.795804084624</v>
      </c>
      <c r="Z821" s="57">
        <v>12156.185167967837</v>
      </c>
      <c r="AA821" s="57">
        <v>13506.590845680465</v>
      </c>
      <c r="AB821" s="57">
        <v>14792.001181411611</v>
      </c>
      <c r="AC821" s="59">
        <v>5.3</v>
      </c>
      <c r="AD821" s="59">
        <v>5.3</v>
      </c>
      <c r="AE821" s="59">
        <v>5.3</v>
      </c>
      <c r="AF821" s="59">
        <v>5.3</v>
      </c>
      <c r="AG821" s="59">
        <v>5.3</v>
      </c>
      <c r="AH821" s="59">
        <v>5.3</v>
      </c>
      <c r="AI821" s="95">
        <v>5</v>
      </c>
      <c r="AJ821" s="95">
        <f t="shared" si="349"/>
        <v>281.29618720057067</v>
      </c>
      <c r="AK821" s="95">
        <f t="shared" si="350"/>
        <v>333.5484170059687</v>
      </c>
      <c r="AL821" s="95">
        <f t="shared" si="350"/>
        <v>394.25644543715566</v>
      </c>
      <c r="AM821" s="95">
        <f t="shared" si="350"/>
        <v>458.72396860255986</v>
      </c>
      <c r="AN821" s="95">
        <f t="shared" si="350"/>
        <v>509.68267342190438</v>
      </c>
      <c r="AO821" s="95">
        <f t="shared" si="350"/>
        <v>558.18872382685333</v>
      </c>
      <c r="AV821" s="117">
        <v>153.06663169591269</v>
      </c>
      <c r="AW821" s="117">
        <v>186.61958459250144</v>
      </c>
      <c r="AX821" s="117">
        <v>225.08868901820583</v>
      </c>
      <c r="AY821" s="117">
        <v>262.0890987774988</v>
      </c>
      <c r="AZ821" s="117">
        <v>290.14935926694983</v>
      </c>
      <c r="BA821" s="117">
        <v>313.32002497650046</v>
      </c>
      <c r="BB821" s="74">
        <f t="shared" si="340"/>
        <v>434.36281889648336</v>
      </c>
      <c r="BC821" s="74">
        <f t="shared" si="341"/>
        <v>520.16800159847014</v>
      </c>
      <c r="BD821" s="74">
        <f t="shared" si="342"/>
        <v>619.34513445536152</v>
      </c>
      <c r="BE821" s="74">
        <f t="shared" si="343"/>
        <v>720.81306738005867</v>
      </c>
      <c r="BF821" s="74">
        <f t="shared" si="344"/>
        <v>799.83203268885427</v>
      </c>
      <c r="BG821" s="74">
        <f t="shared" si="345"/>
        <v>871.5087488033538</v>
      </c>
      <c r="BH821" s="115">
        <v>8814</v>
      </c>
      <c r="BI821" s="57">
        <v>2295.9994754386903</v>
      </c>
      <c r="BJ821" s="57">
        <v>2799.2937688875218</v>
      </c>
      <c r="BK821" s="57">
        <v>3376.3303352730873</v>
      </c>
      <c r="BL821" s="57">
        <v>3931.3364816624821</v>
      </c>
      <c r="BM821" s="57">
        <v>4352.2403890042478</v>
      </c>
      <c r="BN821" s="21">
        <v>4699.8003746475069</v>
      </c>
      <c r="CA821" s="57">
        <v>0</v>
      </c>
      <c r="CB821" s="30">
        <v>180.20326684501467</v>
      </c>
      <c r="CC821" s="30">
        <v>136.95448280221115</v>
      </c>
      <c r="CD821" s="30">
        <v>144.16261347601173</v>
      </c>
      <c r="CE821" s="30">
        <v>262.0890987774988</v>
      </c>
      <c r="CF821" s="30">
        <v>0</v>
      </c>
      <c r="CG821" s="124">
        <v>0</v>
      </c>
      <c r="CH821" s="124">
        <v>217.87718720083845</v>
      </c>
      <c r="CI821" s="124">
        <v>165.58666227263723</v>
      </c>
      <c r="CJ821" s="124">
        <v>174.30174976067076</v>
      </c>
      <c r="CK821" s="124">
        <v>313.32002497650046</v>
      </c>
      <c r="CL821" s="124">
        <v>0</v>
      </c>
      <c r="CM821" s="4">
        <f>IF(ISNUMBER(VLOOKUP(A821,Sheet1!$D$5:$D$567,1,0)),1,0)</f>
        <v>0</v>
      </c>
    </row>
    <row r="822" spans="1:91">
      <c r="A822" s="115">
        <v>8815</v>
      </c>
      <c r="B822" s="108">
        <v>881</v>
      </c>
      <c r="C822" s="108">
        <v>88</v>
      </c>
      <c r="D822" s="108" t="s">
        <v>935</v>
      </c>
      <c r="E822" s="108"/>
      <c r="F822" s="108" t="s">
        <v>109</v>
      </c>
      <c r="G822" s="108" t="s">
        <v>367</v>
      </c>
      <c r="H822" s="108" t="s">
        <v>550</v>
      </c>
      <c r="I822" s="102"/>
      <c r="J822" s="103" t="s">
        <v>930</v>
      </c>
      <c r="K822" s="103">
        <f>W822/AC822</f>
        <v>522.84619281708581</v>
      </c>
      <c r="L822" s="103">
        <f>R822-K822</f>
        <v>118.06008314452629</v>
      </c>
      <c r="M822" s="103">
        <f t="shared" si="346"/>
        <v>183.86836179185877</v>
      </c>
      <c r="N822" s="103">
        <f t="shared" si="346"/>
        <v>217.47807170927422</v>
      </c>
      <c r="O822" s="103">
        <f t="shared" si="346"/>
        <v>206.12378680287566</v>
      </c>
      <c r="P822" s="103">
        <f t="shared" si="346"/>
        <v>258.35924910319477</v>
      </c>
      <c r="Q822" s="103">
        <f t="shared" si="347"/>
        <v>983.88955255172971</v>
      </c>
      <c r="R822" s="106">
        <f t="shared" si="348"/>
        <v>640.9062759616121</v>
      </c>
      <c r="S822" s="106">
        <f t="shared" si="348"/>
        <v>824.77463775347087</v>
      </c>
      <c r="T822" s="106">
        <f t="shared" si="348"/>
        <v>1042.2527094627451</v>
      </c>
      <c r="U822" s="106">
        <f t="shared" si="348"/>
        <v>1248.3764962656207</v>
      </c>
      <c r="V822" s="106">
        <f t="shared" si="348"/>
        <v>1506.7357453688155</v>
      </c>
      <c r="W822" s="103">
        <v>3346.2156340293491</v>
      </c>
      <c r="X822" s="103">
        <v>4101.8001661543176</v>
      </c>
      <c r="Y822" s="103">
        <v>5278.5576816222137</v>
      </c>
      <c r="Z822" s="103">
        <v>6670.4173405615684</v>
      </c>
      <c r="AA822" s="103">
        <v>8239.2848753530961</v>
      </c>
      <c r="AB822" s="103">
        <v>9944.4559194341819</v>
      </c>
      <c r="AC822" s="105">
        <v>6.4</v>
      </c>
      <c r="AD822" s="105">
        <v>6.4</v>
      </c>
      <c r="AE822" s="105">
        <v>6.4</v>
      </c>
      <c r="AF822" s="105">
        <v>6.4</v>
      </c>
      <c r="AG822" s="105">
        <v>6.6</v>
      </c>
      <c r="AH822" s="105">
        <v>6.6</v>
      </c>
      <c r="AI822" s="105">
        <v>3</v>
      </c>
      <c r="AJ822" s="95">
        <f t="shared" si="349"/>
        <v>174.28206427236194</v>
      </c>
      <c r="AK822" s="95">
        <f t="shared" si="350"/>
        <v>213.63542532053737</v>
      </c>
      <c r="AL822" s="95">
        <f t="shared" si="350"/>
        <v>274.92487925115694</v>
      </c>
      <c r="AM822" s="95">
        <f t="shared" si="350"/>
        <v>347.41756982091505</v>
      </c>
      <c r="AN822" s="95">
        <f t="shared" si="350"/>
        <v>416.12549875520693</v>
      </c>
      <c r="AO822" s="95">
        <f t="shared" si="350"/>
        <v>502.24524845627184</v>
      </c>
      <c r="AP822" s="103"/>
      <c r="AQ822" s="103"/>
      <c r="AR822" s="103"/>
      <c r="AS822" s="103">
        <v>500</v>
      </c>
      <c r="AT822" s="103">
        <v>750</v>
      </c>
      <c r="AU822" s="103">
        <v>1000</v>
      </c>
      <c r="AV822" s="117">
        <v>103.19331655251565</v>
      </c>
      <c r="AW822" s="117">
        <v>109.25131241340051</v>
      </c>
      <c r="AX822" s="117">
        <v>132.00560521422813</v>
      </c>
      <c r="AY822" s="117">
        <v>171.16605490772889</v>
      </c>
      <c r="AZ822" s="117">
        <v>217.25114376223237</v>
      </c>
      <c r="BA822" s="117">
        <v>260.73817335876294</v>
      </c>
      <c r="BB822" s="74">
        <f t="shared" si="340"/>
        <v>277.47538082487756</v>
      </c>
      <c r="BC822" s="74">
        <f t="shared" si="341"/>
        <v>322.88673773393788</v>
      </c>
      <c r="BD822" s="74">
        <f t="shared" si="342"/>
        <v>406.93048446538506</v>
      </c>
      <c r="BE822" s="74">
        <f t="shared" si="343"/>
        <v>1018.5836247286441</v>
      </c>
      <c r="BF822" s="74">
        <f t="shared" si="344"/>
        <v>1383.3766425174392</v>
      </c>
      <c r="BG822" s="74">
        <f t="shared" si="345"/>
        <v>1762.9834218150347</v>
      </c>
      <c r="BH822" s="115">
        <v>8815</v>
      </c>
      <c r="BI822" s="103">
        <v>1547.8997482877348</v>
      </c>
      <c r="BJ822" s="103">
        <v>1638.7696862010077</v>
      </c>
      <c r="BK822" s="103">
        <v>1980.0840782134219</v>
      </c>
      <c r="BL822" s="103">
        <v>2567.4908236159336</v>
      </c>
      <c r="BM822" s="103">
        <v>3258.7671564334855</v>
      </c>
      <c r="BN822" s="118">
        <v>3911.0726003814439</v>
      </c>
      <c r="BO822" s="103">
        <v>292.01881801434655</v>
      </c>
      <c r="BP822" s="103">
        <v>438.18547994035748</v>
      </c>
      <c r="BQ822" s="103">
        <v>568.95232452687696</v>
      </c>
      <c r="BR822" s="103">
        <v>671.44069018873859</v>
      </c>
      <c r="BS822" s="103">
        <v>789.23149894883625</v>
      </c>
      <c r="BT822" s="103">
        <v>967.34162371014781</v>
      </c>
      <c r="BU822" s="103"/>
      <c r="BV822" s="103"/>
      <c r="BW822" s="103"/>
      <c r="BX822" s="103"/>
      <c r="BY822" s="103"/>
      <c r="BZ822" s="103"/>
      <c r="CA822" s="103">
        <v>132.41587121472372</v>
      </c>
      <c r="CB822" s="30">
        <v>254.64590618216101</v>
      </c>
      <c r="CC822" s="30">
        <v>203.71672494572883</v>
      </c>
      <c r="CD822" s="30">
        <v>254.64590618216101</v>
      </c>
      <c r="CE822" s="30">
        <v>171.16605490772889</v>
      </c>
      <c r="CF822" s="30">
        <v>0</v>
      </c>
      <c r="CG822" s="124">
        <v>229.18784483595451</v>
      </c>
      <c r="CH822" s="124">
        <v>440.74585545375868</v>
      </c>
      <c r="CI822" s="124">
        <v>352.59668436300694</v>
      </c>
      <c r="CJ822" s="124">
        <v>476.00552389005941</v>
      </c>
      <c r="CK822" s="124">
        <v>260.73817335876294</v>
      </c>
      <c r="CL822" s="124">
        <v>0</v>
      </c>
      <c r="CM822" s="4">
        <f>IF(ISNUMBER(VLOOKUP(A822,Sheet1!$D$5:$D$567,1,0)),1,0)</f>
        <v>0</v>
      </c>
    </row>
    <row r="823" spans="1:91" s="84" customFormat="1">
      <c r="A823" s="115">
        <v>8821</v>
      </c>
      <c r="B823" s="81">
        <v>882</v>
      </c>
      <c r="C823" s="81">
        <v>88</v>
      </c>
      <c r="D823" s="81" t="s">
        <v>936</v>
      </c>
      <c r="E823" s="81"/>
      <c r="F823" s="81" t="s">
        <v>90</v>
      </c>
      <c r="G823" s="81" t="s">
        <v>367</v>
      </c>
      <c r="H823" s="81" t="s">
        <v>550</v>
      </c>
      <c r="I823" s="82"/>
      <c r="J823" s="83" t="s">
        <v>937</v>
      </c>
      <c r="K823" s="83"/>
      <c r="L823" s="83"/>
      <c r="M823" s="83"/>
      <c r="N823" s="83">
        <v>300</v>
      </c>
      <c r="O823" s="83">
        <v>600</v>
      </c>
      <c r="P823" s="83">
        <v>600</v>
      </c>
      <c r="Q823" s="83">
        <f t="shared" si="347"/>
        <v>1500</v>
      </c>
      <c r="R823" s="87">
        <f>K823+L823</f>
        <v>0</v>
      </c>
      <c r="S823" s="87">
        <f t="shared" ref="S823:V827" si="351">R823+M823</f>
        <v>0</v>
      </c>
      <c r="T823" s="87">
        <f t="shared" si="351"/>
        <v>300</v>
      </c>
      <c r="U823" s="87">
        <f t="shared" si="351"/>
        <v>900</v>
      </c>
      <c r="V823" s="88">
        <f t="shared" si="351"/>
        <v>1500</v>
      </c>
      <c r="W823" s="83"/>
      <c r="X823" s="83">
        <f t="shared" ref="X823:AB827" si="352">R823*AD823</f>
        <v>0</v>
      </c>
      <c r="Y823" s="83">
        <f t="shared" si="352"/>
        <v>0</v>
      </c>
      <c r="Z823" s="83">
        <f t="shared" si="352"/>
        <v>1110</v>
      </c>
      <c r="AA823" s="83">
        <f t="shared" si="352"/>
        <v>3330</v>
      </c>
      <c r="AB823" s="83">
        <f t="shared" si="352"/>
        <v>5550</v>
      </c>
      <c r="AC823" s="85">
        <v>3.7</v>
      </c>
      <c r="AD823" s="85">
        <v>3.7</v>
      </c>
      <c r="AE823" s="85">
        <v>3.7</v>
      </c>
      <c r="AF823" s="85">
        <v>3.7</v>
      </c>
      <c r="AG823" s="85">
        <v>3.7</v>
      </c>
      <c r="AH823" s="59">
        <v>3.7</v>
      </c>
      <c r="AI823" s="95">
        <v>5</v>
      </c>
      <c r="AJ823" s="95">
        <f t="shared" si="349"/>
        <v>0</v>
      </c>
      <c r="AK823" s="95">
        <f t="shared" si="350"/>
        <v>0</v>
      </c>
      <c r="AL823" s="95">
        <f t="shared" si="350"/>
        <v>0</v>
      </c>
      <c r="AM823" s="95">
        <f t="shared" si="350"/>
        <v>60</v>
      </c>
      <c r="AN823" s="95">
        <f t="shared" si="350"/>
        <v>180</v>
      </c>
      <c r="AO823" s="95">
        <f t="shared" si="350"/>
        <v>300</v>
      </c>
      <c r="AP823" s="57"/>
      <c r="AQ823" s="57"/>
      <c r="AR823" s="57"/>
      <c r="AS823" s="57"/>
      <c r="AT823" s="57"/>
      <c r="AU823" s="57"/>
      <c r="AV823" s="117">
        <v>0</v>
      </c>
      <c r="AW823" s="117">
        <v>0</v>
      </c>
      <c r="AX823" s="117">
        <v>0</v>
      </c>
      <c r="AY823" s="117">
        <v>0</v>
      </c>
      <c r="AZ823" s="117">
        <v>73.445533147800006</v>
      </c>
      <c r="BA823" s="117">
        <v>131.87488370199998</v>
      </c>
      <c r="BB823" s="74">
        <f t="shared" si="340"/>
        <v>0</v>
      </c>
      <c r="BC823" s="74">
        <f t="shared" si="341"/>
        <v>0</v>
      </c>
      <c r="BD823" s="74">
        <f t="shared" si="342"/>
        <v>0</v>
      </c>
      <c r="BE823" s="74">
        <f t="shared" si="343"/>
        <v>60</v>
      </c>
      <c r="BF823" s="74">
        <f t="shared" si="344"/>
        <v>253.44553314780001</v>
      </c>
      <c r="BG823" s="74">
        <f t="shared" si="345"/>
        <v>431.87488370199998</v>
      </c>
      <c r="BH823" s="115">
        <v>8821</v>
      </c>
      <c r="BI823" s="83">
        <v>0</v>
      </c>
      <c r="BJ823" s="83">
        <v>0</v>
      </c>
      <c r="BK823" s="83">
        <v>0</v>
      </c>
      <c r="BL823" s="83">
        <v>0</v>
      </c>
      <c r="BM823" s="83">
        <v>1101.6829972170001</v>
      </c>
      <c r="BN823" s="119">
        <v>1978.1232555299998</v>
      </c>
      <c r="BO823" s="83"/>
      <c r="BP823" s="83"/>
      <c r="BQ823" s="83"/>
      <c r="BR823" s="83"/>
      <c r="BS823" s="83"/>
      <c r="BT823" s="83"/>
      <c r="BU823" s="83"/>
      <c r="BV823" s="83"/>
      <c r="BW823" s="83"/>
      <c r="BX823" s="83"/>
      <c r="BY823" s="83"/>
      <c r="BZ823" s="83"/>
      <c r="CA823" s="83">
        <v>60</v>
      </c>
      <c r="CB823" s="30">
        <v>0</v>
      </c>
      <c r="CC823" s="30">
        <v>0</v>
      </c>
      <c r="CD823" s="30">
        <v>0</v>
      </c>
      <c r="CE823" s="30">
        <v>0</v>
      </c>
      <c r="CF823" s="30">
        <v>0</v>
      </c>
      <c r="CG823" s="124">
        <v>0</v>
      </c>
      <c r="CH823" s="124">
        <v>107.96872092549999</v>
      </c>
      <c r="CI823" s="124">
        <v>107.96872092549999</v>
      </c>
      <c r="CJ823" s="124">
        <v>82.056227903379991</v>
      </c>
      <c r="CK823" s="124">
        <v>131.87488370199998</v>
      </c>
      <c r="CL823" s="124">
        <v>0</v>
      </c>
      <c r="CM823" s="4">
        <f>IF(ISNUMBER(VLOOKUP(A823,Sheet1!$D$5:$D$567,1,0)),1,0)</f>
        <v>0</v>
      </c>
    </row>
    <row r="824" spans="1:91" s="101" customFormat="1">
      <c r="A824" s="115">
        <v>8822</v>
      </c>
      <c r="B824" s="81">
        <v>882</v>
      </c>
      <c r="C824" s="81">
        <v>88</v>
      </c>
      <c r="D824" s="81" t="s">
        <v>938</v>
      </c>
      <c r="E824" s="81"/>
      <c r="F824" s="81" t="s">
        <v>90</v>
      </c>
      <c r="G824" s="81" t="s">
        <v>367</v>
      </c>
      <c r="H824" s="81" t="s">
        <v>550</v>
      </c>
      <c r="I824" s="82"/>
      <c r="J824" s="83" t="s">
        <v>937</v>
      </c>
      <c r="K824" s="83">
        <v>3200</v>
      </c>
      <c r="L824" s="83">
        <v>150</v>
      </c>
      <c r="M824" s="83">
        <v>100</v>
      </c>
      <c r="N824" s="83">
        <v>100</v>
      </c>
      <c r="O824" s="83">
        <v>100</v>
      </c>
      <c r="P824" s="83">
        <v>100</v>
      </c>
      <c r="Q824" s="83">
        <f t="shared" si="347"/>
        <v>550</v>
      </c>
      <c r="R824" s="87">
        <f>K824+L824</f>
        <v>3350</v>
      </c>
      <c r="S824" s="87">
        <f t="shared" si="351"/>
        <v>3450</v>
      </c>
      <c r="T824" s="87">
        <f t="shared" si="351"/>
        <v>3550</v>
      </c>
      <c r="U824" s="87">
        <f t="shared" si="351"/>
        <v>3650</v>
      </c>
      <c r="V824" s="88">
        <f t="shared" si="351"/>
        <v>3750</v>
      </c>
      <c r="W824" s="83">
        <f>K824*AC824</f>
        <v>11840</v>
      </c>
      <c r="X824" s="83">
        <f t="shared" si="352"/>
        <v>12395</v>
      </c>
      <c r="Y824" s="83">
        <f t="shared" si="352"/>
        <v>12765</v>
      </c>
      <c r="Z824" s="83">
        <f t="shared" si="352"/>
        <v>13135</v>
      </c>
      <c r="AA824" s="83">
        <f t="shared" si="352"/>
        <v>13505</v>
      </c>
      <c r="AB824" s="83">
        <f t="shared" si="352"/>
        <v>13875</v>
      </c>
      <c r="AC824" s="85">
        <v>3.7</v>
      </c>
      <c r="AD824" s="85">
        <v>3.7</v>
      </c>
      <c r="AE824" s="85">
        <v>3.7</v>
      </c>
      <c r="AF824" s="85">
        <v>3.7</v>
      </c>
      <c r="AG824" s="85">
        <v>3.7</v>
      </c>
      <c r="AH824" s="59">
        <v>3.7</v>
      </c>
      <c r="AI824" s="95">
        <v>5</v>
      </c>
      <c r="AJ824" s="95">
        <f t="shared" si="349"/>
        <v>640</v>
      </c>
      <c r="AK824" s="95">
        <f t="shared" si="350"/>
        <v>670</v>
      </c>
      <c r="AL824" s="95">
        <f t="shared" si="350"/>
        <v>690</v>
      </c>
      <c r="AM824" s="95">
        <f t="shared" si="350"/>
        <v>710</v>
      </c>
      <c r="AN824" s="95">
        <f t="shared" si="350"/>
        <v>730</v>
      </c>
      <c r="AO824" s="95">
        <f t="shared" si="350"/>
        <v>750</v>
      </c>
      <c r="AP824" s="57"/>
      <c r="AQ824" s="57"/>
      <c r="AR824" s="57"/>
      <c r="AS824" s="57"/>
      <c r="AT824" s="57"/>
      <c r="AU824" s="57"/>
      <c r="AV824" s="117">
        <v>166.68364331754665</v>
      </c>
      <c r="AW824" s="117">
        <v>196.56130616866832</v>
      </c>
      <c r="AX824" s="117">
        <v>216.26899357057999</v>
      </c>
      <c r="AY824" s="117">
        <v>226.35626388832668</v>
      </c>
      <c r="AZ824" s="117">
        <v>227.13692984653832</v>
      </c>
      <c r="BA824" s="117">
        <v>229.15585793274997</v>
      </c>
      <c r="BB824" s="74">
        <f t="shared" si="340"/>
        <v>806.68364331754663</v>
      </c>
      <c r="BC824" s="74">
        <f t="shared" si="341"/>
        <v>866.56130616866835</v>
      </c>
      <c r="BD824" s="74">
        <f t="shared" si="342"/>
        <v>906.26899357058005</v>
      </c>
      <c r="BE824" s="74">
        <f t="shared" si="343"/>
        <v>936.35626388832668</v>
      </c>
      <c r="BF824" s="74">
        <f t="shared" si="344"/>
        <v>957.13692984653835</v>
      </c>
      <c r="BG824" s="74">
        <f t="shared" si="345"/>
        <v>979.15585793275</v>
      </c>
      <c r="BH824" s="115">
        <v>8822</v>
      </c>
      <c r="BI824" s="83">
        <v>2500.2546497631997</v>
      </c>
      <c r="BJ824" s="83">
        <v>2948.4195925300251</v>
      </c>
      <c r="BK824" s="83">
        <v>3244.0349035587001</v>
      </c>
      <c r="BL824" s="83">
        <v>3395.3439583249001</v>
      </c>
      <c r="BM824" s="83">
        <v>3407.0539476980748</v>
      </c>
      <c r="BN824" s="119">
        <v>3437.3378689912497</v>
      </c>
      <c r="BO824" s="83"/>
      <c r="BP824" s="83"/>
      <c r="BQ824" s="83"/>
      <c r="BR824" s="83"/>
      <c r="BS824" s="83"/>
      <c r="BT824" s="83"/>
      <c r="BU824" s="83"/>
      <c r="BV824" s="83"/>
      <c r="BW824" s="83"/>
      <c r="BX824" s="83"/>
      <c r="BY824" s="83"/>
      <c r="BZ824" s="83"/>
      <c r="CA824" s="83">
        <v>0</v>
      </c>
      <c r="CB824" s="30">
        <v>234.08906597208167</v>
      </c>
      <c r="CC824" s="30">
        <v>234.08906597208167</v>
      </c>
      <c r="CD824" s="30">
        <v>243.45262861096495</v>
      </c>
      <c r="CE824" s="30">
        <v>226.35626388832668</v>
      </c>
      <c r="CF824" s="30">
        <v>0</v>
      </c>
      <c r="CG824" s="124">
        <v>0</v>
      </c>
      <c r="CH824" s="124">
        <v>244.7889644831875</v>
      </c>
      <c r="CI824" s="124">
        <v>244.7889644831875</v>
      </c>
      <c r="CJ824" s="124">
        <v>264.3720816418425</v>
      </c>
      <c r="CK824" s="124">
        <v>229.15585793274997</v>
      </c>
      <c r="CL824" s="124">
        <v>0</v>
      </c>
      <c r="CM824" s="4">
        <f>IF(ISNUMBER(VLOOKUP(A824,Sheet1!$D$5:$D$567,1,0)),1,0)</f>
        <v>0</v>
      </c>
    </row>
    <row r="825" spans="1:91" s="84" customFormat="1">
      <c r="A825" s="115">
        <v>8823</v>
      </c>
      <c r="B825" s="81">
        <v>882</v>
      </c>
      <c r="C825" s="81">
        <v>88</v>
      </c>
      <c r="D825" s="81" t="s">
        <v>939</v>
      </c>
      <c r="E825" s="81"/>
      <c r="F825" s="81" t="s">
        <v>90</v>
      </c>
      <c r="G825" s="81" t="s">
        <v>367</v>
      </c>
      <c r="H825" s="81" t="s">
        <v>550</v>
      </c>
      <c r="I825" s="82"/>
      <c r="J825" s="83" t="s">
        <v>937</v>
      </c>
      <c r="K825" s="83"/>
      <c r="L825" s="83"/>
      <c r="M825" s="83"/>
      <c r="N825" s="83">
        <v>600</v>
      </c>
      <c r="O825" s="83">
        <v>600</v>
      </c>
      <c r="P825" s="83">
        <v>800</v>
      </c>
      <c r="Q825" s="83">
        <f t="shared" si="347"/>
        <v>2000</v>
      </c>
      <c r="R825" s="87">
        <f>K825+L825</f>
        <v>0</v>
      </c>
      <c r="S825" s="87">
        <f t="shared" si="351"/>
        <v>0</v>
      </c>
      <c r="T825" s="87">
        <f t="shared" si="351"/>
        <v>600</v>
      </c>
      <c r="U825" s="87">
        <f t="shared" si="351"/>
        <v>1200</v>
      </c>
      <c r="V825" s="88">
        <f t="shared" si="351"/>
        <v>2000</v>
      </c>
      <c r="W825" s="83">
        <f>K825*AC825</f>
        <v>0</v>
      </c>
      <c r="X825" s="83">
        <f t="shared" si="352"/>
        <v>0</v>
      </c>
      <c r="Y825" s="83">
        <f t="shared" si="352"/>
        <v>0</v>
      </c>
      <c r="Z825" s="83">
        <f t="shared" si="352"/>
        <v>2220</v>
      </c>
      <c r="AA825" s="83">
        <f t="shared" si="352"/>
        <v>4440</v>
      </c>
      <c r="AB825" s="83">
        <f t="shared" si="352"/>
        <v>7400</v>
      </c>
      <c r="AC825" s="85">
        <v>3.7</v>
      </c>
      <c r="AD825" s="85">
        <v>3.7</v>
      </c>
      <c r="AE825" s="85">
        <v>3.7</v>
      </c>
      <c r="AF825" s="85">
        <v>3.7</v>
      </c>
      <c r="AG825" s="85">
        <v>3.7</v>
      </c>
      <c r="AH825" s="59">
        <v>3.7</v>
      </c>
      <c r="AI825" s="95">
        <v>5</v>
      </c>
      <c r="AJ825" s="95">
        <f t="shared" si="349"/>
        <v>0</v>
      </c>
      <c r="AK825" s="95">
        <f t="shared" si="350"/>
        <v>0</v>
      </c>
      <c r="AL825" s="95">
        <f t="shared" si="350"/>
        <v>0</v>
      </c>
      <c r="AM825" s="95">
        <f t="shared" si="350"/>
        <v>120</v>
      </c>
      <c r="AN825" s="95">
        <f t="shared" si="350"/>
        <v>240</v>
      </c>
      <c r="AO825" s="95">
        <f t="shared" si="350"/>
        <v>400</v>
      </c>
      <c r="AP825" s="57"/>
      <c r="AQ825" s="57"/>
      <c r="AR825" s="57"/>
      <c r="AS825" s="57"/>
      <c r="AT825" s="57"/>
      <c r="AU825" s="57"/>
      <c r="AV825" s="117">
        <v>0</v>
      </c>
      <c r="AW825" s="117">
        <v>0</v>
      </c>
      <c r="AX825" s="117">
        <v>0</v>
      </c>
      <c r="AY825" s="117">
        <v>53.459951209399996</v>
      </c>
      <c r="AZ825" s="117">
        <v>109.0788245948</v>
      </c>
      <c r="BA825" s="117">
        <v>174.78152166753335</v>
      </c>
      <c r="BB825" s="74">
        <f t="shared" si="340"/>
        <v>0</v>
      </c>
      <c r="BC825" s="74">
        <f t="shared" si="341"/>
        <v>0</v>
      </c>
      <c r="BD825" s="74">
        <f t="shared" si="342"/>
        <v>0</v>
      </c>
      <c r="BE825" s="74">
        <f t="shared" si="343"/>
        <v>173.4599512094</v>
      </c>
      <c r="BF825" s="74">
        <f t="shared" si="344"/>
        <v>349.07882459479998</v>
      </c>
      <c r="BG825" s="74">
        <f t="shared" si="345"/>
        <v>574.7815216675333</v>
      </c>
      <c r="BH825" s="115">
        <v>8823</v>
      </c>
      <c r="BI825" s="83">
        <v>0</v>
      </c>
      <c r="BJ825" s="83">
        <v>0</v>
      </c>
      <c r="BK825" s="83">
        <v>0</v>
      </c>
      <c r="BL825" s="83">
        <v>801.89926814099999</v>
      </c>
      <c r="BM825" s="83">
        <v>1636.182368922</v>
      </c>
      <c r="BN825" s="119">
        <v>2621.7228250130001</v>
      </c>
      <c r="BO825" s="83"/>
      <c r="BP825" s="83"/>
      <c r="BQ825" s="83"/>
      <c r="BR825" s="83"/>
      <c r="BS825" s="83"/>
      <c r="BT825" s="83"/>
      <c r="BU825" s="83"/>
      <c r="BV825" s="83"/>
      <c r="BW825" s="83"/>
      <c r="BX825" s="83"/>
      <c r="BY825" s="83"/>
      <c r="BZ825" s="83"/>
      <c r="CA825" s="83">
        <v>0</v>
      </c>
      <c r="CB825" s="30">
        <v>43.364987802350001</v>
      </c>
      <c r="CC825" s="30">
        <v>43.364987802350001</v>
      </c>
      <c r="CD825" s="30">
        <v>32.957390729785999</v>
      </c>
      <c r="CE825" s="30">
        <v>53.459951209400003</v>
      </c>
      <c r="CF825" s="30">
        <v>0</v>
      </c>
      <c r="CG825" s="124">
        <v>0</v>
      </c>
      <c r="CH825" s="124">
        <v>143.69538041688332</v>
      </c>
      <c r="CI825" s="124">
        <v>143.69538041688332</v>
      </c>
      <c r="CJ825" s="124">
        <v>114.95630433350667</v>
      </c>
      <c r="CK825" s="124">
        <v>174.78152166753335</v>
      </c>
      <c r="CL825" s="124">
        <v>0</v>
      </c>
      <c r="CM825" s="4">
        <f>IF(ISNUMBER(VLOOKUP(A825,Sheet1!$D$5:$D$567,1,0)),1,0)</f>
        <v>0</v>
      </c>
    </row>
    <row r="826" spans="1:91" s="101" customFormat="1">
      <c r="A826" s="115">
        <v>8824</v>
      </c>
      <c r="B826" s="81">
        <v>882</v>
      </c>
      <c r="C826" s="81">
        <v>88</v>
      </c>
      <c r="D826" s="81" t="s">
        <v>940</v>
      </c>
      <c r="E826" s="81"/>
      <c r="F826" s="81" t="s">
        <v>90</v>
      </c>
      <c r="G826" s="81" t="s">
        <v>367</v>
      </c>
      <c r="H826" s="81" t="s">
        <v>550</v>
      </c>
      <c r="I826" s="82"/>
      <c r="J826" s="83" t="s">
        <v>937</v>
      </c>
      <c r="K826" s="83">
        <v>2400</v>
      </c>
      <c r="L826" s="83">
        <v>150</v>
      </c>
      <c r="M826" s="83">
        <v>100</v>
      </c>
      <c r="N826" s="83">
        <v>100</v>
      </c>
      <c r="O826" s="83">
        <v>100</v>
      </c>
      <c r="P826" s="83">
        <v>100</v>
      </c>
      <c r="Q826" s="83">
        <f t="shared" si="347"/>
        <v>550</v>
      </c>
      <c r="R826" s="87">
        <f>K826+L826</f>
        <v>2550</v>
      </c>
      <c r="S826" s="87">
        <f t="shared" si="351"/>
        <v>2650</v>
      </c>
      <c r="T826" s="87">
        <f t="shared" si="351"/>
        <v>2750</v>
      </c>
      <c r="U826" s="87">
        <f t="shared" si="351"/>
        <v>2850</v>
      </c>
      <c r="V826" s="88">
        <f t="shared" si="351"/>
        <v>2950</v>
      </c>
      <c r="W826" s="83">
        <f>K826*AC826</f>
        <v>8880</v>
      </c>
      <c r="X826" s="83">
        <f t="shared" si="352"/>
        <v>9435</v>
      </c>
      <c r="Y826" s="83">
        <f t="shared" si="352"/>
        <v>9805</v>
      </c>
      <c r="Z826" s="83">
        <f t="shared" si="352"/>
        <v>10175</v>
      </c>
      <c r="AA826" s="83">
        <f t="shared" si="352"/>
        <v>10545</v>
      </c>
      <c r="AB826" s="83">
        <f t="shared" si="352"/>
        <v>10915</v>
      </c>
      <c r="AC826" s="85">
        <v>3.7</v>
      </c>
      <c r="AD826" s="85">
        <v>3.7</v>
      </c>
      <c r="AE826" s="85">
        <v>3.7</v>
      </c>
      <c r="AF826" s="85">
        <v>3.7</v>
      </c>
      <c r="AG826" s="85">
        <v>3.7</v>
      </c>
      <c r="AH826" s="59">
        <v>3.7</v>
      </c>
      <c r="AI826" s="95">
        <v>5</v>
      </c>
      <c r="AJ826" s="95">
        <f t="shared" si="349"/>
        <v>480</v>
      </c>
      <c r="AK826" s="95">
        <f t="shared" si="350"/>
        <v>510</v>
      </c>
      <c r="AL826" s="95">
        <f t="shared" si="350"/>
        <v>530</v>
      </c>
      <c r="AM826" s="95">
        <f t="shared" si="350"/>
        <v>550</v>
      </c>
      <c r="AN826" s="95">
        <f t="shared" si="350"/>
        <v>570</v>
      </c>
      <c r="AO826" s="95">
        <f t="shared" si="350"/>
        <v>590</v>
      </c>
      <c r="AP826" s="57"/>
      <c r="AQ826" s="57"/>
      <c r="AR826" s="57"/>
      <c r="AS826" s="57"/>
      <c r="AT826" s="57"/>
      <c r="AU826" s="57"/>
      <c r="AV826" s="117">
        <v>157.40266527375996</v>
      </c>
      <c r="AW826" s="117">
        <v>112.643841142075</v>
      </c>
      <c r="AX826" s="117">
        <v>131.01938855738499</v>
      </c>
      <c r="AY826" s="117">
        <v>146.35743937365837</v>
      </c>
      <c r="AZ826" s="117">
        <v>154.54243022727502</v>
      </c>
      <c r="BA826" s="117">
        <v>155.25398768816163</v>
      </c>
      <c r="BB826" s="74">
        <f t="shared" si="340"/>
        <v>637.40266527376002</v>
      </c>
      <c r="BC826" s="74">
        <f t="shared" si="341"/>
        <v>622.64384114207496</v>
      </c>
      <c r="BD826" s="74">
        <f t="shared" si="342"/>
        <v>661.01938855738501</v>
      </c>
      <c r="BE826" s="74">
        <f t="shared" si="343"/>
        <v>696.35743937365839</v>
      </c>
      <c r="BF826" s="74">
        <f t="shared" si="344"/>
        <v>724.54243022727496</v>
      </c>
      <c r="BG826" s="74">
        <f t="shared" si="345"/>
        <v>745.2539876881616</v>
      </c>
      <c r="BH826" s="115">
        <v>8824</v>
      </c>
      <c r="BI826" s="83">
        <v>2361.0399791063996</v>
      </c>
      <c r="BJ826" s="83">
        <v>1689.6576171311251</v>
      </c>
      <c r="BK826" s="83">
        <v>1965.2908283607749</v>
      </c>
      <c r="BL826" s="83">
        <v>2195.3615906048753</v>
      </c>
      <c r="BM826" s="83">
        <v>2318.1364534091254</v>
      </c>
      <c r="BN826" s="119">
        <v>2328.8098153224246</v>
      </c>
      <c r="BO826" s="83"/>
      <c r="BP826" s="83"/>
      <c r="BQ826" s="83"/>
      <c r="BR826" s="83"/>
      <c r="BS826" s="83"/>
      <c r="BT826" s="83"/>
      <c r="BU826" s="83"/>
      <c r="BV826" s="83"/>
      <c r="BW826" s="83"/>
      <c r="BX826" s="83"/>
      <c r="BY826" s="83"/>
      <c r="BZ826" s="83"/>
      <c r="CA826" s="83">
        <v>0</v>
      </c>
      <c r="CB826" s="30">
        <v>188.01650863088778</v>
      </c>
      <c r="CC826" s="30">
        <v>188.01650863088778</v>
      </c>
      <c r="CD826" s="30">
        <v>174.0893598434146</v>
      </c>
      <c r="CE826" s="30">
        <v>146.35743937365837</v>
      </c>
      <c r="CF826" s="30">
        <v>0</v>
      </c>
      <c r="CG826" s="124">
        <v>0</v>
      </c>
      <c r="CH826" s="124">
        <v>201.21857667580363</v>
      </c>
      <c r="CI826" s="124">
        <v>201.21857667580363</v>
      </c>
      <c r="CJ826" s="124">
        <v>186.3134969220404</v>
      </c>
      <c r="CK826" s="124">
        <v>155.25398768816163</v>
      </c>
      <c r="CL826" s="124">
        <v>0</v>
      </c>
      <c r="CM826" s="4">
        <f>IF(ISNUMBER(VLOOKUP(A826,Sheet1!$D$5:$D$567,1,0)),1,0)</f>
        <v>0</v>
      </c>
    </row>
    <row r="827" spans="1:91" s="84" customFormat="1">
      <c r="A827" s="115">
        <v>8825</v>
      </c>
      <c r="B827" s="108">
        <v>882</v>
      </c>
      <c r="C827" s="108">
        <v>88</v>
      </c>
      <c r="D827" s="108" t="s">
        <v>941</v>
      </c>
      <c r="E827" s="108"/>
      <c r="F827" s="108" t="s">
        <v>90</v>
      </c>
      <c r="G827" s="108" t="s">
        <v>367</v>
      </c>
      <c r="H827" s="108" t="s">
        <v>550</v>
      </c>
      <c r="I827" s="102"/>
      <c r="J827" s="103" t="s">
        <v>937</v>
      </c>
      <c r="K827" s="103"/>
      <c r="L827" s="103"/>
      <c r="M827" s="103"/>
      <c r="N827" s="103"/>
      <c r="O827" s="103"/>
      <c r="P827" s="103"/>
      <c r="Q827" s="103">
        <f t="shared" si="347"/>
        <v>0</v>
      </c>
      <c r="R827" s="106">
        <f>K827+L827</f>
        <v>0</v>
      </c>
      <c r="S827" s="106">
        <f t="shared" si="351"/>
        <v>0</v>
      </c>
      <c r="T827" s="106">
        <f t="shared" si="351"/>
        <v>0</v>
      </c>
      <c r="U827" s="106">
        <f t="shared" si="351"/>
        <v>0</v>
      </c>
      <c r="V827" s="109">
        <f t="shared" si="351"/>
        <v>0</v>
      </c>
      <c r="W827" s="103"/>
      <c r="X827" s="103">
        <f t="shared" si="352"/>
        <v>0</v>
      </c>
      <c r="Y827" s="103">
        <f t="shared" si="352"/>
        <v>0</v>
      </c>
      <c r="Z827" s="103">
        <f t="shared" si="352"/>
        <v>0</v>
      </c>
      <c r="AA827" s="103">
        <f t="shared" si="352"/>
        <v>0</v>
      </c>
      <c r="AB827" s="103">
        <f t="shared" si="352"/>
        <v>0</v>
      </c>
      <c r="AC827" s="105">
        <v>3.7</v>
      </c>
      <c r="AD827" s="105">
        <v>3.7</v>
      </c>
      <c r="AE827" s="105">
        <v>3.7</v>
      </c>
      <c r="AF827" s="105">
        <v>3.7</v>
      </c>
      <c r="AG827" s="105">
        <v>3.7</v>
      </c>
      <c r="AH827" s="105">
        <v>3.7</v>
      </c>
      <c r="AI827" s="105"/>
      <c r="AJ827" s="95"/>
      <c r="AK827" s="95"/>
      <c r="AL827" s="95"/>
      <c r="AM827" s="95"/>
      <c r="AN827" s="95"/>
      <c r="AO827" s="95"/>
      <c r="AP827" s="103">
        <v>1500</v>
      </c>
      <c r="AQ827" s="103">
        <f>AP827*1.075</f>
        <v>1612.5</v>
      </c>
      <c r="AR827" s="103">
        <f>AQ827*1.075</f>
        <v>1733.4375</v>
      </c>
      <c r="AS827" s="103">
        <f>AR827*1.075</f>
        <v>1863.4453125</v>
      </c>
      <c r="AT827" s="103">
        <f>AS827*1.075</f>
        <v>2003.2037109374999</v>
      </c>
      <c r="AU827" s="103">
        <f>AT827*1.075</f>
        <v>2153.4439892578121</v>
      </c>
      <c r="AV827" s="117">
        <v>0</v>
      </c>
      <c r="AW827" s="117">
        <v>0</v>
      </c>
      <c r="AX827" s="117">
        <v>0</v>
      </c>
      <c r="AY827" s="117">
        <v>0</v>
      </c>
      <c r="AZ827" s="117">
        <v>0</v>
      </c>
      <c r="BA827" s="117">
        <v>0</v>
      </c>
      <c r="BB827" s="74">
        <f t="shared" si="340"/>
        <v>1500</v>
      </c>
      <c r="BC827" s="74">
        <f t="shared" si="341"/>
        <v>1612.5</v>
      </c>
      <c r="BD827" s="74">
        <f t="shared" si="342"/>
        <v>1733.4375</v>
      </c>
      <c r="BE827" s="74">
        <f t="shared" si="343"/>
        <v>1863.4453125</v>
      </c>
      <c r="BF827" s="74">
        <f t="shared" si="344"/>
        <v>2003.2037109374999</v>
      </c>
      <c r="BG827" s="74">
        <f t="shared" si="345"/>
        <v>2153.4439892578121</v>
      </c>
      <c r="BH827" s="115">
        <v>8825</v>
      </c>
      <c r="BI827" s="103">
        <v>0</v>
      </c>
      <c r="BJ827" s="103">
        <v>0</v>
      </c>
      <c r="BK827" s="103">
        <v>0</v>
      </c>
      <c r="BL827" s="103">
        <v>0</v>
      </c>
      <c r="BM827" s="103">
        <v>0</v>
      </c>
      <c r="BN827" s="118">
        <v>0</v>
      </c>
      <c r="BO827" s="103"/>
      <c r="BP827" s="103"/>
      <c r="BQ827" s="103"/>
      <c r="BR827" s="103"/>
      <c r="BS827" s="103"/>
      <c r="BT827" s="103"/>
      <c r="BU827" s="103">
        <v>15000</v>
      </c>
      <c r="BV827" s="103">
        <f>BU827*1.05</f>
        <v>15750</v>
      </c>
      <c r="BW827" s="103">
        <f>BV827*1.05</f>
        <v>16537.5</v>
      </c>
      <c r="BX827" s="103">
        <f>BW827*1.05</f>
        <v>17364.375</v>
      </c>
      <c r="BY827" s="103">
        <f>BX827*1.05</f>
        <v>18232.59375</v>
      </c>
      <c r="BZ827" s="103">
        <f>BY827*1.05</f>
        <v>19144.223437500001</v>
      </c>
      <c r="CA827" s="103">
        <v>0</v>
      </c>
      <c r="CB827" s="30">
        <v>186.34453125000002</v>
      </c>
      <c r="CC827" s="30">
        <v>1490.7562500000001</v>
      </c>
      <c r="CD827" s="30">
        <v>186.34453125000002</v>
      </c>
      <c r="CE827" s="30">
        <v>0</v>
      </c>
      <c r="CF827" s="30">
        <v>0</v>
      </c>
      <c r="CG827" s="124">
        <v>0</v>
      </c>
      <c r="CH827" s="124">
        <v>215.34439892578121</v>
      </c>
      <c r="CI827" s="124">
        <v>1722.7551914062497</v>
      </c>
      <c r="CJ827" s="124">
        <v>215.34439892578121</v>
      </c>
      <c r="CK827" s="124">
        <v>0</v>
      </c>
      <c r="CL827" s="124">
        <v>0</v>
      </c>
      <c r="CM827" s="4">
        <f>IF(ISNUMBER(VLOOKUP(A827,Sheet1!$D$5:$D$567,1,0)),1,0)</f>
        <v>0</v>
      </c>
    </row>
    <row r="828" spans="1:91">
      <c r="A828" s="115">
        <v>8831</v>
      </c>
      <c r="B828" s="108">
        <v>883</v>
      </c>
      <c r="C828" s="108">
        <v>88</v>
      </c>
      <c r="D828" s="108" t="s">
        <v>942</v>
      </c>
      <c r="E828" s="108"/>
      <c r="F828" s="108" t="s">
        <v>90</v>
      </c>
      <c r="G828" s="108" t="s">
        <v>367</v>
      </c>
      <c r="H828" s="108" t="s">
        <v>550</v>
      </c>
      <c r="I828" s="102"/>
      <c r="J828" s="103" t="s">
        <v>930</v>
      </c>
      <c r="K828" s="103">
        <f>W828/AC828</f>
        <v>2294.8061911040554</v>
      </c>
      <c r="L828" s="103">
        <f>R828-K828</f>
        <v>256.86284433934497</v>
      </c>
      <c r="M828" s="103">
        <f t="shared" ref="M828:P832" si="353">S828-R828</f>
        <v>191.10251320567795</v>
      </c>
      <c r="N828" s="103">
        <f t="shared" si="353"/>
        <v>187.20959230466042</v>
      </c>
      <c r="O828" s="103">
        <f t="shared" si="353"/>
        <v>181.64142488968173</v>
      </c>
      <c r="P828" s="103">
        <f t="shared" si="353"/>
        <v>173.57597014822659</v>
      </c>
      <c r="Q828" s="103">
        <f t="shared" si="347"/>
        <v>990.39234488759166</v>
      </c>
      <c r="R828" s="106">
        <f t="shared" ref="R828:V832" si="354">X828/AD828</f>
        <v>2551.6690354434004</v>
      </c>
      <c r="S828" s="106">
        <f t="shared" si="354"/>
        <v>2742.7715486490783</v>
      </c>
      <c r="T828" s="106">
        <f t="shared" si="354"/>
        <v>2929.9811409537388</v>
      </c>
      <c r="U828" s="106">
        <f t="shared" si="354"/>
        <v>3111.6225658434205</v>
      </c>
      <c r="V828" s="106">
        <f t="shared" si="354"/>
        <v>3285.1985359916471</v>
      </c>
      <c r="W828" s="103">
        <v>11244.550336409871</v>
      </c>
      <c r="X828" s="103">
        <v>12503.178273672664</v>
      </c>
      <c r="Y828" s="103">
        <v>13439.580588380484</v>
      </c>
      <c r="Z828" s="103">
        <v>14356.907590673321</v>
      </c>
      <c r="AA828" s="103">
        <v>15246.950572632762</v>
      </c>
      <c r="AB828" s="103">
        <v>16097.472826359071</v>
      </c>
      <c r="AC828" s="105">
        <v>4.9000000000000004</v>
      </c>
      <c r="AD828" s="105">
        <v>4.9000000000000004</v>
      </c>
      <c r="AE828" s="105">
        <v>4.9000000000000004</v>
      </c>
      <c r="AF828" s="105">
        <v>4.9000000000000004</v>
      </c>
      <c r="AG828" s="105">
        <v>4.9000000000000004</v>
      </c>
      <c r="AH828" s="105">
        <v>4.9000000000000004</v>
      </c>
      <c r="AI828" s="105">
        <v>5</v>
      </c>
      <c r="AJ828" s="95">
        <f>K828/AI828</f>
        <v>458.96123822081108</v>
      </c>
      <c r="AK828" s="95">
        <f t="shared" ref="AK828:AO832" si="355">R828/$AI828</f>
        <v>510.33380708868009</v>
      </c>
      <c r="AL828" s="95">
        <f t="shared" si="355"/>
        <v>548.55430972981571</v>
      </c>
      <c r="AM828" s="95">
        <f t="shared" si="355"/>
        <v>585.99622819074773</v>
      </c>
      <c r="AN828" s="95">
        <f t="shared" si="355"/>
        <v>622.32451316868412</v>
      </c>
      <c r="AO828" s="95">
        <f t="shared" si="355"/>
        <v>657.03970719832944</v>
      </c>
      <c r="AP828" s="103"/>
      <c r="AQ828" s="103"/>
      <c r="AR828" s="103"/>
      <c r="AS828" s="103">
        <v>1000</v>
      </c>
      <c r="AT828" s="103">
        <v>2000</v>
      </c>
      <c r="AU828" s="103">
        <v>3000</v>
      </c>
      <c r="AV828" s="117">
        <v>244.41862923812283</v>
      </c>
      <c r="AW828" s="117">
        <v>270.15718527073869</v>
      </c>
      <c r="AX828" s="117">
        <v>279.57966974897471</v>
      </c>
      <c r="AY828" s="117">
        <v>292.48256761794698</v>
      </c>
      <c r="AZ828" s="117">
        <v>313.47730374791803</v>
      </c>
      <c r="BA828" s="117">
        <v>329.93635777165133</v>
      </c>
      <c r="BB828" s="74">
        <f t="shared" si="340"/>
        <v>703.37986745893386</v>
      </c>
      <c r="BC828" s="74">
        <f t="shared" si="341"/>
        <v>780.49099235941878</v>
      </c>
      <c r="BD828" s="74">
        <f t="shared" si="342"/>
        <v>828.13397947879048</v>
      </c>
      <c r="BE828" s="74">
        <f t="shared" si="343"/>
        <v>1878.4787958086949</v>
      </c>
      <c r="BF828" s="74">
        <f t="shared" si="344"/>
        <v>2935.8018169166021</v>
      </c>
      <c r="BG828" s="74">
        <f t="shared" si="345"/>
        <v>3986.9760649699806</v>
      </c>
      <c r="BH828" s="115">
        <v>8831</v>
      </c>
      <c r="BI828" s="103">
        <v>3666.2794385718425</v>
      </c>
      <c r="BJ828" s="103">
        <v>4052.3577790610807</v>
      </c>
      <c r="BK828" s="103">
        <v>4193.6950462346203</v>
      </c>
      <c r="BL828" s="103">
        <v>4387.2385142692046</v>
      </c>
      <c r="BM828" s="103">
        <v>4702.1595562187704</v>
      </c>
      <c r="BN828" s="118">
        <v>4949.04536657477</v>
      </c>
      <c r="BO828" s="103"/>
      <c r="BP828" s="103"/>
      <c r="BQ828" s="103"/>
      <c r="BR828" s="103"/>
      <c r="BS828" s="103"/>
      <c r="BT828" s="103"/>
      <c r="BU828" s="103"/>
      <c r="BV828" s="103"/>
      <c r="BW828" s="103"/>
      <c r="BX828" s="103"/>
      <c r="BY828" s="103"/>
      <c r="BZ828" s="103"/>
      <c r="CA828" s="103">
        <v>281.77181937130422</v>
      </c>
      <c r="CB828" s="30">
        <v>469.61969895217374</v>
      </c>
      <c r="CC828" s="30">
        <v>657.46757853304314</v>
      </c>
      <c r="CD828" s="30">
        <v>169.06309162278254</v>
      </c>
      <c r="CE828" s="30">
        <v>292.48256761794698</v>
      </c>
      <c r="CF828" s="30">
        <v>0</v>
      </c>
      <c r="CG828" s="124">
        <v>598.04640974549704</v>
      </c>
      <c r="CH828" s="124">
        <v>1116.3532981915946</v>
      </c>
      <c r="CI828" s="124">
        <v>1594.7904259879924</v>
      </c>
      <c r="CJ828" s="124">
        <v>358.82784584729825</v>
      </c>
      <c r="CK828" s="124">
        <v>329.93635777165133</v>
      </c>
      <c r="CL828" s="124">
        <v>0</v>
      </c>
      <c r="CM828" s="4">
        <f>IF(ISNUMBER(VLOOKUP(A828,Sheet1!$D$5:$D$567,1,0)),1,0)</f>
        <v>0</v>
      </c>
    </row>
    <row r="829" spans="1:91" s="7" customFormat="1">
      <c r="A829" s="115">
        <v>8832</v>
      </c>
      <c r="B829" s="108">
        <v>883</v>
      </c>
      <c r="C829" s="108">
        <v>88</v>
      </c>
      <c r="D829" s="108" t="s">
        <v>943</v>
      </c>
      <c r="E829" s="108"/>
      <c r="F829" s="108" t="s">
        <v>90</v>
      </c>
      <c r="G829" s="108" t="s">
        <v>367</v>
      </c>
      <c r="H829" s="108" t="s">
        <v>550</v>
      </c>
      <c r="I829" s="102"/>
      <c r="J829" s="103" t="s">
        <v>930</v>
      </c>
      <c r="K829" s="103">
        <f>W829/AC829</f>
        <v>2121.3888888888887</v>
      </c>
      <c r="L829" s="103">
        <f>R829-K829</f>
        <v>105.08225698019987</v>
      </c>
      <c r="M829" s="103">
        <f t="shared" si="353"/>
        <v>622.45131238910153</v>
      </c>
      <c r="N829" s="103">
        <f t="shared" si="353"/>
        <v>665.9205550265151</v>
      </c>
      <c r="O829" s="103">
        <f t="shared" si="353"/>
        <v>616.98238812633008</v>
      </c>
      <c r="P829" s="103">
        <f t="shared" si="353"/>
        <v>614.22471183102061</v>
      </c>
      <c r="Q829" s="103">
        <f t="shared" si="347"/>
        <v>2624.6612243531672</v>
      </c>
      <c r="R829" s="106">
        <f t="shared" si="354"/>
        <v>2226.4711458690886</v>
      </c>
      <c r="S829" s="106">
        <f t="shared" si="354"/>
        <v>2848.9224582581901</v>
      </c>
      <c r="T829" s="106">
        <f t="shared" si="354"/>
        <v>3514.8430132847052</v>
      </c>
      <c r="U829" s="106">
        <f t="shared" si="354"/>
        <v>4131.8254014110353</v>
      </c>
      <c r="V829" s="106">
        <f t="shared" si="354"/>
        <v>4746.0501132420559</v>
      </c>
      <c r="W829" s="103">
        <v>7637</v>
      </c>
      <c r="X829" s="103">
        <v>8015.2961251287197</v>
      </c>
      <c r="Y829" s="103">
        <v>10256.120849729485</v>
      </c>
      <c r="Z829" s="103">
        <v>12653.434847824939</v>
      </c>
      <c r="AA829" s="103">
        <v>14874.571445079726</v>
      </c>
      <c r="AB829" s="103">
        <v>17085.780407671402</v>
      </c>
      <c r="AC829" s="105">
        <v>3.6</v>
      </c>
      <c r="AD829" s="105">
        <v>3.6</v>
      </c>
      <c r="AE829" s="105">
        <v>3.6</v>
      </c>
      <c r="AF829" s="105">
        <v>3.6</v>
      </c>
      <c r="AG829" s="105">
        <v>3.6</v>
      </c>
      <c r="AH829" s="105">
        <v>3.6</v>
      </c>
      <c r="AI829" s="105">
        <v>5</v>
      </c>
      <c r="AJ829" s="95">
        <f>K829/AI829</f>
        <v>424.27777777777771</v>
      </c>
      <c r="AK829" s="95">
        <f t="shared" si="355"/>
        <v>445.29422917381771</v>
      </c>
      <c r="AL829" s="95">
        <f t="shared" si="355"/>
        <v>569.78449165163806</v>
      </c>
      <c r="AM829" s="95">
        <f t="shared" si="355"/>
        <v>702.96860265694102</v>
      </c>
      <c r="AN829" s="95">
        <f t="shared" si="355"/>
        <v>826.36508028220703</v>
      </c>
      <c r="AO829" s="95">
        <f t="shared" si="355"/>
        <v>949.21002264841115</v>
      </c>
      <c r="AP829" s="103"/>
      <c r="AQ829" s="103"/>
      <c r="AR829" s="103">
        <v>250</v>
      </c>
      <c r="AS829" s="103">
        <v>500</v>
      </c>
      <c r="AT829" s="103">
        <v>1250</v>
      </c>
      <c r="AU829" s="103">
        <v>1500</v>
      </c>
      <c r="AV829" s="117">
        <v>164.41333327962431</v>
      </c>
      <c r="AW829" s="117">
        <v>153.01383355402101</v>
      </c>
      <c r="AX829" s="117">
        <v>191.53559024678404</v>
      </c>
      <c r="AY829" s="117">
        <v>253.76544255912538</v>
      </c>
      <c r="AZ829" s="117">
        <v>320.09563068815169</v>
      </c>
      <c r="BA829" s="117">
        <v>367.47495894062922</v>
      </c>
      <c r="BB829" s="74">
        <f t="shared" si="340"/>
        <v>588.69111105740205</v>
      </c>
      <c r="BC829" s="74">
        <f t="shared" si="341"/>
        <v>598.30806272783866</v>
      </c>
      <c r="BD829" s="74">
        <f t="shared" si="342"/>
        <v>1011.3200818984221</v>
      </c>
      <c r="BE829" s="74">
        <f t="shared" si="343"/>
        <v>1456.7340452160665</v>
      </c>
      <c r="BF829" s="74">
        <f t="shared" si="344"/>
        <v>2396.4607109703588</v>
      </c>
      <c r="BG829" s="74">
        <f t="shared" si="345"/>
        <v>2816.6849815890405</v>
      </c>
      <c r="BH829" s="115">
        <v>8832</v>
      </c>
      <c r="BI829" s="103">
        <v>2466.1999991943649</v>
      </c>
      <c r="BJ829" s="103">
        <v>2295.2075033103151</v>
      </c>
      <c r="BK829" s="103">
        <v>2873.0338537017606</v>
      </c>
      <c r="BL829" s="103">
        <v>3806.4816383868806</v>
      </c>
      <c r="BM829" s="103">
        <v>4801.4344603222753</v>
      </c>
      <c r="BN829" s="118">
        <v>5512.1243841094383</v>
      </c>
      <c r="BO829" s="103"/>
      <c r="BP829" s="103"/>
      <c r="BQ829" s="103"/>
      <c r="BR829" s="103"/>
      <c r="BS829" s="103"/>
      <c r="BT829" s="103"/>
      <c r="BU829" s="103"/>
      <c r="BV829" s="103"/>
      <c r="BW829" s="103"/>
      <c r="BX829" s="103"/>
      <c r="BY829" s="103"/>
      <c r="BZ829" s="103"/>
      <c r="CA829" s="103">
        <v>203.94276633024933</v>
      </c>
      <c r="CB829" s="30">
        <v>364.18351130401663</v>
      </c>
      <c r="CC829" s="30">
        <v>509.85691582562328</v>
      </c>
      <c r="CD829" s="30">
        <v>131.10606406944598</v>
      </c>
      <c r="CE829" s="30">
        <v>253.76544255912535</v>
      </c>
      <c r="CF829" s="30">
        <v>0</v>
      </c>
      <c r="CG829" s="124">
        <v>394.33589742246568</v>
      </c>
      <c r="CH829" s="124">
        <v>704.17124539726012</v>
      </c>
      <c r="CI829" s="124">
        <v>1098.5071428197259</v>
      </c>
      <c r="CJ829" s="124">
        <v>253.50164834301364</v>
      </c>
      <c r="CK829" s="124">
        <v>367.47495894062916</v>
      </c>
      <c r="CL829" s="124">
        <v>0</v>
      </c>
      <c r="CM829" s="4">
        <f>IF(ISNUMBER(VLOOKUP(A829,Sheet1!$D$5:$D$567,1,0)),1,0)</f>
        <v>0</v>
      </c>
    </row>
    <row r="830" spans="1:91" s="7" customFormat="1">
      <c r="A830" s="115">
        <v>8833</v>
      </c>
      <c r="B830" s="108">
        <v>883</v>
      </c>
      <c r="C830" s="108">
        <v>88</v>
      </c>
      <c r="D830" s="108" t="s">
        <v>944</v>
      </c>
      <c r="E830" s="108"/>
      <c r="F830" s="108" t="s">
        <v>90</v>
      </c>
      <c r="G830" s="108" t="s">
        <v>367</v>
      </c>
      <c r="H830" s="108" t="s">
        <v>550</v>
      </c>
      <c r="I830" s="102"/>
      <c r="J830" s="103" t="s">
        <v>930</v>
      </c>
      <c r="K830" s="103">
        <f>W830/AC830</f>
        <v>684.99363533963515</v>
      </c>
      <c r="L830" s="103">
        <f>R830-K830</f>
        <v>48.387610334240435</v>
      </c>
      <c r="M830" s="103">
        <f t="shared" si="353"/>
        <v>228.98602714243134</v>
      </c>
      <c r="N830" s="103">
        <f t="shared" si="353"/>
        <v>241.43446717729194</v>
      </c>
      <c r="O830" s="103">
        <f t="shared" si="353"/>
        <v>222.10022886043589</v>
      </c>
      <c r="P830" s="103">
        <f t="shared" si="353"/>
        <v>181.2226939945042</v>
      </c>
      <c r="Q830" s="103">
        <f t="shared" si="347"/>
        <v>922.1310275089038</v>
      </c>
      <c r="R830" s="106">
        <f t="shared" si="354"/>
        <v>733.38124567387558</v>
      </c>
      <c r="S830" s="106">
        <f t="shared" si="354"/>
        <v>962.36727281630692</v>
      </c>
      <c r="T830" s="106">
        <f t="shared" si="354"/>
        <v>1203.8017399935989</v>
      </c>
      <c r="U830" s="106">
        <f t="shared" si="354"/>
        <v>1425.9019688540347</v>
      </c>
      <c r="V830" s="106">
        <f t="shared" si="354"/>
        <v>1607.1246628485389</v>
      </c>
      <c r="W830" s="103">
        <v>2739.9745413585406</v>
      </c>
      <c r="X830" s="103">
        <v>2933.5249826955023</v>
      </c>
      <c r="Y830" s="103">
        <v>3849.4690912652277</v>
      </c>
      <c r="Z830" s="103">
        <v>4815.2069599743954</v>
      </c>
      <c r="AA830" s="103">
        <v>5561.0176785307358</v>
      </c>
      <c r="AB830" s="103">
        <v>6267.7861851093021</v>
      </c>
      <c r="AC830" s="105">
        <v>4</v>
      </c>
      <c r="AD830" s="105">
        <v>4</v>
      </c>
      <c r="AE830" s="105">
        <v>4</v>
      </c>
      <c r="AF830" s="105">
        <v>4</v>
      </c>
      <c r="AG830" s="105">
        <v>3.9</v>
      </c>
      <c r="AH830" s="105">
        <v>3.9</v>
      </c>
      <c r="AI830" s="105">
        <v>3</v>
      </c>
      <c r="AJ830" s="95">
        <f>K830/AI830</f>
        <v>228.33121177987837</v>
      </c>
      <c r="AK830" s="95">
        <f t="shared" si="355"/>
        <v>244.46041522462519</v>
      </c>
      <c r="AL830" s="95">
        <f t="shared" si="355"/>
        <v>320.78909093876899</v>
      </c>
      <c r="AM830" s="95">
        <f t="shared" si="355"/>
        <v>401.26724666453293</v>
      </c>
      <c r="AN830" s="95">
        <f t="shared" si="355"/>
        <v>475.30065628467827</v>
      </c>
      <c r="AO830" s="95">
        <f t="shared" si="355"/>
        <v>535.70822094951302</v>
      </c>
      <c r="AP830" s="103"/>
      <c r="AQ830" s="103"/>
      <c r="AR830" s="103"/>
      <c r="AS830" s="103"/>
      <c r="AT830" s="103"/>
      <c r="AU830" s="103"/>
      <c r="AV830" s="117">
        <v>70.573587245566699</v>
      </c>
      <c r="AW830" s="117">
        <v>62.38783156427106</v>
      </c>
      <c r="AX830" s="117">
        <v>69.903344174281699</v>
      </c>
      <c r="AY830" s="117">
        <v>86.401657120385195</v>
      </c>
      <c r="AZ830" s="117">
        <v>101.84028356351715</v>
      </c>
      <c r="BA830" s="117">
        <v>112.72080554410975</v>
      </c>
      <c r="BB830" s="74">
        <f t="shared" si="340"/>
        <v>298.90479902544507</v>
      </c>
      <c r="BC830" s="74">
        <f t="shared" si="341"/>
        <v>306.84824678889623</v>
      </c>
      <c r="BD830" s="74">
        <f t="shared" si="342"/>
        <v>390.69243511305069</v>
      </c>
      <c r="BE830" s="74">
        <f t="shared" si="343"/>
        <v>487.66890378491814</v>
      </c>
      <c r="BF830" s="74">
        <f t="shared" si="344"/>
        <v>577.14093984819544</v>
      </c>
      <c r="BG830" s="74">
        <f t="shared" si="345"/>
        <v>648.42902649362281</v>
      </c>
      <c r="BH830" s="115">
        <v>8833</v>
      </c>
      <c r="BI830" s="103">
        <v>1058.6038086835006</v>
      </c>
      <c r="BJ830" s="103">
        <v>935.81747346406587</v>
      </c>
      <c r="BK830" s="103">
        <v>1048.5501626142254</v>
      </c>
      <c r="BL830" s="103">
        <v>1296.024856805778</v>
      </c>
      <c r="BM830" s="103">
        <v>1527.6042534527571</v>
      </c>
      <c r="BN830" s="118">
        <v>1690.8120831616463</v>
      </c>
      <c r="BO830" s="103"/>
      <c r="BP830" s="103"/>
      <c r="BQ830" s="103"/>
      <c r="BR830" s="103"/>
      <c r="BS830" s="103"/>
      <c r="BT830" s="103"/>
      <c r="BU830" s="103"/>
      <c r="BV830" s="103"/>
      <c r="BW830" s="103"/>
      <c r="BX830" s="103"/>
      <c r="BY830" s="103"/>
      <c r="BZ830" s="103"/>
      <c r="CA830" s="103">
        <v>97.533780756983631</v>
      </c>
      <c r="CB830" s="30">
        <v>121.91722594622954</v>
      </c>
      <c r="CC830" s="30">
        <v>121.91722594622954</v>
      </c>
      <c r="CD830" s="30">
        <v>58.520268454190173</v>
      </c>
      <c r="CE830" s="30">
        <v>86.401657120385195</v>
      </c>
      <c r="CF830" s="30">
        <v>0</v>
      </c>
      <c r="CG830" s="124">
        <v>129.68580529872457</v>
      </c>
      <c r="CH830" s="124">
        <v>162.1072566234057</v>
      </c>
      <c r="CI830" s="124">
        <v>162.1072566234057</v>
      </c>
      <c r="CJ830" s="124">
        <v>84.295773444170962</v>
      </c>
      <c r="CK830" s="124">
        <v>112.72080554410975</v>
      </c>
      <c r="CL830" s="124">
        <v>0</v>
      </c>
      <c r="CM830" s="4">
        <f>IF(ISNUMBER(VLOOKUP(A830,Sheet1!$D$5:$D$567,1,0)),1,0)</f>
        <v>0</v>
      </c>
    </row>
    <row r="831" spans="1:91" s="7" customFormat="1">
      <c r="A831" s="115">
        <v>8834</v>
      </c>
      <c r="B831">
        <v>883</v>
      </c>
      <c r="C831">
        <v>88</v>
      </c>
      <c r="D831" t="s">
        <v>945</v>
      </c>
      <c r="E831"/>
      <c r="F831" t="s">
        <v>90</v>
      </c>
      <c r="G831" s="48" t="s">
        <v>367</v>
      </c>
      <c r="H831" t="s">
        <v>550</v>
      </c>
      <c r="I831" s="4"/>
      <c r="J831" s="57" t="s">
        <v>930</v>
      </c>
      <c r="K831" s="57">
        <f>W831/AC831</f>
        <v>2035.6426618049227</v>
      </c>
      <c r="L831" s="57">
        <f>R831-K831</f>
        <v>122.23699831548583</v>
      </c>
      <c r="M831" s="57">
        <f t="shared" si="353"/>
        <v>236.20902060118897</v>
      </c>
      <c r="N831" s="57">
        <f t="shared" si="353"/>
        <v>244.38936635630034</v>
      </c>
      <c r="O831" s="57">
        <f t="shared" si="353"/>
        <v>232.20149610156432</v>
      </c>
      <c r="P831" s="57">
        <f t="shared" si="353"/>
        <v>225.17535766181436</v>
      </c>
      <c r="Q831" s="57">
        <f t="shared" si="347"/>
        <v>1060.2122390363538</v>
      </c>
      <c r="R831" s="58">
        <f t="shared" si="354"/>
        <v>2157.8796601204085</v>
      </c>
      <c r="S831" s="58">
        <f t="shared" si="354"/>
        <v>2394.0886807215975</v>
      </c>
      <c r="T831" s="58">
        <f t="shared" si="354"/>
        <v>2638.4780470778978</v>
      </c>
      <c r="U831" s="58">
        <f t="shared" si="354"/>
        <v>2870.6795431794621</v>
      </c>
      <c r="V831" s="58">
        <f t="shared" si="354"/>
        <v>3095.8549008412765</v>
      </c>
      <c r="W831" s="57">
        <v>8549.6991795806753</v>
      </c>
      <c r="X831" s="57">
        <v>9063.0945725057154</v>
      </c>
      <c r="Y831" s="57">
        <v>10055.172459030709</v>
      </c>
      <c r="Z831" s="57">
        <v>11081.607797727171</v>
      </c>
      <c r="AA831" s="57">
        <v>12056.854081353742</v>
      </c>
      <c r="AB831" s="57">
        <v>13002.590583533361</v>
      </c>
      <c r="AC831" s="59">
        <v>4.2</v>
      </c>
      <c r="AD831" s="59">
        <v>4.2</v>
      </c>
      <c r="AE831" s="59">
        <v>4.2</v>
      </c>
      <c r="AF831" s="59">
        <v>4.2</v>
      </c>
      <c r="AG831" s="59">
        <v>4.2</v>
      </c>
      <c r="AH831" s="59">
        <v>4.2</v>
      </c>
      <c r="AI831" s="95">
        <v>5</v>
      </c>
      <c r="AJ831" s="95">
        <f>K831/AI831</f>
        <v>407.12853236098454</v>
      </c>
      <c r="AK831" s="95">
        <f t="shared" si="355"/>
        <v>431.57593202408168</v>
      </c>
      <c r="AL831" s="95">
        <f t="shared" si="355"/>
        <v>478.8177361443195</v>
      </c>
      <c r="AM831" s="95">
        <f t="shared" si="355"/>
        <v>527.69560941557961</v>
      </c>
      <c r="AN831" s="95">
        <f t="shared" si="355"/>
        <v>574.13590863589241</v>
      </c>
      <c r="AO831" s="95">
        <f t="shared" si="355"/>
        <v>619.17098016825526</v>
      </c>
      <c r="AP831" s="57"/>
      <c r="AQ831" s="57"/>
      <c r="AR831" s="57"/>
      <c r="AS831" s="57"/>
      <c r="AT831" s="57"/>
      <c r="AU831" s="57"/>
      <c r="AV831" s="117">
        <v>186.71343053079511</v>
      </c>
      <c r="AW831" s="117">
        <v>178.69243164009441</v>
      </c>
      <c r="AX831" s="117">
        <v>190.79301520522128</v>
      </c>
      <c r="AY831" s="117">
        <v>216.19852465615571</v>
      </c>
      <c r="AZ831" s="117">
        <v>247.21417878764527</v>
      </c>
      <c r="BA831" s="117">
        <v>266.97932584422591</v>
      </c>
      <c r="BB831" s="74">
        <f t="shared" si="340"/>
        <v>593.84196289177964</v>
      </c>
      <c r="BC831" s="74">
        <f t="shared" si="341"/>
        <v>610.26836366417615</v>
      </c>
      <c r="BD831" s="74">
        <f t="shared" si="342"/>
        <v>669.61075134954081</v>
      </c>
      <c r="BE831" s="74">
        <f t="shared" si="343"/>
        <v>743.89413407173538</v>
      </c>
      <c r="BF831" s="74">
        <f t="shared" si="344"/>
        <v>821.35008742353762</v>
      </c>
      <c r="BG831" s="74">
        <f t="shared" si="345"/>
        <v>886.15030601248122</v>
      </c>
      <c r="BH831" s="115">
        <v>8834</v>
      </c>
      <c r="BI831" s="57">
        <v>2800.7014579619267</v>
      </c>
      <c r="BJ831" s="57">
        <v>2680.386474601416</v>
      </c>
      <c r="BK831" s="57">
        <v>2861.8952280783192</v>
      </c>
      <c r="BL831" s="57">
        <v>3242.9778698423356</v>
      </c>
      <c r="BM831" s="57">
        <v>3708.2126818146789</v>
      </c>
      <c r="BN831" s="21">
        <v>4004.6898876633886</v>
      </c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>
        <v>0</v>
      </c>
      <c r="CB831" s="30">
        <v>193.41247485865119</v>
      </c>
      <c r="CC831" s="30">
        <v>223.16824022152062</v>
      </c>
      <c r="CD831" s="30">
        <v>111.58412011076031</v>
      </c>
      <c r="CE831" s="30">
        <v>216.19852465615568</v>
      </c>
      <c r="CF831" s="30">
        <v>0</v>
      </c>
      <c r="CG831" s="124">
        <v>0</v>
      </c>
      <c r="CH831" s="124">
        <v>221.53757650312031</v>
      </c>
      <c r="CI831" s="124">
        <v>265.84509180374437</v>
      </c>
      <c r="CJ831" s="124">
        <v>132.92254590187218</v>
      </c>
      <c r="CK831" s="124">
        <v>266.97932584422591</v>
      </c>
      <c r="CL831" s="124">
        <v>0</v>
      </c>
      <c r="CM831" s="4">
        <f>IF(ISNUMBER(VLOOKUP(A831,Sheet1!$D$5:$D$567,1,0)),1,0)</f>
        <v>0</v>
      </c>
    </row>
    <row r="832" spans="1:91" s="7" customFormat="1">
      <c r="A832" s="115">
        <v>8841</v>
      </c>
      <c r="B832" s="108">
        <v>884</v>
      </c>
      <c r="C832" s="108">
        <v>88</v>
      </c>
      <c r="D832" s="108" t="s">
        <v>946</v>
      </c>
      <c r="E832" s="108"/>
      <c r="F832" s="108" t="s">
        <v>90</v>
      </c>
      <c r="G832" s="108" t="s">
        <v>367</v>
      </c>
      <c r="H832" s="108" t="s">
        <v>550</v>
      </c>
      <c r="I832" s="102"/>
      <c r="J832" s="103" t="s">
        <v>930</v>
      </c>
      <c r="K832" s="103">
        <f>W832/AC832</f>
        <v>803.21886568855609</v>
      </c>
      <c r="L832" s="103">
        <f>R832-K832</f>
        <v>80.616496542851678</v>
      </c>
      <c r="M832" s="103">
        <f t="shared" si="353"/>
        <v>141.6883127888409</v>
      </c>
      <c r="N832" s="103">
        <f t="shared" si="353"/>
        <v>150.02955236342086</v>
      </c>
      <c r="O832" s="103">
        <f t="shared" si="353"/>
        <v>159.53602794116887</v>
      </c>
      <c r="P832" s="103">
        <f t="shared" si="353"/>
        <v>158.86460397729024</v>
      </c>
      <c r="Q832" s="103">
        <f t="shared" si="347"/>
        <v>690.73499361357256</v>
      </c>
      <c r="R832" s="106">
        <f t="shared" si="354"/>
        <v>883.83536223140777</v>
      </c>
      <c r="S832" s="106">
        <f t="shared" si="354"/>
        <v>1025.5236750202487</v>
      </c>
      <c r="T832" s="106">
        <f t="shared" si="354"/>
        <v>1175.5532273836695</v>
      </c>
      <c r="U832" s="106">
        <f t="shared" si="354"/>
        <v>1335.0892553248384</v>
      </c>
      <c r="V832" s="106">
        <f t="shared" si="354"/>
        <v>1493.9538593021286</v>
      </c>
      <c r="W832" s="103">
        <v>4257.0599881493472</v>
      </c>
      <c r="X832" s="103">
        <v>4684.3274198264608</v>
      </c>
      <c r="Y832" s="103">
        <v>5435.275477607318</v>
      </c>
      <c r="Z832" s="103">
        <v>6230.4321051334482</v>
      </c>
      <c r="AA832" s="103">
        <v>7075.9730532216436</v>
      </c>
      <c r="AB832" s="103">
        <v>7917.9554543012819</v>
      </c>
      <c r="AC832" s="105">
        <v>5.3</v>
      </c>
      <c r="AD832" s="105">
        <v>5.3</v>
      </c>
      <c r="AE832" s="105">
        <v>5.3</v>
      </c>
      <c r="AF832" s="105">
        <v>5.3</v>
      </c>
      <c r="AG832" s="105">
        <v>5.3</v>
      </c>
      <c r="AH832" s="105">
        <v>5.3</v>
      </c>
      <c r="AI832" s="105">
        <v>4</v>
      </c>
      <c r="AJ832" s="95">
        <f>K832/AI832</f>
        <v>200.80471642213902</v>
      </c>
      <c r="AK832" s="95">
        <f t="shared" si="355"/>
        <v>220.95884055785194</v>
      </c>
      <c r="AL832" s="95">
        <f t="shared" si="355"/>
        <v>256.38091875506217</v>
      </c>
      <c r="AM832" s="95">
        <f t="shared" si="355"/>
        <v>293.88830684591738</v>
      </c>
      <c r="AN832" s="95">
        <f t="shared" si="355"/>
        <v>333.7723138312096</v>
      </c>
      <c r="AO832" s="95">
        <f t="shared" si="355"/>
        <v>373.48846482553216</v>
      </c>
      <c r="AP832" s="103">
        <v>500</v>
      </c>
      <c r="AQ832" s="103">
        <f>AP832*1.15</f>
        <v>575</v>
      </c>
      <c r="AR832" s="103">
        <f>AQ832*1.15</f>
        <v>661.25</v>
      </c>
      <c r="AS832" s="103">
        <f>AR832*1.15</f>
        <v>760.43749999999989</v>
      </c>
      <c r="AT832" s="103">
        <f>AS832*1.15</f>
        <v>874.50312499999984</v>
      </c>
      <c r="AU832" s="103">
        <f>AT832*1.15</f>
        <v>1005.6785937499998</v>
      </c>
      <c r="AV832" s="117">
        <v>117.04164926666543</v>
      </c>
      <c r="AW832" s="117">
        <v>115.41734539772636</v>
      </c>
      <c r="AX832" s="117">
        <v>125.26996815322413</v>
      </c>
      <c r="AY832" s="117">
        <v>143.75356375823927</v>
      </c>
      <c r="AZ832" s="117">
        <v>167.49636656803327</v>
      </c>
      <c r="BA832" s="117">
        <v>187.23321996422791</v>
      </c>
      <c r="BB832" s="74">
        <f t="shared" si="340"/>
        <v>817.84636568880444</v>
      </c>
      <c r="BC832" s="74">
        <f t="shared" si="341"/>
        <v>911.37618595557842</v>
      </c>
      <c r="BD832" s="74">
        <f t="shared" si="342"/>
        <v>1042.9008869082863</v>
      </c>
      <c r="BE832" s="74">
        <f t="shared" si="343"/>
        <v>1198.0793706041566</v>
      </c>
      <c r="BF832" s="74">
        <f t="shared" si="344"/>
        <v>1375.7718053992428</v>
      </c>
      <c r="BG832" s="74">
        <f t="shared" si="345"/>
        <v>1566.4002785397599</v>
      </c>
      <c r="BH832" s="115">
        <v>8841</v>
      </c>
      <c r="BI832" s="103">
        <v>1755.6247389999814</v>
      </c>
      <c r="BJ832" s="103">
        <v>1731.2601809658954</v>
      </c>
      <c r="BK832" s="103">
        <v>1879.0495222983618</v>
      </c>
      <c r="BL832" s="103">
        <v>2156.3034563735891</v>
      </c>
      <c r="BM832" s="103">
        <v>2512.4454985204989</v>
      </c>
      <c r="BN832" s="118">
        <v>2808.4982994634188</v>
      </c>
      <c r="BO832" s="103"/>
      <c r="BP832" s="103"/>
      <c r="BQ832" s="103"/>
      <c r="BR832" s="103"/>
      <c r="BS832" s="103"/>
      <c r="BT832" s="103"/>
      <c r="BU832" s="103"/>
      <c r="BV832" s="103"/>
      <c r="BW832" s="103"/>
      <c r="BX832" s="103"/>
      <c r="BY832" s="103"/>
      <c r="BZ832" s="103"/>
      <c r="CA832" s="103">
        <v>299.51984265103914</v>
      </c>
      <c r="CB832" s="30">
        <v>359.42381118124695</v>
      </c>
      <c r="CC832" s="30">
        <v>239.61587412083134</v>
      </c>
      <c r="CD832" s="30">
        <v>155.75031817854037</v>
      </c>
      <c r="CE832" s="30">
        <v>143.75356375823927</v>
      </c>
      <c r="CF832" s="30">
        <v>0</v>
      </c>
      <c r="CG832" s="124">
        <v>391.60006963493998</v>
      </c>
      <c r="CH832" s="124">
        <v>469.92008356192798</v>
      </c>
      <c r="CI832" s="124">
        <v>313.28005570795199</v>
      </c>
      <c r="CJ832" s="124">
        <v>203.63203621016879</v>
      </c>
      <c r="CK832" s="124">
        <v>187.23321996422791</v>
      </c>
      <c r="CL832" s="124">
        <v>0</v>
      </c>
      <c r="CM832" s="4">
        <f>IF(ISNUMBER(VLOOKUP(A832,Sheet1!$D$5:$D$567,1,0)),1,0)</f>
        <v>0</v>
      </c>
    </row>
    <row r="833" spans="1:91" s="7" customFormat="1">
      <c r="A833" s="115">
        <v>8842</v>
      </c>
      <c r="B833" s="108">
        <v>884</v>
      </c>
      <c r="C833" s="108">
        <v>88</v>
      </c>
      <c r="D833" s="108" t="s">
        <v>947</v>
      </c>
      <c r="E833" s="108"/>
      <c r="F833" s="108" t="s">
        <v>90</v>
      </c>
      <c r="G833" s="108" t="s">
        <v>367</v>
      </c>
      <c r="H833" s="108" t="s">
        <v>550</v>
      </c>
      <c r="I833" s="102"/>
      <c r="J833" s="103" t="s">
        <v>930</v>
      </c>
      <c r="K833" s="103"/>
      <c r="L833" s="103"/>
      <c r="M833" s="103"/>
      <c r="N833" s="103"/>
      <c r="O833" s="103"/>
      <c r="P833" s="103"/>
      <c r="Q833" s="103"/>
      <c r="R833" s="106"/>
      <c r="S833" s="106"/>
      <c r="T833" s="106"/>
      <c r="U833" s="106"/>
      <c r="V833" s="106"/>
      <c r="W833" s="103"/>
      <c r="X833" s="103"/>
      <c r="Y833" s="103"/>
      <c r="Z833" s="103"/>
      <c r="AA833" s="103"/>
      <c r="AB833" s="103"/>
      <c r="AC833" s="105"/>
      <c r="AD833" s="105"/>
      <c r="AE833" s="105"/>
      <c r="AF833" s="105"/>
      <c r="AG833" s="105"/>
      <c r="AH833" s="105"/>
      <c r="AI833" s="105"/>
      <c r="AJ833" s="95"/>
      <c r="AK833" s="95"/>
      <c r="AL833" s="95"/>
      <c r="AM833" s="95"/>
      <c r="AN833" s="95"/>
      <c r="AO833" s="95"/>
      <c r="AP833" s="103">
        <v>300</v>
      </c>
      <c r="AQ833" s="103">
        <f>AP833*1.3</f>
        <v>390</v>
      </c>
      <c r="AR833" s="103">
        <f>AQ833*1.3</f>
        <v>507</v>
      </c>
      <c r="AS833" s="103">
        <f>AR833*1.3</f>
        <v>659.1</v>
      </c>
      <c r="AT833" s="103">
        <f>AS833*1.3</f>
        <v>856.83</v>
      </c>
      <c r="AU833" s="103">
        <f>AT833*1.3</f>
        <v>1113.8790000000001</v>
      </c>
      <c r="AV833" s="117"/>
      <c r="AW833" s="117"/>
      <c r="AX833" s="117"/>
      <c r="AY833" s="117"/>
      <c r="AZ833" s="117"/>
      <c r="BA833" s="117"/>
      <c r="BB833" s="74">
        <f t="shared" si="340"/>
        <v>300</v>
      </c>
      <c r="BC833" s="74">
        <f t="shared" si="341"/>
        <v>390</v>
      </c>
      <c r="BD833" s="74">
        <f t="shared" si="342"/>
        <v>507</v>
      </c>
      <c r="BE833" s="74">
        <f t="shared" si="343"/>
        <v>659.1</v>
      </c>
      <c r="BF833" s="74">
        <f t="shared" si="344"/>
        <v>856.83</v>
      </c>
      <c r="BG833" s="74">
        <f t="shared" si="345"/>
        <v>1113.8790000000001</v>
      </c>
      <c r="BH833" s="115">
        <v>8842</v>
      </c>
      <c r="BI833" s="103"/>
      <c r="BJ833" s="103"/>
      <c r="BK833" s="103"/>
      <c r="BL833" s="103"/>
      <c r="BM833" s="103"/>
      <c r="BN833" s="118"/>
      <c r="BO833" s="103"/>
      <c r="BP833" s="103"/>
      <c r="BQ833" s="103"/>
      <c r="BR833" s="103"/>
      <c r="BS833" s="103"/>
      <c r="BT833" s="103"/>
      <c r="BU833" s="103"/>
      <c r="BV833" s="103"/>
      <c r="BW833" s="103"/>
      <c r="BX833" s="103"/>
      <c r="BY833" s="103"/>
      <c r="BZ833" s="103"/>
      <c r="CA833" s="103">
        <v>263.64000000000004</v>
      </c>
      <c r="CB833" s="30">
        <v>197.73</v>
      </c>
      <c r="CC833" s="30">
        <v>197.73</v>
      </c>
      <c r="CD833" s="30">
        <v>0</v>
      </c>
      <c r="CE833" s="30">
        <v>0</v>
      </c>
      <c r="CF833" s="30">
        <v>0</v>
      </c>
      <c r="CG833" s="124">
        <v>445.55160000000006</v>
      </c>
      <c r="CH833" s="124">
        <v>334.16370000000001</v>
      </c>
      <c r="CI833" s="124">
        <v>334.16370000000001</v>
      </c>
      <c r="CJ833" s="124">
        <v>0</v>
      </c>
      <c r="CK833" s="124">
        <v>0</v>
      </c>
      <c r="CL833" s="124">
        <v>0</v>
      </c>
      <c r="CM833" s="4">
        <f>IF(ISNUMBER(VLOOKUP(A833,Sheet1!$D$5:$D$567,1,0)),1,0)</f>
        <v>0</v>
      </c>
    </row>
    <row r="834" spans="1:91">
      <c r="A834" s="115">
        <v>8843</v>
      </c>
      <c r="B834" s="108">
        <v>884</v>
      </c>
      <c r="C834" s="108">
        <v>88</v>
      </c>
      <c r="D834" s="108" t="s">
        <v>948</v>
      </c>
      <c r="E834" s="108"/>
      <c r="F834" s="108" t="s">
        <v>90</v>
      </c>
      <c r="G834" s="108" t="s">
        <v>367</v>
      </c>
      <c r="H834" s="108" t="s">
        <v>550</v>
      </c>
      <c r="I834" s="102"/>
      <c r="J834" s="103" t="s">
        <v>930</v>
      </c>
      <c r="K834" s="103">
        <f t="shared" ref="K834:K843" si="356">W834/AC834</f>
        <v>669.08628043442638</v>
      </c>
      <c r="L834" s="103">
        <f t="shared" ref="L834:L843" si="357">R834-K834</f>
        <v>131.25402325628545</v>
      </c>
      <c r="M834" s="103">
        <f t="shared" ref="M834:M843" si="358">S834-R834</f>
        <v>218.9805586506792</v>
      </c>
      <c r="N834" s="103">
        <f t="shared" ref="N834:N843" si="359">T834-S834</f>
        <v>250.48010692589185</v>
      </c>
      <c r="O834" s="103">
        <f t="shared" ref="O834:O843" si="360">U834-T834</f>
        <v>249.09950137067267</v>
      </c>
      <c r="P834" s="103">
        <f t="shared" ref="P834:P843" si="361">V834-U834</f>
        <v>289.9432197541953</v>
      </c>
      <c r="Q834" s="103">
        <f t="shared" ref="Q834:Q843" si="362">SUM(L834:P834)</f>
        <v>1139.7574099577246</v>
      </c>
      <c r="R834" s="106">
        <f t="shared" ref="R834:R843" si="363">X834/AD834</f>
        <v>800.34030369071183</v>
      </c>
      <c r="S834" s="106">
        <f t="shared" ref="S834:S843" si="364">Y834/AE834</f>
        <v>1019.320862341391</v>
      </c>
      <c r="T834" s="106">
        <f t="shared" ref="T834:T843" si="365">Z834/AF834</f>
        <v>1269.8009692672829</v>
      </c>
      <c r="U834" s="106">
        <f t="shared" ref="U834:U843" si="366">AA834/AG834</f>
        <v>1518.9004706379556</v>
      </c>
      <c r="V834" s="106">
        <f t="shared" ref="V834:V843" si="367">AB834/AH834</f>
        <v>1808.8436903921508</v>
      </c>
      <c r="W834" s="103">
        <v>3412.3400302155742</v>
      </c>
      <c r="X834" s="103">
        <v>4081.7355488226299</v>
      </c>
      <c r="Y834" s="103">
        <v>5198.536397941094</v>
      </c>
      <c r="Z834" s="103">
        <v>6475.9849432631418</v>
      </c>
      <c r="AA834" s="103">
        <v>7898.2824473173687</v>
      </c>
      <c r="AB834" s="103">
        <v>9405.9871900391845</v>
      </c>
      <c r="AC834" s="105">
        <v>5.0999999999999996</v>
      </c>
      <c r="AD834" s="105">
        <v>5.0999999999999996</v>
      </c>
      <c r="AE834" s="105">
        <v>5.0999999999999996</v>
      </c>
      <c r="AF834" s="105">
        <v>5.0999999999999996</v>
      </c>
      <c r="AG834" s="105">
        <v>5.2</v>
      </c>
      <c r="AH834" s="105">
        <v>5.2</v>
      </c>
      <c r="AI834" s="105">
        <v>4</v>
      </c>
      <c r="AJ834" s="95">
        <f>K834/AI834</f>
        <v>167.2715701086066</v>
      </c>
      <c r="AK834" s="95">
        <f t="shared" ref="AK834:AO835" si="368">R834/$AI834</f>
        <v>200.08507592267796</v>
      </c>
      <c r="AL834" s="95">
        <f t="shared" si="368"/>
        <v>254.83021558534776</v>
      </c>
      <c r="AM834" s="95">
        <f t="shared" si="368"/>
        <v>317.45024231682072</v>
      </c>
      <c r="AN834" s="95">
        <f t="shared" si="368"/>
        <v>379.72511765948889</v>
      </c>
      <c r="AO834" s="95">
        <f t="shared" si="368"/>
        <v>452.21092259803771</v>
      </c>
      <c r="AP834" s="103"/>
      <c r="AQ834" s="103"/>
      <c r="AR834" s="103"/>
      <c r="AS834" s="103"/>
      <c r="AT834" s="103"/>
      <c r="AU834" s="103"/>
      <c r="AV834" s="117">
        <v>100.35059149552005</v>
      </c>
      <c r="AW834" s="117">
        <v>104.5888474137612</v>
      </c>
      <c r="AX834" s="117">
        <v>122.90756219794484</v>
      </c>
      <c r="AY834" s="117">
        <v>155.59366443573688</v>
      </c>
      <c r="AZ834" s="117">
        <v>196.30854130009769</v>
      </c>
      <c r="BA834" s="117">
        <v>232.02235241423642</v>
      </c>
      <c r="BB834" s="74">
        <f t="shared" si="340"/>
        <v>267.62216160412663</v>
      </c>
      <c r="BC834" s="74">
        <f t="shared" si="341"/>
        <v>304.67392333643915</v>
      </c>
      <c r="BD834" s="74">
        <f t="shared" si="342"/>
        <v>377.73777778329259</v>
      </c>
      <c r="BE834" s="74">
        <f t="shared" si="343"/>
        <v>473.04390675255763</v>
      </c>
      <c r="BF834" s="74">
        <f t="shared" si="344"/>
        <v>576.03365895958655</v>
      </c>
      <c r="BG834" s="74">
        <f t="shared" si="345"/>
        <v>684.23327501227413</v>
      </c>
      <c r="BH834" s="115">
        <v>8843</v>
      </c>
      <c r="BI834" s="103">
        <v>1505.2588724328007</v>
      </c>
      <c r="BJ834" s="103">
        <v>1568.832711206418</v>
      </c>
      <c r="BK834" s="103">
        <v>1843.6134329691727</v>
      </c>
      <c r="BL834" s="103">
        <v>2333.9049665360531</v>
      </c>
      <c r="BM834" s="103">
        <v>2944.6281195014653</v>
      </c>
      <c r="BN834" s="118">
        <v>3480.3352862135462</v>
      </c>
      <c r="BO834" s="103"/>
      <c r="BP834" s="103"/>
      <c r="BQ834" s="103"/>
      <c r="BR834" s="103"/>
      <c r="BS834" s="103"/>
      <c r="BT834" s="103"/>
      <c r="BU834" s="103"/>
      <c r="BV834" s="103"/>
      <c r="BW834" s="103"/>
      <c r="BX834" s="103"/>
      <c r="BY834" s="103"/>
      <c r="BZ834" s="103"/>
      <c r="CA834" s="103">
        <v>47.304390675255767</v>
      </c>
      <c r="CB834" s="30">
        <v>118.26097668813941</v>
      </c>
      <c r="CC834" s="30">
        <v>94.608781350511535</v>
      </c>
      <c r="CD834" s="30">
        <v>56.765268810306914</v>
      </c>
      <c r="CE834" s="30">
        <v>155.59366443573688</v>
      </c>
      <c r="CF834" s="30">
        <v>0</v>
      </c>
      <c r="CG834" s="124">
        <v>68.423327501227419</v>
      </c>
      <c r="CH834" s="124">
        <v>171.05831875306853</v>
      </c>
      <c r="CI834" s="124">
        <v>136.84665500245484</v>
      </c>
      <c r="CJ834" s="124">
        <v>75.265660251350155</v>
      </c>
      <c r="CK834" s="124">
        <v>232.02235241423642</v>
      </c>
      <c r="CL834" s="124">
        <v>0</v>
      </c>
      <c r="CM834" s="4">
        <f>IF(ISNUMBER(VLOOKUP(A834,Sheet1!$D$5:$D$567,1,0)),1,0)</f>
        <v>0</v>
      </c>
    </row>
    <row r="835" spans="1:91" s="101" customFormat="1">
      <c r="A835" s="115">
        <v>8851</v>
      </c>
      <c r="B835">
        <v>885</v>
      </c>
      <c r="C835">
        <v>88</v>
      </c>
      <c r="D835" t="s">
        <v>949</v>
      </c>
      <c r="E835"/>
      <c r="F835" t="s">
        <v>90</v>
      </c>
      <c r="G835" s="48" t="s">
        <v>367</v>
      </c>
      <c r="H835" t="s">
        <v>550</v>
      </c>
      <c r="I835" s="4"/>
      <c r="J835" s="57" t="s">
        <v>930</v>
      </c>
      <c r="K835" s="57">
        <f t="shared" si="356"/>
        <v>167.42857142857139</v>
      </c>
      <c r="L835" s="57">
        <f t="shared" si="357"/>
        <v>21.772539580360984</v>
      </c>
      <c r="M835" s="57">
        <f t="shared" si="358"/>
        <v>37.501212627238942</v>
      </c>
      <c r="N835" s="57">
        <f t="shared" si="359"/>
        <v>41.53294838594374</v>
      </c>
      <c r="O835" s="57">
        <f t="shared" si="360"/>
        <v>26.932757726092518</v>
      </c>
      <c r="P835" s="57">
        <f t="shared" si="361"/>
        <v>41.395028390452751</v>
      </c>
      <c r="Q835" s="57">
        <f t="shared" si="362"/>
        <v>169.13448671008894</v>
      </c>
      <c r="R835" s="58">
        <f t="shared" si="363"/>
        <v>189.20111100893237</v>
      </c>
      <c r="S835" s="58">
        <f t="shared" si="364"/>
        <v>226.70232363617131</v>
      </c>
      <c r="T835" s="58">
        <f t="shared" si="365"/>
        <v>268.23527202211505</v>
      </c>
      <c r="U835" s="58">
        <f t="shared" si="366"/>
        <v>295.16802974820757</v>
      </c>
      <c r="V835" s="58">
        <f t="shared" si="367"/>
        <v>336.56305813866032</v>
      </c>
      <c r="W835" s="57">
        <v>585.99999999999989</v>
      </c>
      <c r="X835" s="57">
        <v>662.20388853126326</v>
      </c>
      <c r="Y835" s="57">
        <v>793.45813272659962</v>
      </c>
      <c r="Z835" s="57">
        <v>938.82345207740275</v>
      </c>
      <c r="AA835" s="57">
        <v>1092.121710068368</v>
      </c>
      <c r="AB835" s="57">
        <v>1245.2833151130433</v>
      </c>
      <c r="AC835" s="59">
        <v>3.5</v>
      </c>
      <c r="AD835" s="59">
        <v>3.5</v>
      </c>
      <c r="AE835" s="59">
        <v>3.5</v>
      </c>
      <c r="AF835" s="59">
        <v>3.5</v>
      </c>
      <c r="AG835" s="59">
        <v>3.7</v>
      </c>
      <c r="AH835" s="59">
        <v>3.7</v>
      </c>
      <c r="AI835" s="95">
        <v>3</v>
      </c>
      <c r="AJ835" s="95">
        <f>K835/AI835</f>
        <v>55.809523809523796</v>
      </c>
      <c r="AK835" s="95">
        <f t="shared" si="368"/>
        <v>63.067037002977457</v>
      </c>
      <c r="AL835" s="95">
        <f t="shared" si="368"/>
        <v>75.567441212057105</v>
      </c>
      <c r="AM835" s="95">
        <f t="shared" si="368"/>
        <v>89.411757340705023</v>
      </c>
      <c r="AN835" s="95">
        <f t="shared" si="368"/>
        <v>98.389343249402529</v>
      </c>
      <c r="AO835" s="95">
        <f t="shared" si="368"/>
        <v>112.18768604622011</v>
      </c>
      <c r="AP835" s="57"/>
      <c r="AQ835" s="57"/>
      <c r="AR835" s="57"/>
      <c r="AS835" s="57"/>
      <c r="AT835" s="57"/>
      <c r="AU835" s="57"/>
      <c r="AV835" s="117">
        <v>12.623333331215997</v>
      </c>
      <c r="AW835" s="117">
        <v>14.612432716696617</v>
      </c>
      <c r="AX835" s="117">
        <v>17.234896641769446</v>
      </c>
      <c r="AY835" s="117">
        <v>20.401099695674155</v>
      </c>
      <c r="AZ835" s="117">
        <v>24.331486731042631</v>
      </c>
      <c r="BA835" s="117">
        <v>28.105630662191633</v>
      </c>
      <c r="BB835" s="74">
        <f t="shared" si="340"/>
        <v>68.432857140739799</v>
      </c>
      <c r="BC835" s="74">
        <f t="shared" si="341"/>
        <v>77.679469719674074</v>
      </c>
      <c r="BD835" s="74">
        <f t="shared" si="342"/>
        <v>92.802337853826543</v>
      </c>
      <c r="BE835" s="74">
        <f t="shared" si="343"/>
        <v>109.81285703637917</v>
      </c>
      <c r="BF835" s="74">
        <f t="shared" si="344"/>
        <v>122.72082998044516</v>
      </c>
      <c r="BG835" s="74">
        <f t="shared" si="345"/>
        <v>140.29331670841174</v>
      </c>
      <c r="BH835" s="115">
        <v>8851</v>
      </c>
      <c r="BI835" s="57">
        <v>189.34999996823996</v>
      </c>
      <c r="BJ835" s="57">
        <v>219.18649075044925</v>
      </c>
      <c r="BK835" s="57">
        <v>258.52344962654166</v>
      </c>
      <c r="BL835" s="57">
        <v>306.01649543511235</v>
      </c>
      <c r="BM835" s="57">
        <v>364.97230096563948</v>
      </c>
      <c r="BN835" s="21">
        <v>421.58445993287449</v>
      </c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>
        <v>12.079414274001708</v>
      </c>
      <c r="CB835" s="30">
        <v>21.962571407275835</v>
      </c>
      <c r="CC835" s="30">
        <v>27.453214259094793</v>
      </c>
      <c r="CD835" s="30">
        <v>16.471928555456874</v>
      </c>
      <c r="CE835" s="30">
        <v>20.401099695674155</v>
      </c>
      <c r="CF835" s="30">
        <v>10.981285703637917</v>
      </c>
      <c r="CG835" s="124">
        <v>14.029331670841174</v>
      </c>
      <c r="CH835" s="124">
        <v>28.058663341682347</v>
      </c>
      <c r="CI835" s="124">
        <v>35.073329177102934</v>
      </c>
      <c r="CJ835" s="124">
        <v>21.043997506261761</v>
      </c>
      <c r="CK835" s="124">
        <v>28.105630662191633</v>
      </c>
      <c r="CL835" s="124">
        <v>14.029331670841174</v>
      </c>
      <c r="CM835" s="4">
        <f>IF(ISNUMBER(VLOOKUP(A835,Sheet1!$D$5:$D$567,1,0)),1,0)</f>
        <v>0</v>
      </c>
    </row>
    <row r="836" spans="1:91">
      <c r="A836" s="115">
        <v>8852</v>
      </c>
      <c r="B836" s="108">
        <v>885</v>
      </c>
      <c r="C836" s="108">
        <v>88</v>
      </c>
      <c r="D836" s="108" t="s">
        <v>950</v>
      </c>
      <c r="E836" s="108"/>
      <c r="F836" s="108" t="s">
        <v>90</v>
      </c>
      <c r="G836" s="108" t="s">
        <v>367</v>
      </c>
      <c r="H836" s="108" t="s">
        <v>550</v>
      </c>
      <c r="I836" s="102"/>
      <c r="J836" s="103" t="s">
        <v>930</v>
      </c>
      <c r="K836" s="103">
        <f t="shared" si="356"/>
        <v>539</v>
      </c>
      <c r="L836" s="103">
        <f t="shared" si="357"/>
        <v>199.57428273746768</v>
      </c>
      <c r="M836" s="103">
        <f t="shared" si="358"/>
        <v>191.31873948053737</v>
      </c>
      <c r="N836" s="103">
        <f t="shared" si="359"/>
        <v>205.23649813896361</v>
      </c>
      <c r="O836" s="103">
        <f t="shared" si="360"/>
        <v>183.06770273009806</v>
      </c>
      <c r="P836" s="103">
        <f t="shared" si="361"/>
        <v>209.13346453177815</v>
      </c>
      <c r="Q836" s="103">
        <f t="shared" si="362"/>
        <v>988.33068761884488</v>
      </c>
      <c r="R836" s="106">
        <f t="shared" si="363"/>
        <v>738.57428273746768</v>
      </c>
      <c r="S836" s="106">
        <f t="shared" si="364"/>
        <v>929.89302221800506</v>
      </c>
      <c r="T836" s="106">
        <f t="shared" si="365"/>
        <v>1135.1295203569687</v>
      </c>
      <c r="U836" s="106">
        <f t="shared" si="366"/>
        <v>1318.1972230870667</v>
      </c>
      <c r="V836" s="106">
        <f t="shared" si="367"/>
        <v>1527.3306876188449</v>
      </c>
      <c r="W836" s="103">
        <v>2156</v>
      </c>
      <c r="X836" s="103">
        <v>2954.2971309498707</v>
      </c>
      <c r="Y836" s="103">
        <v>3719.5720888720202</v>
      </c>
      <c r="Z836" s="103">
        <v>4540.5180814278747</v>
      </c>
      <c r="AA836" s="103">
        <v>5404.6086146569733</v>
      </c>
      <c r="AB836" s="103">
        <v>6262.0558192372637</v>
      </c>
      <c r="AC836" s="105">
        <v>4</v>
      </c>
      <c r="AD836" s="105">
        <v>4</v>
      </c>
      <c r="AE836" s="105">
        <v>4</v>
      </c>
      <c r="AF836" s="105">
        <v>4</v>
      </c>
      <c r="AG836" s="105">
        <v>4.0999999999999996</v>
      </c>
      <c r="AH836" s="105">
        <v>4.0999999999999996</v>
      </c>
      <c r="AI836" s="105"/>
      <c r="AJ836" s="95"/>
      <c r="AK836" s="95"/>
      <c r="AL836" s="95"/>
      <c r="AM836" s="95"/>
      <c r="AN836" s="95"/>
      <c r="AO836" s="95"/>
      <c r="AP836" s="103">
        <v>1000</v>
      </c>
      <c r="AQ836" s="103">
        <f>AP836*1.1</f>
        <v>1100</v>
      </c>
      <c r="AR836" s="103">
        <f>AQ836*1.1</f>
        <v>1210</v>
      </c>
      <c r="AS836" s="103">
        <f>AR836*1.1</f>
        <v>1331</v>
      </c>
      <c r="AT836" s="103">
        <f>AS836*1.1</f>
        <v>1464.1000000000001</v>
      </c>
      <c r="AU836" s="103">
        <f>AT836*1.1</f>
        <v>1610.5100000000002</v>
      </c>
      <c r="AV836" s="117">
        <v>55.009999999518669</v>
      </c>
      <c r="AW836" s="117">
        <v>69.830660280980652</v>
      </c>
      <c r="AX836" s="117">
        <v>85.246859596812044</v>
      </c>
      <c r="AY836" s="117">
        <v>104.61134874292017</v>
      </c>
      <c r="AZ836" s="117">
        <v>126.36418238956715</v>
      </c>
      <c r="BA836" s="117">
        <v>143.75832445381101</v>
      </c>
      <c r="BB836" s="74">
        <f t="shared" si="340"/>
        <v>1055.0099999995186</v>
      </c>
      <c r="BC836" s="74">
        <f t="shared" si="341"/>
        <v>1169.8306602809807</v>
      </c>
      <c r="BD836" s="74">
        <f t="shared" si="342"/>
        <v>1295.2468595968121</v>
      </c>
      <c r="BE836" s="74">
        <f t="shared" si="343"/>
        <v>1435.6113487429202</v>
      </c>
      <c r="BF836" s="74">
        <f t="shared" si="344"/>
        <v>1590.4641823895672</v>
      </c>
      <c r="BG836" s="74">
        <f t="shared" si="345"/>
        <v>1754.2683244538111</v>
      </c>
      <c r="BH836" s="115">
        <v>8852</v>
      </c>
      <c r="BI836" s="103">
        <v>825.14999999278007</v>
      </c>
      <c r="BJ836" s="103">
        <v>1047.4599042147097</v>
      </c>
      <c r="BK836" s="103">
        <v>1278.7028939521806</v>
      </c>
      <c r="BL836" s="103">
        <v>1569.1702311438025</v>
      </c>
      <c r="BM836" s="103">
        <v>1895.4627358435073</v>
      </c>
      <c r="BN836" s="118">
        <v>2156.3748668071653</v>
      </c>
      <c r="BO836" s="103"/>
      <c r="BP836" s="103"/>
      <c r="BQ836" s="103"/>
      <c r="BR836" s="103"/>
      <c r="BS836" s="103"/>
      <c r="BT836" s="103"/>
      <c r="BU836" s="103"/>
      <c r="BV836" s="103"/>
      <c r="BW836" s="103"/>
      <c r="BX836" s="103"/>
      <c r="BY836" s="103"/>
      <c r="BZ836" s="103"/>
      <c r="CA836" s="103">
        <v>215.34170231143801</v>
      </c>
      <c r="CB836" s="30">
        <v>502.46397206002206</v>
      </c>
      <c r="CC836" s="30">
        <v>473.75174508516369</v>
      </c>
      <c r="CD836" s="30">
        <v>143.56113487429204</v>
      </c>
      <c r="CE836" s="30">
        <v>104.61134874292017</v>
      </c>
      <c r="CF836" s="30">
        <v>0</v>
      </c>
      <c r="CG836" s="124">
        <v>263.14024866807165</v>
      </c>
      <c r="CH836" s="124">
        <v>613.99391355883381</v>
      </c>
      <c r="CI836" s="124">
        <v>561.36586382521955</v>
      </c>
      <c r="CJ836" s="124">
        <v>175.42683244538114</v>
      </c>
      <c r="CK836" s="124">
        <v>143.75832445381101</v>
      </c>
      <c r="CL836" s="124">
        <v>0</v>
      </c>
      <c r="CM836" s="4">
        <f>IF(ISNUMBER(VLOOKUP(A836,Sheet1!$D$5:$D$567,1,0)),1,0)</f>
        <v>0</v>
      </c>
    </row>
    <row r="837" spans="1:91">
      <c r="A837" s="115">
        <v>8861</v>
      </c>
      <c r="B837">
        <v>886</v>
      </c>
      <c r="C837">
        <v>88</v>
      </c>
      <c r="D837" t="s">
        <v>951</v>
      </c>
      <c r="E837"/>
      <c r="F837" t="s">
        <v>90</v>
      </c>
      <c r="G837" s="48" t="s">
        <v>367</v>
      </c>
      <c r="H837" t="s">
        <v>550</v>
      </c>
      <c r="J837" s="57" t="s">
        <v>952</v>
      </c>
      <c r="K837" s="57">
        <f t="shared" si="356"/>
        <v>440.54054054054052</v>
      </c>
      <c r="L837" s="57">
        <f t="shared" si="357"/>
        <v>130.27466166757358</v>
      </c>
      <c r="M837" s="57">
        <f t="shared" si="358"/>
        <v>90.098169648257453</v>
      </c>
      <c r="N837" s="57">
        <f t="shared" si="359"/>
        <v>85.628676680907688</v>
      </c>
      <c r="O837" s="57">
        <f t="shared" si="360"/>
        <v>53.631008486027213</v>
      </c>
      <c r="P837" s="57">
        <f t="shared" si="361"/>
        <v>62.029226696311412</v>
      </c>
      <c r="Q837" s="57">
        <f t="shared" si="362"/>
        <v>421.66174317907735</v>
      </c>
      <c r="R837" s="58">
        <f t="shared" si="363"/>
        <v>570.8152022081141</v>
      </c>
      <c r="S837" s="58">
        <f t="shared" si="364"/>
        <v>660.91337185637155</v>
      </c>
      <c r="T837" s="58">
        <f t="shared" si="365"/>
        <v>746.54204853727924</v>
      </c>
      <c r="U837" s="58">
        <f t="shared" si="366"/>
        <v>800.17305702330646</v>
      </c>
      <c r="V837" s="58">
        <f t="shared" si="367"/>
        <v>862.20228371961787</v>
      </c>
      <c r="W837" s="57">
        <v>1630</v>
      </c>
      <c r="X837" s="57">
        <v>2112.0162481700222</v>
      </c>
      <c r="Y837" s="57">
        <v>2445.3794758685749</v>
      </c>
      <c r="Z837" s="57">
        <v>2762.2055795879332</v>
      </c>
      <c r="AA837" s="57">
        <v>3040.6576166885643</v>
      </c>
      <c r="AB837" s="57">
        <v>3276.3686781345477</v>
      </c>
      <c r="AC837" s="59">
        <v>3.7</v>
      </c>
      <c r="AD837" s="59">
        <v>3.7</v>
      </c>
      <c r="AE837" s="59">
        <v>3.7</v>
      </c>
      <c r="AF837" s="59">
        <v>3.7</v>
      </c>
      <c r="AG837" s="59">
        <v>3.8</v>
      </c>
      <c r="AH837" s="59">
        <v>3.8</v>
      </c>
      <c r="AI837" s="95">
        <v>3</v>
      </c>
      <c r="AJ837" s="95">
        <f t="shared" ref="AJ837:AJ843" si="369">K837/AI837</f>
        <v>146.84684684684683</v>
      </c>
      <c r="AK837" s="95">
        <f t="shared" ref="AK837:AO843" si="370">R837/$AI837</f>
        <v>190.27173406937138</v>
      </c>
      <c r="AL837" s="95">
        <f t="shared" si="370"/>
        <v>220.30445728545718</v>
      </c>
      <c r="AM837" s="95">
        <f t="shared" si="370"/>
        <v>248.8473495124264</v>
      </c>
      <c r="AN837" s="95">
        <f t="shared" si="370"/>
        <v>266.72435234110213</v>
      </c>
      <c r="AO837" s="95">
        <f t="shared" si="370"/>
        <v>287.40076123987262</v>
      </c>
      <c r="AV837" s="117">
        <v>28.669999998019996</v>
      </c>
      <c r="AW837" s="117">
        <v>44.891168430413721</v>
      </c>
      <c r="AX837" s="117">
        <v>52.462928478447004</v>
      </c>
      <c r="AY837" s="117">
        <v>56.836986796158818</v>
      </c>
      <c r="AZ837" s="117">
        <v>60.167195712816373</v>
      </c>
      <c r="BA837" s="117">
        <v>63.692713861224732</v>
      </c>
      <c r="BB837" s="74">
        <f t="shared" si="340"/>
        <v>175.51684684486682</v>
      </c>
      <c r="BC837" s="74">
        <f t="shared" si="341"/>
        <v>235.1629024997851</v>
      </c>
      <c r="BD837" s="74">
        <f t="shared" si="342"/>
        <v>272.7673857639042</v>
      </c>
      <c r="BE837" s="74">
        <f t="shared" si="343"/>
        <v>305.68433630858522</v>
      </c>
      <c r="BF837" s="74">
        <f t="shared" si="344"/>
        <v>326.89154805391848</v>
      </c>
      <c r="BG837" s="74">
        <f t="shared" si="345"/>
        <v>351.09347510109734</v>
      </c>
      <c r="BH837" s="115">
        <v>8861</v>
      </c>
      <c r="BI837" s="57">
        <v>430.04999997029995</v>
      </c>
      <c r="BJ837" s="57">
        <v>673.36752645620584</v>
      </c>
      <c r="BK837" s="57">
        <v>786.94392717670507</v>
      </c>
      <c r="BL837" s="57">
        <v>852.55480194238226</v>
      </c>
      <c r="BM837" s="57">
        <v>902.50793569224561</v>
      </c>
      <c r="BN837" s="21">
        <v>955.39070791837094</v>
      </c>
      <c r="CA837" s="57">
        <v>33.625276993944375</v>
      </c>
      <c r="CB837" s="30">
        <v>30.568433630858522</v>
      </c>
      <c r="CC837" s="30">
        <v>45.852650446287782</v>
      </c>
      <c r="CD837" s="30">
        <v>45.852650446287782</v>
      </c>
      <c r="CE837" s="30">
        <v>56.836986796158818</v>
      </c>
      <c r="CF837" s="30">
        <v>91.705300892575565</v>
      </c>
      <c r="CG837" s="124">
        <v>42.131217012131678</v>
      </c>
      <c r="CH837" s="124">
        <v>35.109347510109735</v>
      </c>
      <c r="CI837" s="124">
        <v>52.6640212651646</v>
      </c>
      <c r="CJ837" s="124">
        <v>52.6640212651646</v>
      </c>
      <c r="CK837" s="124">
        <v>63.692713861224732</v>
      </c>
      <c r="CL837" s="124">
        <v>105.3280425303292</v>
      </c>
      <c r="CM837" s="4">
        <f>IF(ISNUMBER(VLOOKUP(A837,Sheet1!$D$5:$D$567,1,0)),1,0)</f>
        <v>0</v>
      </c>
    </row>
    <row r="838" spans="1:91" s="101" customFormat="1">
      <c r="A838" s="112">
        <v>8862</v>
      </c>
      <c r="B838" s="32">
        <v>886</v>
      </c>
      <c r="C838">
        <v>88</v>
      </c>
      <c r="D838" s="3" t="s">
        <v>953</v>
      </c>
      <c r="E838" s="3"/>
      <c r="F838" s="4" t="s">
        <v>90</v>
      </c>
      <c r="G838" s="48" t="s">
        <v>91</v>
      </c>
      <c r="H838" t="s">
        <v>550</v>
      </c>
      <c r="I838" s="4" t="s">
        <v>367</v>
      </c>
      <c r="J838" s="4" t="s">
        <v>574</v>
      </c>
      <c r="K838" s="57">
        <f t="shared" si="356"/>
        <v>237.63481079218357</v>
      </c>
      <c r="L838" s="57">
        <f t="shared" si="357"/>
        <v>21.035247571703536</v>
      </c>
      <c r="M838" s="57">
        <f t="shared" si="358"/>
        <v>54.98436815557767</v>
      </c>
      <c r="N838" s="57">
        <f t="shared" si="359"/>
        <v>59.978701684350028</v>
      </c>
      <c r="O838" s="57">
        <f t="shared" si="360"/>
        <v>52.314137430282301</v>
      </c>
      <c r="P838" s="57">
        <f t="shared" si="361"/>
        <v>59.065021099319324</v>
      </c>
      <c r="Q838" s="57">
        <f t="shared" si="362"/>
        <v>247.37747594123286</v>
      </c>
      <c r="R838" s="58">
        <f t="shared" si="363"/>
        <v>258.67005836388711</v>
      </c>
      <c r="S838" s="58">
        <f t="shared" si="364"/>
        <v>313.65442651946478</v>
      </c>
      <c r="T838" s="58">
        <f t="shared" si="365"/>
        <v>373.63312820381481</v>
      </c>
      <c r="U838" s="58">
        <f t="shared" si="366"/>
        <v>425.94726563409711</v>
      </c>
      <c r="V838" s="58">
        <f t="shared" si="367"/>
        <v>485.01228673341643</v>
      </c>
      <c r="W838" s="57">
        <v>998.06620532717102</v>
      </c>
      <c r="X838" s="57">
        <v>1086.414245128326</v>
      </c>
      <c r="Y838" s="57">
        <v>1317.3485913817522</v>
      </c>
      <c r="Z838" s="57">
        <v>1569.2591384560224</v>
      </c>
      <c r="AA838" s="57">
        <v>1831.5732422266174</v>
      </c>
      <c r="AB838" s="57">
        <v>2085.5528329536905</v>
      </c>
      <c r="AC838" s="59">
        <v>4.2</v>
      </c>
      <c r="AD838" s="59">
        <v>4.2</v>
      </c>
      <c r="AE838" s="59">
        <v>4.2</v>
      </c>
      <c r="AF838" s="59">
        <v>4.2</v>
      </c>
      <c r="AG838" s="59">
        <v>4.3</v>
      </c>
      <c r="AH838" s="59">
        <v>4.3</v>
      </c>
      <c r="AI838" s="95">
        <v>3</v>
      </c>
      <c r="AJ838" s="95">
        <f t="shared" si="369"/>
        <v>79.211603597394529</v>
      </c>
      <c r="AK838" s="95">
        <f t="shared" si="370"/>
        <v>86.223352787962369</v>
      </c>
      <c r="AL838" s="95">
        <f t="shared" si="370"/>
        <v>104.55147550648826</v>
      </c>
      <c r="AM838" s="95">
        <f t="shared" si="370"/>
        <v>124.54437606793827</v>
      </c>
      <c r="AN838" s="95">
        <f t="shared" si="370"/>
        <v>141.98242187803237</v>
      </c>
      <c r="AO838" s="95">
        <f t="shared" si="370"/>
        <v>161.67076224447214</v>
      </c>
      <c r="AP838" s="57"/>
      <c r="AQ838" s="57"/>
      <c r="AR838" s="57"/>
      <c r="AS838" s="57"/>
      <c r="AT838" s="57"/>
      <c r="AU838" s="57"/>
      <c r="AV838" s="117">
        <v>19.977991876713997</v>
      </c>
      <c r="AW838" s="117">
        <v>21.728284899307276</v>
      </c>
      <c r="AX838" s="117">
        <v>24.007910631041788</v>
      </c>
      <c r="AY838" s="117">
        <v>28.031295582470573</v>
      </c>
      <c r="AZ838" s="117">
        <v>33.728971733109539</v>
      </c>
      <c r="BA838" s="117">
        <v>39.103698853516882</v>
      </c>
      <c r="BB838" s="74">
        <f t="shared" si="340"/>
        <v>99.189595474108529</v>
      </c>
      <c r="BC838" s="74">
        <f t="shared" si="341"/>
        <v>107.95163768726965</v>
      </c>
      <c r="BD838" s="74">
        <f t="shared" si="342"/>
        <v>128.55938613753005</v>
      </c>
      <c r="BE838" s="74">
        <f t="shared" si="343"/>
        <v>152.57567165040885</v>
      </c>
      <c r="BF838" s="74">
        <f t="shared" si="344"/>
        <v>175.71139361114192</v>
      </c>
      <c r="BG838" s="74">
        <f t="shared" si="345"/>
        <v>200.77446109798902</v>
      </c>
      <c r="BH838" s="112">
        <v>8862</v>
      </c>
      <c r="BI838" s="57">
        <v>299.66987815070996</v>
      </c>
      <c r="BJ838" s="57">
        <v>325.92427348960916</v>
      </c>
      <c r="BK838" s="57">
        <v>360.11865946562682</v>
      </c>
      <c r="BL838" s="57">
        <v>420.46943373705858</v>
      </c>
      <c r="BM838" s="57">
        <v>505.93457599664305</v>
      </c>
      <c r="BN838" s="57">
        <v>586.5554828027532</v>
      </c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>
        <v>15.257567165040886</v>
      </c>
      <c r="CB838" s="30">
        <v>41.195431345610395</v>
      </c>
      <c r="CC838" s="30">
        <v>38.143917912602213</v>
      </c>
      <c r="CD838" s="30">
        <v>30.515134330081771</v>
      </c>
      <c r="CE838" s="30">
        <v>28.031295582470573</v>
      </c>
      <c r="CF838" s="30">
        <v>0</v>
      </c>
      <c r="CG838" s="124">
        <v>20.077446109798903</v>
      </c>
      <c r="CH838" s="124">
        <v>52.201359885477146</v>
      </c>
      <c r="CI838" s="124">
        <v>50.193615274497255</v>
      </c>
      <c r="CJ838" s="124">
        <v>40.154892219597805</v>
      </c>
      <c r="CK838" s="124">
        <v>39.103698853516882</v>
      </c>
      <c r="CL838" s="124">
        <v>0</v>
      </c>
      <c r="CM838" s="4">
        <f>IF(ISNUMBER(VLOOKUP(A838,Sheet1!$D$5:$D$567,1,0)),1,0)</f>
        <v>0</v>
      </c>
    </row>
    <row r="839" spans="1:91">
      <c r="A839" s="115">
        <v>8863</v>
      </c>
      <c r="B839">
        <v>886</v>
      </c>
      <c r="C839">
        <v>88</v>
      </c>
      <c r="D839" t="s">
        <v>954</v>
      </c>
      <c r="E839"/>
      <c r="F839" t="s">
        <v>90</v>
      </c>
      <c r="G839" s="48" t="s">
        <v>367</v>
      </c>
      <c r="H839" t="s">
        <v>550</v>
      </c>
      <c r="J839" s="57" t="s">
        <v>952</v>
      </c>
      <c r="K839" s="57">
        <f t="shared" si="356"/>
        <v>134.16666666666669</v>
      </c>
      <c r="L839" s="57">
        <f t="shared" si="357"/>
        <v>62.721758052817762</v>
      </c>
      <c r="M839" s="57">
        <f t="shared" si="358"/>
        <v>45.885388183626674</v>
      </c>
      <c r="N839" s="57">
        <f t="shared" si="359"/>
        <v>50.614936733898588</v>
      </c>
      <c r="O839" s="57">
        <f t="shared" si="360"/>
        <v>49.471333205810424</v>
      </c>
      <c r="P839" s="57">
        <f t="shared" si="361"/>
        <v>56.77419605174191</v>
      </c>
      <c r="Q839" s="57">
        <f t="shared" si="362"/>
        <v>265.46761222789536</v>
      </c>
      <c r="R839" s="58">
        <f t="shared" si="363"/>
        <v>196.88842471948445</v>
      </c>
      <c r="S839" s="58">
        <f t="shared" si="364"/>
        <v>242.77381290311112</v>
      </c>
      <c r="T839" s="58">
        <f t="shared" si="365"/>
        <v>293.38874963700971</v>
      </c>
      <c r="U839" s="58">
        <f t="shared" si="366"/>
        <v>342.86008284282013</v>
      </c>
      <c r="V839" s="58">
        <f t="shared" si="367"/>
        <v>399.63427889456204</v>
      </c>
      <c r="W839" s="57">
        <v>644</v>
      </c>
      <c r="X839" s="57">
        <v>945.06443865352537</v>
      </c>
      <c r="Y839" s="57">
        <v>1165.3143019349334</v>
      </c>
      <c r="Z839" s="57">
        <v>1408.2659982576465</v>
      </c>
      <c r="AA839" s="57">
        <v>1680.0144059298188</v>
      </c>
      <c r="AB839" s="57">
        <v>1958.2079665833542</v>
      </c>
      <c r="AC839" s="59">
        <v>4.8</v>
      </c>
      <c r="AD839" s="59">
        <v>4.8</v>
      </c>
      <c r="AE839" s="59">
        <v>4.8</v>
      </c>
      <c r="AF839" s="59">
        <v>4.8</v>
      </c>
      <c r="AG839" s="59">
        <v>4.9000000000000004</v>
      </c>
      <c r="AH839" s="59">
        <v>4.9000000000000004</v>
      </c>
      <c r="AI839" s="95">
        <v>3</v>
      </c>
      <c r="AJ839" s="95">
        <f t="shared" si="369"/>
        <v>44.722222222222229</v>
      </c>
      <c r="AK839" s="95">
        <f t="shared" si="370"/>
        <v>65.629474906494821</v>
      </c>
      <c r="AL839" s="95">
        <f t="shared" si="370"/>
        <v>80.924604301037036</v>
      </c>
      <c r="AM839" s="95">
        <f t="shared" si="370"/>
        <v>97.796249879003241</v>
      </c>
      <c r="AN839" s="95">
        <f t="shared" si="370"/>
        <v>114.28669428094004</v>
      </c>
      <c r="AO839" s="95">
        <f t="shared" si="370"/>
        <v>133.21142629818735</v>
      </c>
      <c r="AV839" s="117">
        <v>17.259999996978667</v>
      </c>
      <c r="AW839" s="117">
        <v>24.42413370296395</v>
      </c>
      <c r="AX839" s="117">
        <v>28.657729390451632</v>
      </c>
      <c r="AY839" s="117">
        <v>33.903070394340808</v>
      </c>
      <c r="AZ839" s="117">
        <v>41.748241112673803</v>
      </c>
      <c r="BA839" s="117">
        <v>48.143437789518345</v>
      </c>
      <c r="BB839" s="74">
        <f t="shared" si="340"/>
        <v>61.982222219200892</v>
      </c>
      <c r="BC839" s="74">
        <f t="shared" si="341"/>
        <v>90.053608609458763</v>
      </c>
      <c r="BD839" s="74">
        <f t="shared" si="342"/>
        <v>109.58233369148867</v>
      </c>
      <c r="BE839" s="74">
        <f t="shared" si="343"/>
        <v>131.69932027334406</v>
      </c>
      <c r="BF839" s="74">
        <f t="shared" si="344"/>
        <v>156.03493539361384</v>
      </c>
      <c r="BG839" s="74">
        <f t="shared" si="345"/>
        <v>181.35486408770569</v>
      </c>
      <c r="BH839" s="115">
        <v>8863</v>
      </c>
      <c r="BI839" s="57">
        <v>258.89999995468003</v>
      </c>
      <c r="BJ839" s="57">
        <v>366.36200554445924</v>
      </c>
      <c r="BK839" s="57">
        <v>429.8659408567745</v>
      </c>
      <c r="BL839" s="57">
        <v>508.54605591511211</v>
      </c>
      <c r="BM839" s="57">
        <v>626.22361669010706</v>
      </c>
      <c r="BN839" s="21">
        <v>722.1515668427752</v>
      </c>
      <c r="CA839" s="57">
        <v>14.486925230067847</v>
      </c>
      <c r="CB839" s="30">
        <v>13.169932027334406</v>
      </c>
      <c r="CC839" s="30">
        <v>19.754898041001606</v>
      </c>
      <c r="CD839" s="30">
        <v>19.754898041001606</v>
      </c>
      <c r="CE839" s="30">
        <v>33.903070394340808</v>
      </c>
      <c r="CF839" s="30">
        <v>30.290843662869133</v>
      </c>
      <c r="CG839" s="124">
        <v>19.949035049647627</v>
      </c>
      <c r="CH839" s="124">
        <v>18.135486408770571</v>
      </c>
      <c r="CI839" s="124">
        <v>27.203229613155852</v>
      </c>
      <c r="CJ839" s="124">
        <v>27.203229613155852</v>
      </c>
      <c r="CK839" s="124">
        <v>48.143437789518352</v>
      </c>
      <c r="CL839" s="124">
        <v>39.898070099295253</v>
      </c>
      <c r="CM839" s="4">
        <f>IF(ISNUMBER(VLOOKUP(A839,Sheet1!$D$5:$D$567,1,0)),1,0)</f>
        <v>0</v>
      </c>
    </row>
    <row r="840" spans="1:91">
      <c r="A840" s="115">
        <v>8864</v>
      </c>
      <c r="B840">
        <v>886</v>
      </c>
      <c r="C840">
        <v>88</v>
      </c>
      <c r="D840" t="s">
        <v>955</v>
      </c>
      <c r="E840"/>
      <c r="F840" t="s">
        <v>90</v>
      </c>
      <c r="G840" s="48" t="s">
        <v>367</v>
      </c>
      <c r="H840" t="s">
        <v>550</v>
      </c>
      <c r="J840" s="57" t="s">
        <v>952</v>
      </c>
      <c r="K840" s="57">
        <f t="shared" si="356"/>
        <v>475.60683465435449</v>
      </c>
      <c r="L840" s="57">
        <f t="shared" si="357"/>
        <v>151.38563941611977</v>
      </c>
      <c r="M840" s="57">
        <f t="shared" si="358"/>
        <v>132.01487706215266</v>
      </c>
      <c r="N840" s="57">
        <f t="shared" si="359"/>
        <v>147.42146877753146</v>
      </c>
      <c r="O840" s="57">
        <f t="shared" si="360"/>
        <v>103.86566498380216</v>
      </c>
      <c r="P840" s="57">
        <f t="shared" si="361"/>
        <v>148.71876538903098</v>
      </c>
      <c r="Q840" s="57">
        <f t="shared" si="362"/>
        <v>683.40641562863698</v>
      </c>
      <c r="R840" s="58">
        <f t="shared" si="363"/>
        <v>626.99247407047426</v>
      </c>
      <c r="S840" s="58">
        <f t="shared" si="364"/>
        <v>759.00735113262692</v>
      </c>
      <c r="T840" s="58">
        <f t="shared" si="365"/>
        <v>906.42881991015838</v>
      </c>
      <c r="U840" s="58">
        <f t="shared" si="366"/>
        <v>1010.2944848939605</v>
      </c>
      <c r="V840" s="58">
        <f t="shared" si="367"/>
        <v>1159.0132502829915</v>
      </c>
      <c r="W840" s="57">
        <v>2045.1093890137242</v>
      </c>
      <c r="X840" s="57">
        <v>2696.0676385030392</v>
      </c>
      <c r="Y840" s="57">
        <v>3263.7316098702954</v>
      </c>
      <c r="Z840" s="57">
        <v>3897.6439256136809</v>
      </c>
      <c r="AA840" s="57">
        <v>4546.3251820228224</v>
      </c>
      <c r="AB840" s="57">
        <v>5215.5596262734616</v>
      </c>
      <c r="AC840" s="59">
        <v>4.3</v>
      </c>
      <c r="AD840" s="59">
        <v>4.3</v>
      </c>
      <c r="AE840" s="59">
        <v>4.3</v>
      </c>
      <c r="AF840" s="59">
        <v>4.3</v>
      </c>
      <c r="AG840" s="59">
        <v>4.5</v>
      </c>
      <c r="AH840" s="59">
        <v>4.5</v>
      </c>
      <c r="AI840" s="95">
        <v>3</v>
      </c>
      <c r="AJ840" s="95">
        <f t="shared" si="369"/>
        <v>158.5356115514515</v>
      </c>
      <c r="AK840" s="95">
        <f t="shared" si="370"/>
        <v>208.99749135682475</v>
      </c>
      <c r="AL840" s="95">
        <f t="shared" si="370"/>
        <v>253.00245037754232</v>
      </c>
      <c r="AM840" s="95">
        <f t="shared" si="370"/>
        <v>302.14293997005279</v>
      </c>
      <c r="AN840" s="95">
        <f t="shared" si="370"/>
        <v>336.76482829798687</v>
      </c>
      <c r="AO840" s="95">
        <f t="shared" si="370"/>
        <v>386.33775009433049</v>
      </c>
      <c r="AV840" s="117">
        <v>55.346293689324803</v>
      </c>
      <c r="AW840" s="117">
        <v>68.90728720115699</v>
      </c>
      <c r="AX840" s="117">
        <v>77.866930001070514</v>
      </c>
      <c r="AY840" s="117">
        <v>92.425649449877255</v>
      </c>
      <c r="AZ840" s="117">
        <v>111.19132531138051</v>
      </c>
      <c r="BA840" s="117">
        <v>126.74984029580254</v>
      </c>
      <c r="BB840" s="74">
        <f t="shared" si="340"/>
        <v>213.88190524077629</v>
      </c>
      <c r="BC840" s="74">
        <f t="shared" si="341"/>
        <v>277.90477855798173</v>
      </c>
      <c r="BD840" s="74">
        <f t="shared" si="342"/>
        <v>330.86938037861285</v>
      </c>
      <c r="BE840" s="74">
        <f t="shared" si="343"/>
        <v>394.56858941993005</v>
      </c>
      <c r="BF840" s="74">
        <f t="shared" si="344"/>
        <v>447.95615360936739</v>
      </c>
      <c r="BG840" s="74">
        <f t="shared" si="345"/>
        <v>513.08759039013307</v>
      </c>
      <c r="BH840" s="115">
        <v>8864</v>
      </c>
      <c r="BI840" s="57">
        <v>830.19440533987199</v>
      </c>
      <c r="BJ840" s="57">
        <v>1033.6093080173548</v>
      </c>
      <c r="BK840" s="57">
        <v>1168.0039500160576</v>
      </c>
      <c r="BL840" s="57">
        <v>1386.3847417481588</v>
      </c>
      <c r="BM840" s="57">
        <v>1667.8698796707076</v>
      </c>
      <c r="BN840" s="21">
        <v>1901.247604437038</v>
      </c>
      <c r="CA840" s="57">
        <v>43.402544836192305</v>
      </c>
      <c r="CB840" s="30">
        <v>39.456858941993005</v>
      </c>
      <c r="CC840" s="30">
        <v>59.185288412989507</v>
      </c>
      <c r="CD840" s="30">
        <v>59.185288412989507</v>
      </c>
      <c r="CE840" s="30">
        <v>92.425649449877255</v>
      </c>
      <c r="CF840" s="30">
        <v>102.58783324918181</v>
      </c>
      <c r="CG840" s="124">
        <v>56.439634942914637</v>
      </c>
      <c r="CH840" s="124">
        <v>51.30875903901331</v>
      </c>
      <c r="CI840" s="124">
        <v>76.963138558519958</v>
      </c>
      <c r="CJ840" s="124">
        <v>76.963138558519958</v>
      </c>
      <c r="CK840" s="124">
        <v>126.74984029580254</v>
      </c>
      <c r="CL840" s="124">
        <v>123.14102169363193</v>
      </c>
      <c r="CM840" s="4">
        <f>IF(ISNUMBER(VLOOKUP(A840,Sheet1!$D$5:$D$567,1,0)),1,0)</f>
        <v>0</v>
      </c>
    </row>
    <row r="841" spans="1:91">
      <c r="A841" s="115">
        <v>8871</v>
      </c>
      <c r="B841">
        <v>887</v>
      </c>
      <c r="C841">
        <v>88</v>
      </c>
      <c r="D841" t="s">
        <v>956</v>
      </c>
      <c r="E841"/>
      <c r="F841" t="s">
        <v>90</v>
      </c>
      <c r="G841" s="48" t="s">
        <v>367</v>
      </c>
      <c r="H841" t="s">
        <v>550</v>
      </c>
      <c r="J841" s="57" t="s">
        <v>930</v>
      </c>
      <c r="K841" s="57">
        <f t="shared" si="356"/>
        <v>958.46309572428618</v>
      </c>
      <c r="L841" s="57">
        <f t="shared" si="357"/>
        <v>130.01096088569466</v>
      </c>
      <c r="M841" s="57">
        <f t="shared" si="358"/>
        <v>264.2928795433952</v>
      </c>
      <c r="N841" s="57">
        <f t="shared" si="359"/>
        <v>307.1778024739458</v>
      </c>
      <c r="O841" s="57">
        <f t="shared" si="360"/>
        <v>335.07259398908104</v>
      </c>
      <c r="P841" s="57">
        <f t="shared" si="361"/>
        <v>356.74333194913993</v>
      </c>
      <c r="Q841" s="57">
        <f t="shared" si="362"/>
        <v>1393.2975688412566</v>
      </c>
      <c r="R841" s="58">
        <f t="shared" si="363"/>
        <v>1088.4740566099808</v>
      </c>
      <c r="S841" s="58">
        <f t="shared" si="364"/>
        <v>1352.766936153376</v>
      </c>
      <c r="T841" s="58">
        <f t="shared" si="365"/>
        <v>1659.9447386273218</v>
      </c>
      <c r="U841" s="58">
        <f t="shared" si="366"/>
        <v>1995.0173326164029</v>
      </c>
      <c r="V841" s="58">
        <f t="shared" si="367"/>
        <v>2351.7606645655428</v>
      </c>
      <c r="W841" s="57">
        <v>6230.0101222078601</v>
      </c>
      <c r="X841" s="57">
        <v>7075.0813679648754</v>
      </c>
      <c r="Y841" s="57">
        <v>8792.9850849969444</v>
      </c>
      <c r="Z841" s="57">
        <v>10789.640801077592</v>
      </c>
      <c r="AA841" s="57">
        <v>12967.612662006619</v>
      </c>
      <c r="AB841" s="57">
        <v>15286.444319676029</v>
      </c>
      <c r="AC841" s="11">
        <v>6.5</v>
      </c>
      <c r="AD841" s="11">
        <v>6.5</v>
      </c>
      <c r="AE841" s="11">
        <v>6.5</v>
      </c>
      <c r="AF841" s="11">
        <v>6.5</v>
      </c>
      <c r="AG841" s="11">
        <v>6.5</v>
      </c>
      <c r="AH841" s="11">
        <v>6.5</v>
      </c>
      <c r="AI841" s="99">
        <v>5</v>
      </c>
      <c r="AJ841" s="95">
        <f t="shared" si="369"/>
        <v>191.69261914485725</v>
      </c>
      <c r="AK841" s="95">
        <f t="shared" si="370"/>
        <v>217.69481132199616</v>
      </c>
      <c r="AL841" s="95">
        <f t="shared" si="370"/>
        <v>270.55338723067518</v>
      </c>
      <c r="AM841" s="95">
        <f t="shared" si="370"/>
        <v>331.98894772546436</v>
      </c>
      <c r="AN841" s="95">
        <f t="shared" si="370"/>
        <v>399.00346652328057</v>
      </c>
      <c r="AO841" s="95">
        <f t="shared" si="370"/>
        <v>470.35213291310856</v>
      </c>
      <c r="AU841" s="9"/>
      <c r="AV841" s="117">
        <v>191.85697839618553</v>
      </c>
      <c r="AW841" s="117">
        <v>199.49382428891113</v>
      </c>
      <c r="AX841" s="117">
        <v>201.72965779661985</v>
      </c>
      <c r="AY841" s="117">
        <v>222.33471886375042</v>
      </c>
      <c r="AZ841" s="117">
        <v>271.74759372225282</v>
      </c>
      <c r="BA841" s="117">
        <v>325.85683804110721</v>
      </c>
      <c r="BB841" s="74">
        <f t="shared" si="340"/>
        <v>383.54959754104277</v>
      </c>
      <c r="BC841" s="74">
        <f t="shared" si="341"/>
        <v>417.18863561090728</v>
      </c>
      <c r="BD841" s="74">
        <f t="shared" si="342"/>
        <v>472.28304502729503</v>
      </c>
      <c r="BE841" s="74">
        <f t="shared" si="343"/>
        <v>554.32366658921478</v>
      </c>
      <c r="BF841" s="74">
        <f t="shared" si="344"/>
        <v>670.75106024553338</v>
      </c>
      <c r="BG841" s="74">
        <f t="shared" si="345"/>
        <v>796.20897095421583</v>
      </c>
      <c r="BH841" s="115">
        <v>8871</v>
      </c>
      <c r="BI841" s="57">
        <v>2877.8546759427827</v>
      </c>
      <c r="BJ841" s="57">
        <v>2992.4073643336669</v>
      </c>
      <c r="BK841" s="57">
        <v>3025.9448669492976</v>
      </c>
      <c r="BL841" s="57">
        <v>3335.0207829562564</v>
      </c>
      <c r="BM841" s="57">
        <v>4076.2139058337925</v>
      </c>
      <c r="BN841" s="21">
        <v>4887.8525706166083</v>
      </c>
      <c r="CA841" s="57">
        <v>0</v>
      </c>
      <c r="CB841" s="30">
        <v>83.148549988382214</v>
      </c>
      <c r="CC841" s="30">
        <v>83.148549988382214</v>
      </c>
      <c r="CD841" s="30">
        <v>110.86473331784296</v>
      </c>
      <c r="CE841" s="30">
        <v>222.33471886375042</v>
      </c>
      <c r="CF841" s="30">
        <v>55.432366658921481</v>
      </c>
      <c r="CG841" s="124">
        <v>0</v>
      </c>
      <c r="CH841" s="124">
        <v>111.46925593359023</v>
      </c>
      <c r="CI841" s="124">
        <v>119.43134564313237</v>
      </c>
      <c r="CJ841" s="124">
        <v>159.24179419084317</v>
      </c>
      <c r="CK841" s="124">
        <v>325.85683804110721</v>
      </c>
      <c r="CL841" s="124">
        <v>79.620897095421583</v>
      </c>
      <c r="CM841" s="4">
        <f>IF(ISNUMBER(VLOOKUP(A841,Sheet1!$D$5:$D$567,1,0)),1,0)</f>
        <v>0</v>
      </c>
    </row>
    <row r="842" spans="1:91">
      <c r="A842" s="112">
        <v>8881</v>
      </c>
      <c r="B842" s="32">
        <v>888</v>
      </c>
      <c r="C842">
        <v>88</v>
      </c>
      <c r="D842" s="3" t="s">
        <v>957</v>
      </c>
      <c r="E842" s="3"/>
      <c r="F842" s="4" t="s">
        <v>90</v>
      </c>
      <c r="G842" s="48" t="s">
        <v>91</v>
      </c>
      <c r="H842" s="4" t="s">
        <v>550</v>
      </c>
      <c r="I842" s="4" t="s">
        <v>367</v>
      </c>
      <c r="J842" s="4" t="s">
        <v>574</v>
      </c>
      <c r="K842" s="57">
        <f t="shared" si="356"/>
        <v>96.909194192002332</v>
      </c>
      <c r="L842" s="57">
        <f t="shared" si="357"/>
        <v>7.1583831933184712</v>
      </c>
      <c r="M842" s="57">
        <f t="shared" si="358"/>
        <v>28.109009038546859</v>
      </c>
      <c r="N842" s="57">
        <f t="shared" si="359"/>
        <v>30.014130605209772</v>
      </c>
      <c r="O842" s="57">
        <f t="shared" si="360"/>
        <v>33.015947892064446</v>
      </c>
      <c r="P842" s="57">
        <f t="shared" si="361"/>
        <v>32.159226803399036</v>
      </c>
      <c r="Q842" s="57">
        <f t="shared" si="362"/>
        <v>130.45669753253858</v>
      </c>
      <c r="R842" s="58">
        <f t="shared" si="363"/>
        <v>104.0675773853208</v>
      </c>
      <c r="S842" s="58">
        <f t="shared" si="364"/>
        <v>132.17658642386766</v>
      </c>
      <c r="T842" s="58">
        <f t="shared" si="365"/>
        <v>162.19071702907743</v>
      </c>
      <c r="U842" s="58">
        <f t="shared" si="366"/>
        <v>195.20666492114188</v>
      </c>
      <c r="V842" s="58">
        <f t="shared" si="367"/>
        <v>227.36589172454092</v>
      </c>
      <c r="W842" s="57">
        <v>523.30964863681265</v>
      </c>
      <c r="X842" s="57">
        <v>561.9649178807324</v>
      </c>
      <c r="Y842" s="57">
        <v>713.75356668888537</v>
      </c>
      <c r="Z842" s="57">
        <v>875.82987195701821</v>
      </c>
      <c r="AA842" s="57">
        <v>1054.1159905741663</v>
      </c>
      <c r="AB842" s="57">
        <v>1227.775815312521</v>
      </c>
      <c r="AC842" s="11">
        <v>5.4</v>
      </c>
      <c r="AD842" s="11">
        <v>5.4</v>
      </c>
      <c r="AE842" s="11">
        <v>5.4</v>
      </c>
      <c r="AF842" s="11">
        <v>5.4</v>
      </c>
      <c r="AG842" s="11">
        <v>5.4</v>
      </c>
      <c r="AH842" s="11">
        <v>5.4</v>
      </c>
      <c r="AI842" s="99">
        <v>3</v>
      </c>
      <c r="AJ842" s="95">
        <f t="shared" si="369"/>
        <v>32.303064730667444</v>
      </c>
      <c r="AK842" s="95">
        <f t="shared" si="370"/>
        <v>34.689192461773601</v>
      </c>
      <c r="AL842" s="95">
        <f t="shared" si="370"/>
        <v>44.058862141289218</v>
      </c>
      <c r="AM842" s="95">
        <f t="shared" si="370"/>
        <v>54.063572343025811</v>
      </c>
      <c r="AN842" s="95">
        <f t="shared" si="370"/>
        <v>65.068888307047288</v>
      </c>
      <c r="AO842" s="95">
        <f t="shared" si="370"/>
        <v>75.788630574846977</v>
      </c>
      <c r="AU842" s="9"/>
      <c r="AV842" s="117">
        <v>13.299122435925147</v>
      </c>
      <c r="AW842" s="117">
        <v>12.768590881457692</v>
      </c>
      <c r="AX842" s="117">
        <v>14.534981599776163</v>
      </c>
      <c r="AY842" s="117">
        <v>16.483258645607933</v>
      </c>
      <c r="AZ842" s="117">
        <v>19.922192153674715</v>
      </c>
      <c r="BA842" s="117">
        <v>23.537377034053126</v>
      </c>
      <c r="BB842" s="74">
        <f t="shared" si="340"/>
        <v>45.602187166592593</v>
      </c>
      <c r="BC842" s="74">
        <f t="shared" si="341"/>
        <v>47.457783343231291</v>
      </c>
      <c r="BD842" s="74">
        <f t="shared" si="342"/>
        <v>58.593843741065385</v>
      </c>
      <c r="BE842" s="74">
        <f t="shared" si="343"/>
        <v>70.546830988633744</v>
      </c>
      <c r="BF842" s="74">
        <f t="shared" si="344"/>
        <v>84.991080460722003</v>
      </c>
      <c r="BG842" s="74">
        <f t="shared" si="345"/>
        <v>99.326007608900099</v>
      </c>
      <c r="BH842" s="112">
        <v>8881</v>
      </c>
      <c r="BI842" s="57">
        <v>199.48683653887721</v>
      </c>
      <c r="BJ842" s="57">
        <v>191.52886322186538</v>
      </c>
      <c r="BK842" s="57">
        <v>218.02472399664245</v>
      </c>
      <c r="BL842" s="57">
        <v>247.24887968411898</v>
      </c>
      <c r="BM842" s="57">
        <v>298.83288230512073</v>
      </c>
      <c r="BN842" s="57">
        <v>353.06065551079689</v>
      </c>
      <c r="CA842" s="57">
        <v>0</v>
      </c>
      <c r="CB842" s="30">
        <v>19.047644366931113</v>
      </c>
      <c r="CC842" s="30">
        <v>17.636707747158436</v>
      </c>
      <c r="CD842" s="30">
        <v>17.636707747158436</v>
      </c>
      <c r="CE842" s="30">
        <v>16.483258645607933</v>
      </c>
      <c r="CF842" s="30">
        <v>0</v>
      </c>
      <c r="CG842" s="124">
        <v>0</v>
      </c>
      <c r="CH842" s="124">
        <v>25.824761978314026</v>
      </c>
      <c r="CI842" s="124">
        <v>24.831501902225025</v>
      </c>
      <c r="CJ842" s="124">
        <v>24.831501902225025</v>
      </c>
      <c r="CK842" s="124">
        <v>23.537377034053126</v>
      </c>
      <c r="CL842" s="124">
        <v>0</v>
      </c>
      <c r="CM842" s="4">
        <f>IF(ISNUMBER(VLOOKUP(A842,Sheet1!$D$5:$D$567,1,0)),1,0)</f>
        <v>0</v>
      </c>
    </row>
    <row r="843" spans="1:91">
      <c r="A843" s="112">
        <v>8882</v>
      </c>
      <c r="B843" s="32">
        <v>888</v>
      </c>
      <c r="C843">
        <v>88</v>
      </c>
      <c r="D843" s="3" t="s">
        <v>958</v>
      </c>
      <c r="E843" s="3"/>
      <c r="F843" s="4" t="s">
        <v>90</v>
      </c>
      <c r="G843" s="48" t="s">
        <v>91</v>
      </c>
      <c r="H843" s="4" t="s">
        <v>550</v>
      </c>
      <c r="I843" s="4" t="s">
        <v>367</v>
      </c>
      <c r="J843" s="4" t="s">
        <v>574</v>
      </c>
      <c r="K843" s="57">
        <f t="shared" si="356"/>
        <v>1528.3547865140229</v>
      </c>
      <c r="L843" s="57">
        <f t="shared" si="357"/>
        <v>479.39098126600766</v>
      </c>
      <c r="M843" s="57">
        <f t="shared" si="358"/>
        <v>446.52445681371478</v>
      </c>
      <c r="N843" s="57">
        <f t="shared" si="359"/>
        <v>488.60399676609495</v>
      </c>
      <c r="O843" s="57">
        <f t="shared" si="360"/>
        <v>469.91672357677817</v>
      </c>
      <c r="P843" s="57">
        <f t="shared" si="361"/>
        <v>537.68390173618445</v>
      </c>
      <c r="Q843" s="57">
        <f t="shared" si="362"/>
        <v>2422.1200601587798</v>
      </c>
      <c r="R843" s="58">
        <f t="shared" si="363"/>
        <v>2007.7457677800305</v>
      </c>
      <c r="S843" s="58">
        <f t="shared" si="364"/>
        <v>2454.2702245937453</v>
      </c>
      <c r="T843" s="58">
        <f t="shared" si="365"/>
        <v>2942.8742213598402</v>
      </c>
      <c r="U843" s="58">
        <f t="shared" si="366"/>
        <v>3412.7909449366184</v>
      </c>
      <c r="V843" s="58">
        <f t="shared" si="367"/>
        <v>3950.4748466728029</v>
      </c>
      <c r="W843" s="57">
        <v>8864.457761781332</v>
      </c>
      <c r="X843" s="57">
        <v>11644.925453124177</v>
      </c>
      <c r="Y843" s="57">
        <v>14234.767302643722</v>
      </c>
      <c r="Z843" s="57">
        <v>17068.670483887072</v>
      </c>
      <c r="AA843" s="57">
        <v>20135.466575126051</v>
      </c>
      <c r="AB843" s="57">
        <v>23307.801595369539</v>
      </c>
      <c r="AC843" s="11">
        <v>5.8</v>
      </c>
      <c r="AD843" s="11">
        <v>5.8</v>
      </c>
      <c r="AE843" s="11">
        <v>5.8</v>
      </c>
      <c r="AF843" s="11">
        <v>5.8</v>
      </c>
      <c r="AG843" s="11">
        <v>5.9</v>
      </c>
      <c r="AH843" s="59">
        <v>5.9</v>
      </c>
      <c r="AI843" s="95">
        <v>5</v>
      </c>
      <c r="AJ843" s="95">
        <f t="shared" si="369"/>
        <v>305.6709573028046</v>
      </c>
      <c r="AK843" s="95">
        <f t="shared" si="370"/>
        <v>401.5491535560061</v>
      </c>
      <c r="AL843" s="95">
        <f t="shared" si="370"/>
        <v>490.85404491874908</v>
      </c>
      <c r="AM843" s="95">
        <f t="shared" si="370"/>
        <v>588.574844271968</v>
      </c>
      <c r="AN843" s="95">
        <f t="shared" si="370"/>
        <v>682.55818898732366</v>
      </c>
      <c r="AO843" s="95">
        <f t="shared" si="370"/>
        <v>790.09496933456057</v>
      </c>
      <c r="AV843" s="117">
        <v>257.43662738715619</v>
      </c>
      <c r="AW843" s="117">
        <v>337.56277880359534</v>
      </c>
      <c r="AX843" s="117">
        <v>383.78431504393495</v>
      </c>
      <c r="AY843" s="117">
        <v>428.08681577913609</v>
      </c>
      <c r="AZ843" s="117">
        <v>498.69678868271632</v>
      </c>
      <c r="BA843" s="117">
        <v>575.17042665347572</v>
      </c>
      <c r="BB843" s="74">
        <f t="shared" si="340"/>
        <v>563.10758468996073</v>
      </c>
      <c r="BC843" s="74">
        <f t="shared" si="341"/>
        <v>739.1119323596015</v>
      </c>
      <c r="BD843" s="74">
        <f t="shared" si="342"/>
        <v>874.63835996268404</v>
      </c>
      <c r="BE843" s="74">
        <f t="shared" si="343"/>
        <v>1016.661660051104</v>
      </c>
      <c r="BF843" s="74">
        <f t="shared" si="344"/>
        <v>1181.25497767004</v>
      </c>
      <c r="BG843" s="74">
        <f t="shared" si="345"/>
        <v>1365.2653959880363</v>
      </c>
      <c r="BH843" s="112">
        <v>8882</v>
      </c>
      <c r="BI843" s="57">
        <v>3861.5494108073426</v>
      </c>
      <c r="BJ843" s="57">
        <v>5063.44168205393</v>
      </c>
      <c r="BK843" s="57">
        <v>5756.7647256590244</v>
      </c>
      <c r="BL843" s="57">
        <v>6421.3022366870409</v>
      </c>
      <c r="BM843" s="57">
        <v>7480.451830240745</v>
      </c>
      <c r="BN843" s="57">
        <v>8627.5563998021353</v>
      </c>
      <c r="CA843" s="57">
        <v>0</v>
      </c>
      <c r="CB843" s="30">
        <v>182.99909880919873</v>
      </c>
      <c r="CC843" s="30">
        <v>203.33233201022082</v>
      </c>
      <c r="CD843" s="30">
        <v>203.33233201022082</v>
      </c>
      <c r="CE843" s="30">
        <v>428.08681577913609</v>
      </c>
      <c r="CF843" s="30">
        <v>0</v>
      </c>
      <c r="CG843" s="124">
        <v>0</v>
      </c>
      <c r="CH843" s="124">
        <v>245.74777127784651</v>
      </c>
      <c r="CI843" s="124">
        <v>273.05307919760725</v>
      </c>
      <c r="CJ843" s="124">
        <v>273.05307919760725</v>
      </c>
      <c r="CK843" s="124">
        <v>575.17042665347572</v>
      </c>
      <c r="CL843" s="124">
        <v>0</v>
      </c>
      <c r="CM843" s="4">
        <f>IF(ISNUMBER(VLOOKUP(A843,Sheet1!$D$5:$D$567,1,0)),1,0)</f>
        <v>0</v>
      </c>
    </row>
    <row r="844" spans="1:91">
      <c r="A844" s="48">
        <v>8911</v>
      </c>
      <c r="B844" s="48">
        <v>891</v>
      </c>
      <c r="C844" s="48">
        <v>89</v>
      </c>
      <c r="D844" s="48" t="s">
        <v>959</v>
      </c>
      <c r="E844" s="48"/>
      <c r="F844" s="48" t="s">
        <v>586</v>
      </c>
      <c r="G844" s="48" t="s">
        <v>367</v>
      </c>
      <c r="H844" s="48" t="s">
        <v>586</v>
      </c>
      <c r="J844" s="48" t="s">
        <v>586</v>
      </c>
      <c r="Q844" s="3"/>
      <c r="V844" s="41"/>
      <c r="W844" s="117">
        <v>4882.9337368332563</v>
      </c>
      <c r="X844" s="117">
        <v>5166.133368206144</v>
      </c>
      <c r="Y844" s="117">
        <v>5648.8599423819278</v>
      </c>
      <c r="Z844" s="117">
        <v>6116.2021286049112</v>
      </c>
      <c r="AA844" s="117">
        <v>6554.7859532284074</v>
      </c>
      <c r="AB844" s="117">
        <v>6956.5471049234193</v>
      </c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F844" s="3"/>
      <c r="BG844" s="1"/>
      <c r="BH844" s="48">
        <v>8911</v>
      </c>
      <c r="BN844" s="21"/>
      <c r="CM844" s="4">
        <f>IF(ISNUMBER(VLOOKUP(A844,Sheet1!$D$5:$D$567,1,0)),1,0)</f>
        <v>0</v>
      </c>
    </row>
    <row r="845" spans="1:91">
      <c r="A845" s="48">
        <v>8912</v>
      </c>
      <c r="B845" s="48">
        <v>891</v>
      </c>
      <c r="C845" s="48">
        <v>89</v>
      </c>
      <c r="D845" s="48" t="s">
        <v>960</v>
      </c>
      <c r="E845" s="48"/>
      <c r="F845" s="48" t="s">
        <v>586</v>
      </c>
      <c r="G845" s="48" t="s">
        <v>367</v>
      </c>
      <c r="H845" s="48" t="s">
        <v>586</v>
      </c>
      <c r="J845" s="48" t="s">
        <v>586</v>
      </c>
      <c r="Q845" s="3"/>
      <c r="V845" s="41"/>
      <c r="W845" s="117">
        <v>36539.706390235377</v>
      </c>
      <c r="X845" s="117">
        <v>38658.930598036975</v>
      </c>
      <c r="Y845" s="117">
        <v>42271.244063217571</v>
      </c>
      <c r="Z845" s="117">
        <v>45768.433906189559</v>
      </c>
      <c r="AA845" s="117">
        <v>49050.420728653007</v>
      </c>
      <c r="AB845" s="117">
        <v>52056.858110999965</v>
      </c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F845" s="3"/>
      <c r="BG845" s="1"/>
      <c r="BH845" s="48">
        <v>8912</v>
      </c>
      <c r="BN845" s="21"/>
      <c r="CM845" s="4">
        <f>IF(ISNUMBER(VLOOKUP(A845,Sheet1!$D$5:$D$567,1,0)),1,0)</f>
        <v>0</v>
      </c>
    </row>
    <row r="846" spans="1:91">
      <c r="A846" s="48">
        <v>8913</v>
      </c>
      <c r="B846" s="48">
        <v>891</v>
      </c>
      <c r="C846" s="48">
        <v>89</v>
      </c>
      <c r="D846" s="48" t="s">
        <v>961</v>
      </c>
      <c r="E846" s="48"/>
      <c r="F846" s="48" t="s">
        <v>586</v>
      </c>
      <c r="G846" s="48" t="s">
        <v>367</v>
      </c>
      <c r="H846" s="48" t="s">
        <v>586</v>
      </c>
      <c r="J846" s="48" t="s">
        <v>586</v>
      </c>
      <c r="Q846" s="3"/>
      <c r="V846" s="41"/>
      <c r="W846" s="117">
        <v>6199.6799130579566</v>
      </c>
      <c r="X846" s="117">
        <v>6559.2479843516194</v>
      </c>
      <c r="Y846" s="117">
        <v>7172.1480167321115</v>
      </c>
      <c r="Z846" s="117">
        <v>7765.515062161292</v>
      </c>
      <c r="AA846" s="117">
        <v>8322.368682188875</v>
      </c>
      <c r="AB846" s="117">
        <v>8832.4699197342325</v>
      </c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F846" s="3"/>
      <c r="BG846" s="1"/>
      <c r="BH846" s="48">
        <v>8913</v>
      </c>
      <c r="BN846" s="21"/>
      <c r="CM846" s="4">
        <f>IF(ISNUMBER(VLOOKUP(A846,Sheet1!$D$5:$D$567,1,0)),1,0)</f>
        <v>0</v>
      </c>
    </row>
    <row r="847" spans="1:91" s="101" customFormat="1">
      <c r="A847" s="48">
        <v>8914</v>
      </c>
      <c r="B847" s="48">
        <v>891</v>
      </c>
      <c r="C847" s="48">
        <v>89</v>
      </c>
      <c r="D847" s="48" t="s">
        <v>962</v>
      </c>
      <c r="E847" s="48"/>
      <c r="F847" s="48" t="s">
        <v>586</v>
      </c>
      <c r="G847" s="48" t="s">
        <v>367</v>
      </c>
      <c r="H847" s="48" t="s">
        <v>586</v>
      </c>
      <c r="I847" s="4"/>
      <c r="J847" s="48" t="s">
        <v>586</v>
      </c>
      <c r="K847" s="57"/>
      <c r="L847" s="57"/>
      <c r="M847" s="57"/>
      <c r="N847" s="57"/>
      <c r="O847" s="57"/>
      <c r="P847" s="57"/>
      <c r="Q847" s="3"/>
      <c r="R847" s="3"/>
      <c r="S847" s="3"/>
      <c r="T847" s="3"/>
      <c r="U847" s="3"/>
      <c r="V847" s="41"/>
      <c r="W847" s="117">
        <v>3730.7808326366462</v>
      </c>
      <c r="X847" s="117">
        <v>3947.1580790788507</v>
      </c>
      <c r="Y847" s="117">
        <v>4315.9828773255176</v>
      </c>
      <c r="Z847" s="117">
        <v>4673.0533117430778</v>
      </c>
      <c r="AA847" s="117">
        <v>5008.1510653880005</v>
      </c>
      <c r="AB847" s="117">
        <v>5315.1146419639654</v>
      </c>
      <c r="AC847" s="59"/>
      <c r="AD847" s="59"/>
      <c r="AE847" s="59"/>
      <c r="AF847" s="59"/>
      <c r="AG847" s="59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3"/>
      <c r="BG847" s="1"/>
      <c r="BH847" s="48">
        <v>8914</v>
      </c>
      <c r="BI847" s="57"/>
      <c r="BJ847" s="57"/>
      <c r="BK847" s="57"/>
      <c r="BL847" s="57"/>
      <c r="BM847" s="57"/>
      <c r="BN847" s="21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30"/>
      <c r="CC847" s="30"/>
      <c r="CD847" s="30"/>
      <c r="CE847" s="30"/>
      <c r="CF847" s="30"/>
      <c r="CG847" s="124"/>
      <c r="CH847" s="124"/>
      <c r="CI847" s="124"/>
      <c r="CJ847" s="124"/>
      <c r="CK847" s="124"/>
      <c r="CL847" s="124"/>
      <c r="CM847" s="4">
        <f>IF(ISNUMBER(VLOOKUP(A847,Sheet1!$D$5:$D$567,1,0)),1,0)</f>
        <v>0</v>
      </c>
    </row>
    <row r="848" spans="1:91">
      <c r="A848" s="48">
        <v>8921</v>
      </c>
      <c r="B848" s="48">
        <v>892</v>
      </c>
      <c r="C848" s="48">
        <v>89</v>
      </c>
      <c r="D848" s="48" t="s">
        <v>963</v>
      </c>
      <c r="E848" s="48"/>
      <c r="F848" s="48" t="s">
        <v>586</v>
      </c>
      <c r="G848" s="48" t="s">
        <v>367</v>
      </c>
      <c r="H848" s="48" t="s">
        <v>586</v>
      </c>
      <c r="J848" s="48" t="s">
        <v>586</v>
      </c>
      <c r="Q848" s="3"/>
      <c r="V848" s="41"/>
      <c r="W848" s="117">
        <v>6240.8158086733019</v>
      </c>
      <c r="X848" s="117">
        <v>6665.1845401236787</v>
      </c>
      <c r="Y848" s="117">
        <v>7207.4301311119061</v>
      </c>
      <c r="Z848" s="117">
        <v>7709.8254264585639</v>
      </c>
      <c r="AA848" s="117">
        <v>8161.6722158280336</v>
      </c>
      <c r="AB848" s="117">
        <v>8563.4410196080335</v>
      </c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F848" s="3"/>
      <c r="BG848" s="1"/>
      <c r="BH848" s="48">
        <v>8921</v>
      </c>
      <c r="BN848" s="21"/>
      <c r="CM848" s="4">
        <f>IF(ISNUMBER(VLOOKUP(A848,Sheet1!$D$5:$D$567,1,0)),1,0)</f>
        <v>0</v>
      </c>
    </row>
    <row r="849" spans="1:91">
      <c r="A849" s="48">
        <v>8922</v>
      </c>
      <c r="B849" s="48">
        <v>892</v>
      </c>
      <c r="C849" s="48">
        <v>89</v>
      </c>
      <c r="D849" s="48" t="s">
        <v>964</v>
      </c>
      <c r="E849" s="48"/>
      <c r="F849" s="48" t="s">
        <v>586</v>
      </c>
      <c r="G849" s="48" t="s">
        <v>367</v>
      </c>
      <c r="H849" s="48" t="s">
        <v>586</v>
      </c>
      <c r="J849" s="48" t="s">
        <v>586</v>
      </c>
      <c r="Q849" s="3"/>
      <c r="V849" s="41"/>
      <c r="W849" s="117">
        <v>15138.89946656034</v>
      </c>
      <c r="X849" s="117">
        <v>16946.355466478773</v>
      </c>
      <c r="Y849" s="117">
        <v>18397.460020006005</v>
      </c>
      <c r="Z849" s="117">
        <v>19773.901480493649</v>
      </c>
      <c r="AA849" s="117">
        <v>21043.972040891273</v>
      </c>
      <c r="AB849" s="117">
        <v>22204.537852770267</v>
      </c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F849" s="3"/>
      <c r="BG849" s="1"/>
      <c r="BH849" s="48">
        <v>8922</v>
      </c>
      <c r="BN849" s="21"/>
      <c r="CM849" s="4">
        <f>IF(ISNUMBER(VLOOKUP(A849,Sheet1!$D$5:$D$567,1,0)),1,0)</f>
        <v>0</v>
      </c>
    </row>
    <row r="850" spans="1:91">
      <c r="A850" s="48">
        <v>8923</v>
      </c>
      <c r="B850" s="48">
        <v>892</v>
      </c>
      <c r="C850" s="48">
        <v>89</v>
      </c>
      <c r="D850" s="48" t="s">
        <v>965</v>
      </c>
      <c r="E850" s="48"/>
      <c r="F850" s="48" t="s">
        <v>586</v>
      </c>
      <c r="G850" s="48" t="s">
        <v>367</v>
      </c>
      <c r="H850" s="48" t="s">
        <v>586</v>
      </c>
      <c r="J850" s="48" t="s">
        <v>586</v>
      </c>
      <c r="Q850" s="3"/>
      <c r="V850" s="41"/>
      <c r="W850" s="117">
        <v>9147.1570547366882</v>
      </c>
      <c r="X850" s="117">
        <v>10239.249907146424</v>
      </c>
      <c r="Y850" s="117">
        <v>11116.029707638283</v>
      </c>
      <c r="Z850" s="117">
        <v>11947.696913272492</v>
      </c>
      <c r="AA850" s="117">
        <v>12715.09317693196</v>
      </c>
      <c r="AB850" s="117">
        <v>13416.324978957218</v>
      </c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F850" s="3"/>
      <c r="BG850" s="1"/>
      <c r="BH850" s="48">
        <v>8923</v>
      </c>
      <c r="BN850" s="21"/>
      <c r="CM850" s="4">
        <f>IF(ISNUMBER(VLOOKUP(A850,Sheet1!$D$5:$D$567,1,0)),1,0)</f>
        <v>0</v>
      </c>
    </row>
    <row r="851" spans="1:91">
      <c r="A851" s="48">
        <v>8924</v>
      </c>
      <c r="B851" s="48">
        <v>892</v>
      </c>
      <c r="C851" s="48">
        <v>89</v>
      </c>
      <c r="D851" s="48" t="s">
        <v>966</v>
      </c>
      <c r="E851" s="48"/>
      <c r="F851" s="48" t="s">
        <v>586</v>
      </c>
      <c r="G851" s="48" t="s">
        <v>367</v>
      </c>
      <c r="H851" s="48" t="s">
        <v>586</v>
      </c>
      <c r="J851" s="48" t="s">
        <v>586</v>
      </c>
      <c r="Q851" s="3"/>
      <c r="V851" s="41"/>
      <c r="W851" s="117">
        <v>11132.586492974115</v>
      </c>
      <c r="X851" s="117">
        <v>12461.722755209208</v>
      </c>
      <c r="Y851" s="117">
        <v>13528.811349606278</v>
      </c>
      <c r="Z851" s="117">
        <v>14540.99546809134</v>
      </c>
      <c r="AA851" s="117">
        <v>15474.958362622638</v>
      </c>
      <c r="AB851" s="117">
        <v>16328.395517025441</v>
      </c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F851" s="3"/>
      <c r="BG851" s="1"/>
      <c r="BH851" s="48">
        <v>8924</v>
      </c>
      <c r="BN851" s="21"/>
      <c r="CM851" s="4">
        <f>IF(ISNUMBER(VLOOKUP(A851,Sheet1!$D$5:$D$567,1,0)),1,0)</f>
        <v>0</v>
      </c>
    </row>
    <row r="852" spans="1:91">
      <c r="A852" s="48">
        <v>8931</v>
      </c>
      <c r="B852" s="48">
        <v>893</v>
      </c>
      <c r="C852" s="48">
        <v>89</v>
      </c>
      <c r="D852" s="48" t="s">
        <v>967</v>
      </c>
      <c r="E852" s="48"/>
      <c r="F852" s="48" t="s">
        <v>586</v>
      </c>
      <c r="G852" s="48" t="s">
        <v>367</v>
      </c>
      <c r="H852" s="48" t="s">
        <v>586</v>
      </c>
      <c r="J852" s="48" t="s">
        <v>586</v>
      </c>
      <c r="Q852" s="3"/>
      <c r="V852" s="41"/>
      <c r="W852" s="117">
        <v>11951.583117588321</v>
      </c>
      <c r="X852" s="117">
        <v>13622.105790742778</v>
      </c>
      <c r="Y852" s="117">
        <v>15114.913501650037</v>
      </c>
      <c r="Z852" s="117">
        <v>16601.827227389447</v>
      </c>
      <c r="AA852" s="117">
        <v>18059.325223207627</v>
      </c>
      <c r="AB852" s="117">
        <v>19483.286436033402</v>
      </c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F852" s="3"/>
      <c r="BG852" s="1"/>
      <c r="BH852" s="48">
        <v>8931</v>
      </c>
      <c r="BN852" s="21"/>
      <c r="CM852" s="4">
        <f>IF(ISNUMBER(VLOOKUP(A852,Sheet1!$D$5:$D$567,1,0)),1,0)</f>
        <v>0</v>
      </c>
    </row>
    <row r="853" spans="1:91">
      <c r="A853" s="48">
        <v>8932</v>
      </c>
      <c r="B853" s="48">
        <v>893</v>
      </c>
      <c r="C853" s="48">
        <v>89</v>
      </c>
      <c r="D853" s="48" t="s">
        <v>968</v>
      </c>
      <c r="E853" s="48"/>
      <c r="F853" s="48" t="s">
        <v>586</v>
      </c>
      <c r="G853" s="48" t="s">
        <v>367</v>
      </c>
      <c r="H853" s="48" t="s">
        <v>586</v>
      </c>
      <c r="J853" s="48" t="s">
        <v>586</v>
      </c>
      <c r="Q853" s="3"/>
      <c r="V853" s="41"/>
      <c r="W853" s="117">
        <v>23303.824308925876</v>
      </c>
      <c r="X853" s="117">
        <v>26561.097131802278</v>
      </c>
      <c r="Y853" s="117">
        <v>29471.85198994293</v>
      </c>
      <c r="Z853" s="117">
        <v>32371.114446325759</v>
      </c>
      <c r="AA853" s="117">
        <v>35213.020567965323</v>
      </c>
      <c r="AB853" s="117">
        <v>37989.534909197842</v>
      </c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F853" s="3"/>
      <c r="BG853" s="1"/>
      <c r="BH853" s="48">
        <v>8932</v>
      </c>
      <c r="BN853" s="21"/>
      <c r="CM853" s="4">
        <f>IF(ISNUMBER(VLOOKUP(A853,Sheet1!$D$5:$D$567,1,0)),1,0)</f>
        <v>0</v>
      </c>
    </row>
    <row r="854" spans="1:91">
      <c r="A854" s="48">
        <v>8941</v>
      </c>
      <c r="B854" s="48">
        <v>894</v>
      </c>
      <c r="C854" s="48">
        <v>89</v>
      </c>
      <c r="D854" s="48" t="s">
        <v>969</v>
      </c>
      <c r="E854" s="48"/>
      <c r="F854" s="48" t="s">
        <v>586</v>
      </c>
      <c r="G854" s="48" t="s">
        <v>367</v>
      </c>
      <c r="H854" s="48" t="s">
        <v>586</v>
      </c>
      <c r="J854" s="48" t="s">
        <v>586</v>
      </c>
      <c r="Q854" s="3"/>
      <c r="V854" s="41"/>
      <c r="W854" s="117">
        <v>15110.808136892821</v>
      </c>
      <c r="X854" s="117">
        <v>16664.548301533076</v>
      </c>
      <c r="Y854" s="117">
        <v>18336.710893235271</v>
      </c>
      <c r="Z854" s="117">
        <v>19983.596285976921</v>
      </c>
      <c r="AA854" s="117">
        <v>21561.887254956495</v>
      </c>
      <c r="AB854" s="117">
        <v>23055.591045673365</v>
      </c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F854" s="3"/>
      <c r="BG854" s="1"/>
      <c r="BH854" s="48">
        <v>8941</v>
      </c>
      <c r="BN854" s="21"/>
      <c r="CM854" s="4">
        <f>IF(ISNUMBER(VLOOKUP(A854,Sheet1!$D$5:$D$567,1,0)),1,0)</f>
        <v>0</v>
      </c>
    </row>
    <row r="855" spans="1:91" s="101" customFormat="1">
      <c r="A855" s="48">
        <v>8942</v>
      </c>
      <c r="B855" s="48">
        <v>894</v>
      </c>
      <c r="C855" s="48">
        <v>89</v>
      </c>
      <c r="D855" s="48" t="s">
        <v>970</v>
      </c>
      <c r="E855" s="48"/>
      <c r="F855" s="48" t="s">
        <v>586</v>
      </c>
      <c r="G855" s="48" t="s">
        <v>367</v>
      </c>
      <c r="H855" s="48" t="s">
        <v>586</v>
      </c>
      <c r="I855" s="4"/>
      <c r="J855" s="48" t="s">
        <v>586</v>
      </c>
      <c r="K855" s="57"/>
      <c r="L855" s="57"/>
      <c r="M855" s="57"/>
      <c r="N855" s="57"/>
      <c r="O855" s="57"/>
      <c r="P855" s="57"/>
      <c r="Q855" s="3"/>
      <c r="R855" s="3"/>
      <c r="S855" s="3"/>
      <c r="T855" s="3"/>
      <c r="U855" s="3"/>
      <c r="V855" s="41"/>
      <c r="W855" s="117">
        <v>20752.176507999484</v>
      </c>
      <c r="X855" s="117">
        <v>22885.979667438758</v>
      </c>
      <c r="Y855" s="117">
        <v>25182.416293376427</v>
      </c>
      <c r="Z855" s="117">
        <v>27444.138899408299</v>
      </c>
      <c r="AA855" s="117">
        <v>29611.658496806918</v>
      </c>
      <c r="AB855" s="117">
        <v>31663.011702724732</v>
      </c>
      <c r="AC855" s="59"/>
      <c r="AD855" s="59"/>
      <c r="AE855" s="59"/>
      <c r="AF855" s="59"/>
      <c r="AG855" s="59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3"/>
      <c r="BG855" s="1"/>
      <c r="BH855" s="48">
        <v>8942</v>
      </c>
      <c r="BI855" s="57"/>
      <c r="BJ855" s="57"/>
      <c r="BK855" s="57"/>
      <c r="BL855" s="57"/>
      <c r="BM855" s="57"/>
      <c r="BN855" s="21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30"/>
      <c r="CC855" s="30"/>
      <c r="CD855" s="30"/>
      <c r="CE855" s="30"/>
      <c r="CF855" s="30"/>
      <c r="CG855" s="124"/>
      <c r="CH855" s="124"/>
      <c r="CI855" s="124"/>
      <c r="CJ855" s="124"/>
      <c r="CK855" s="124"/>
      <c r="CL855" s="124"/>
      <c r="CM855" s="4">
        <f>IF(ISNUMBER(VLOOKUP(A855,Sheet1!$D$5:$D$567,1,0)),1,0)</f>
        <v>0</v>
      </c>
    </row>
    <row r="856" spans="1:91">
      <c r="A856" s="48">
        <v>8943</v>
      </c>
      <c r="B856" s="48">
        <v>894</v>
      </c>
      <c r="C856" s="48">
        <v>89</v>
      </c>
      <c r="D856" s="48" t="s">
        <v>971</v>
      </c>
      <c r="E856" s="48"/>
      <c r="F856" s="48" t="s">
        <v>586</v>
      </c>
      <c r="G856" s="48" t="s">
        <v>367</v>
      </c>
      <c r="H856" s="48" t="s">
        <v>586</v>
      </c>
      <c r="J856" s="48" t="s">
        <v>586</v>
      </c>
      <c r="Q856" s="3"/>
      <c r="V856" s="41"/>
      <c r="W856" s="117">
        <v>14103.420927766629</v>
      </c>
      <c r="X856" s="117">
        <v>15553.57841476423</v>
      </c>
      <c r="Y856" s="117">
        <v>17114.263500352918</v>
      </c>
      <c r="Z856" s="117">
        <v>18651.356533578459</v>
      </c>
      <c r="AA856" s="117">
        <v>20124.428104626048</v>
      </c>
      <c r="AB856" s="117">
        <v>21518.551642628463</v>
      </c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F856" s="3"/>
      <c r="BG856" s="1"/>
      <c r="BH856" s="48">
        <v>8943</v>
      </c>
      <c r="BN856" s="21"/>
      <c r="CM856" s="4">
        <f>IF(ISNUMBER(VLOOKUP(A856,Sheet1!$D$5:$D$567,1,0)),1,0)</f>
        <v>0</v>
      </c>
    </row>
    <row r="857" spans="1:91">
      <c r="A857" s="48">
        <v>8944</v>
      </c>
      <c r="B857" s="48">
        <v>894</v>
      </c>
      <c r="C857" s="48">
        <v>89</v>
      </c>
      <c r="D857" s="48" t="s">
        <v>972</v>
      </c>
      <c r="E857" s="48"/>
      <c r="F857" s="48" t="s">
        <v>586</v>
      </c>
      <c r="G857" s="48" t="s">
        <v>367</v>
      </c>
      <c r="H857" s="48" t="s">
        <v>586</v>
      </c>
      <c r="J857" s="48" t="s">
        <v>586</v>
      </c>
      <c r="Q857" s="3"/>
      <c r="V857" s="41"/>
      <c r="W857" s="117">
        <v>49341.960368676679</v>
      </c>
      <c r="X857" s="117">
        <v>53956.214150833635</v>
      </c>
      <c r="Y857" s="117">
        <v>58733.70318418942</v>
      </c>
      <c r="Z857" s="117">
        <v>63275.827398771449</v>
      </c>
      <c r="AA857" s="117">
        <v>67479.969457113475</v>
      </c>
      <c r="AB857" s="117">
        <v>71313.672730292616</v>
      </c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F857" s="3"/>
      <c r="BG857" s="1"/>
      <c r="BH857" s="48">
        <v>8944</v>
      </c>
      <c r="BN857" s="21"/>
      <c r="CM857" s="4">
        <f>IF(ISNUMBER(VLOOKUP(A857,Sheet1!$D$5:$D$567,1,0)),1,0)</f>
        <v>0</v>
      </c>
    </row>
    <row r="858" spans="1:91">
      <c r="A858" s="48">
        <v>8951</v>
      </c>
      <c r="B858" s="48">
        <v>895</v>
      </c>
      <c r="C858" s="48">
        <v>89</v>
      </c>
      <c r="D858" s="48" t="s">
        <v>973</v>
      </c>
      <c r="E858" s="48"/>
      <c r="F858" s="48" t="s">
        <v>586</v>
      </c>
      <c r="G858" s="48" t="s">
        <v>91</v>
      </c>
      <c r="H858" s="48" t="s">
        <v>586</v>
      </c>
      <c r="J858" s="48" t="s">
        <v>586</v>
      </c>
      <c r="Q858" s="3"/>
      <c r="V858" s="41"/>
      <c r="W858" s="117">
        <v>5390.933315050338</v>
      </c>
      <c r="X858" s="117">
        <v>6043.2923473861874</v>
      </c>
      <c r="Y858" s="117">
        <v>6689.6527479034121</v>
      </c>
      <c r="Z858" s="117">
        <v>7316.2935087759442</v>
      </c>
      <c r="AA858" s="117">
        <v>7909.5024324782689</v>
      </c>
      <c r="AB858" s="117">
        <v>8472.0190078695596</v>
      </c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F858" s="3"/>
      <c r="BG858" s="1"/>
      <c r="BH858" s="48">
        <v>8951</v>
      </c>
      <c r="BN858" s="21"/>
      <c r="CM858" s="4">
        <f>IF(ISNUMBER(VLOOKUP(A858,Sheet1!$D$5:$D$567,1,0)),1,0)</f>
        <v>0</v>
      </c>
    </row>
    <row r="859" spans="1:91" s="101" customFormat="1">
      <c r="A859" s="48">
        <v>8952</v>
      </c>
      <c r="B859" s="48">
        <v>895</v>
      </c>
      <c r="C859" s="48">
        <v>89</v>
      </c>
      <c r="D859" s="48" t="s">
        <v>974</v>
      </c>
      <c r="E859" s="48"/>
      <c r="F859" s="48" t="s">
        <v>586</v>
      </c>
      <c r="G859" s="48" t="s">
        <v>367</v>
      </c>
      <c r="H859" s="48" t="s">
        <v>586</v>
      </c>
      <c r="I859" s="4"/>
      <c r="J859" s="48" t="s">
        <v>586</v>
      </c>
      <c r="K859" s="57"/>
      <c r="L859" s="57"/>
      <c r="M859" s="57"/>
      <c r="N859" s="57"/>
      <c r="O859" s="57"/>
      <c r="P859" s="57"/>
      <c r="Q859" s="3"/>
      <c r="R859" s="3"/>
      <c r="S859" s="3"/>
      <c r="T859" s="3"/>
      <c r="U859" s="3"/>
      <c r="V859" s="41"/>
      <c r="W859" s="117">
        <v>56684.078239132185</v>
      </c>
      <c r="X859" s="117">
        <v>63543.441593840071</v>
      </c>
      <c r="Y859" s="117">
        <v>70339.731099278535</v>
      </c>
      <c r="Z859" s="117">
        <v>76928.674393747075</v>
      </c>
      <c r="AA859" s="117">
        <v>83166.091753264103</v>
      </c>
      <c r="AB859" s="117">
        <v>89080.788097451979</v>
      </c>
      <c r="AC859" s="59"/>
      <c r="AD859" s="59"/>
      <c r="AE859" s="59"/>
      <c r="AF859" s="59"/>
      <c r="AG859" s="59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3"/>
      <c r="BG859" s="1"/>
      <c r="BH859" s="48">
        <v>8952</v>
      </c>
      <c r="BI859" s="57"/>
      <c r="BJ859" s="57"/>
      <c r="BK859" s="57"/>
      <c r="BL859" s="57"/>
      <c r="BM859" s="57"/>
      <c r="BN859" s="21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30"/>
      <c r="CC859" s="30"/>
      <c r="CD859" s="30"/>
      <c r="CE859" s="30"/>
      <c r="CF859" s="30"/>
      <c r="CG859" s="124"/>
      <c r="CH859" s="124"/>
      <c r="CI859" s="124"/>
      <c r="CJ859" s="124"/>
      <c r="CK859" s="124"/>
      <c r="CL859" s="124"/>
      <c r="CM859" s="4">
        <f>IF(ISNUMBER(VLOOKUP(A859,Sheet1!$D$5:$D$567,1,0)),1,0)</f>
        <v>0</v>
      </c>
    </row>
    <row r="860" spans="1:91" s="84" customFormat="1">
      <c r="A860" s="48">
        <v>8953</v>
      </c>
      <c r="B860" s="48">
        <v>895</v>
      </c>
      <c r="C860" s="48">
        <v>89</v>
      </c>
      <c r="D860" s="48" t="s">
        <v>975</v>
      </c>
      <c r="E860" s="48"/>
      <c r="F860" s="48" t="s">
        <v>586</v>
      </c>
      <c r="G860" s="48" t="s">
        <v>367</v>
      </c>
      <c r="H860" s="48" t="s">
        <v>586</v>
      </c>
      <c r="I860" s="4"/>
      <c r="J860" s="48" t="s">
        <v>586</v>
      </c>
      <c r="K860" s="57"/>
      <c r="L860" s="57"/>
      <c r="M860" s="57"/>
      <c r="N860" s="57"/>
      <c r="O860" s="57"/>
      <c r="P860" s="57"/>
      <c r="Q860" s="3"/>
      <c r="R860" s="3"/>
      <c r="S860" s="3"/>
      <c r="T860" s="3"/>
      <c r="U860" s="3"/>
      <c r="V860" s="41"/>
      <c r="W860" s="117">
        <v>46096.447037055157</v>
      </c>
      <c r="X860" s="117">
        <v>51345.073179558902</v>
      </c>
      <c r="Y860" s="117">
        <v>56512.939442257339</v>
      </c>
      <c r="Z860" s="117">
        <v>61567.197322889595</v>
      </c>
      <c r="AA860" s="117">
        <v>66336.977799799264</v>
      </c>
      <c r="AB860" s="117">
        <v>70790.542371557662</v>
      </c>
      <c r="AC860" s="59"/>
      <c r="AD860" s="59"/>
      <c r="AE860" s="59"/>
      <c r="AF860" s="59"/>
      <c r="AG860" s="59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3"/>
      <c r="BG860" s="1"/>
      <c r="BH860" s="48">
        <v>8953</v>
      </c>
      <c r="BI860" s="57"/>
      <c r="BJ860" s="57"/>
      <c r="BK860" s="57"/>
      <c r="BL860" s="57"/>
      <c r="BM860" s="57"/>
      <c r="BN860" s="21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30"/>
      <c r="CC860" s="30"/>
      <c r="CD860" s="30"/>
      <c r="CE860" s="30"/>
      <c r="CF860" s="30"/>
      <c r="CG860" s="124"/>
      <c r="CH860" s="124"/>
      <c r="CI860" s="124"/>
      <c r="CJ860" s="124"/>
      <c r="CK860" s="124"/>
      <c r="CL860" s="124"/>
      <c r="CM860" s="4">
        <f>IF(ISNUMBER(VLOOKUP(A860,Sheet1!$D$5:$D$567,1,0)),1,0)</f>
        <v>0</v>
      </c>
    </row>
    <row r="861" spans="1:91" s="84" customFormat="1">
      <c r="A861" s="48">
        <v>8954</v>
      </c>
      <c r="B861" s="48">
        <v>895</v>
      </c>
      <c r="C861" s="48">
        <v>89</v>
      </c>
      <c r="D861" s="48" t="s">
        <v>976</v>
      </c>
      <c r="E861" s="48"/>
      <c r="F861" s="48" t="s">
        <v>586</v>
      </c>
      <c r="G861" s="48" t="s">
        <v>367</v>
      </c>
      <c r="H861" s="48" t="s">
        <v>586</v>
      </c>
      <c r="I861" s="4"/>
      <c r="J861" s="48" t="s">
        <v>586</v>
      </c>
      <c r="K861" s="57"/>
      <c r="L861" s="57"/>
      <c r="M861" s="57"/>
      <c r="N861" s="57"/>
      <c r="O861" s="57"/>
      <c r="P861" s="57"/>
      <c r="Q861" s="3"/>
      <c r="R861" s="3"/>
      <c r="S861" s="3"/>
      <c r="T861" s="3"/>
      <c r="U861" s="3"/>
      <c r="V861" s="41"/>
      <c r="W861" s="117">
        <v>210744.82349262334</v>
      </c>
      <c r="X861" s="117">
        <v>228553.46407544147</v>
      </c>
      <c r="Y861" s="117">
        <v>244677.40832290007</v>
      </c>
      <c r="Z861" s="117">
        <v>259541.68857075123</v>
      </c>
      <c r="AA861" s="117">
        <v>272488.6285193949</v>
      </c>
      <c r="AB861" s="117">
        <v>283235.61705082882</v>
      </c>
      <c r="AC861" s="59"/>
      <c r="AD861" s="59"/>
      <c r="AE861" s="59"/>
      <c r="AF861" s="59"/>
      <c r="AG861" s="59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3"/>
      <c r="BG861" s="1"/>
      <c r="BH861" s="48">
        <v>8954</v>
      </c>
      <c r="BI861" s="57"/>
      <c r="BJ861" s="57"/>
      <c r="BK861" s="57"/>
      <c r="BL861" s="57"/>
      <c r="BM861" s="57"/>
      <c r="BN861" s="21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30"/>
      <c r="CC861" s="30"/>
      <c r="CD861" s="30"/>
      <c r="CE861" s="30"/>
      <c r="CF861" s="30"/>
      <c r="CG861" s="124"/>
      <c r="CH861" s="124"/>
      <c r="CI861" s="124"/>
      <c r="CJ861" s="124"/>
      <c r="CK861" s="124"/>
      <c r="CL861" s="124"/>
      <c r="CM861" s="4">
        <f>IF(ISNUMBER(VLOOKUP(A861,Sheet1!$D$5:$D$567,1,0)),1,0)</f>
        <v>0</v>
      </c>
    </row>
    <row r="862" spans="1:91" s="84" customFormat="1">
      <c r="A862" s="48">
        <v>8955</v>
      </c>
      <c r="B862" s="48">
        <v>895</v>
      </c>
      <c r="C862" s="48">
        <v>89</v>
      </c>
      <c r="D862" s="48" t="s">
        <v>977</v>
      </c>
      <c r="E862" s="48"/>
      <c r="F862" s="48" t="s">
        <v>586</v>
      </c>
      <c r="G862" s="48" t="s">
        <v>367</v>
      </c>
      <c r="H862" s="48" t="s">
        <v>586</v>
      </c>
      <c r="I862" s="4"/>
      <c r="J862" s="48" t="s">
        <v>586</v>
      </c>
      <c r="K862" s="57"/>
      <c r="L862" s="57"/>
      <c r="M862" s="57"/>
      <c r="N862" s="57"/>
      <c r="O862" s="57"/>
      <c r="P862" s="57"/>
      <c r="Q862" s="3"/>
      <c r="R862" s="3"/>
      <c r="S862" s="3"/>
      <c r="T862" s="3"/>
      <c r="U862" s="3"/>
      <c r="V862" s="41"/>
      <c r="W862" s="117">
        <v>13113.524527339965</v>
      </c>
      <c r="X862" s="117">
        <v>14208.543485497168</v>
      </c>
      <c r="Y862" s="117">
        <v>15236.63696377722</v>
      </c>
      <c r="Z862" s="117">
        <v>16196.613783918378</v>
      </c>
      <c r="AA862" s="117">
        <v>17041.272837831584</v>
      </c>
      <c r="AB862" s="117">
        <v>17756.52272238255</v>
      </c>
      <c r="AC862" s="59"/>
      <c r="AD862" s="59"/>
      <c r="AE862" s="59"/>
      <c r="AF862" s="59"/>
      <c r="AG862" s="59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3"/>
      <c r="BG862" s="1"/>
      <c r="BH862" s="48">
        <v>8955</v>
      </c>
      <c r="BI862" s="57"/>
      <c r="BJ862" s="57"/>
      <c r="BK862" s="57"/>
      <c r="BL862" s="57"/>
      <c r="BM862" s="57"/>
      <c r="BN862" s="21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30"/>
      <c r="CC862" s="30"/>
      <c r="CD862" s="30"/>
      <c r="CE862" s="30"/>
      <c r="CF862" s="30"/>
      <c r="CG862" s="124"/>
      <c r="CH862" s="124"/>
      <c r="CI862" s="124"/>
      <c r="CJ862" s="124"/>
      <c r="CK862" s="124"/>
      <c r="CL862" s="124"/>
      <c r="CM862" s="4">
        <f>IF(ISNUMBER(VLOOKUP(A862,Sheet1!$D$5:$D$567,1,0)),1,0)</f>
        <v>0</v>
      </c>
    </row>
    <row r="863" spans="1:91" s="84" customFormat="1">
      <c r="A863" s="48">
        <v>8956</v>
      </c>
      <c r="B863" s="48">
        <v>895</v>
      </c>
      <c r="C863" s="48">
        <v>89</v>
      </c>
      <c r="D863" s="48" t="s">
        <v>978</v>
      </c>
      <c r="E863" s="48"/>
      <c r="F863" s="48" t="s">
        <v>586</v>
      </c>
      <c r="G863" s="48" t="s">
        <v>367</v>
      </c>
      <c r="H863" s="48" t="s">
        <v>586</v>
      </c>
      <c r="I863" s="4"/>
      <c r="J863" s="48" t="s">
        <v>586</v>
      </c>
      <c r="K863" s="57"/>
      <c r="L863" s="57"/>
      <c r="M863" s="57"/>
      <c r="N863" s="57"/>
      <c r="O863" s="57"/>
      <c r="P863" s="57"/>
      <c r="Q863" s="3"/>
      <c r="R863" s="3"/>
      <c r="S863" s="3"/>
      <c r="T863" s="3"/>
      <c r="U863" s="3"/>
      <c r="V863" s="41"/>
      <c r="W863" s="117">
        <v>13648.770426415073</v>
      </c>
      <c r="X863" s="117">
        <v>14788.484035925621</v>
      </c>
      <c r="Y863" s="117">
        <v>15858.540513319136</v>
      </c>
      <c r="Z863" s="117">
        <v>16857.700060813</v>
      </c>
      <c r="AA863" s="117">
        <v>17736.834994477762</v>
      </c>
      <c r="AB863" s="117">
        <v>18481.278751867547</v>
      </c>
      <c r="AC863" s="59"/>
      <c r="AD863" s="59"/>
      <c r="AE863" s="59"/>
      <c r="AF863" s="59"/>
      <c r="AG863" s="59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3"/>
      <c r="BG863" s="1"/>
      <c r="BH863" s="48">
        <v>8956</v>
      </c>
      <c r="BI863" s="57"/>
      <c r="BJ863" s="57"/>
      <c r="BK863" s="57"/>
      <c r="BL863" s="57"/>
      <c r="BM863" s="57"/>
      <c r="BN863" s="21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30"/>
      <c r="CC863" s="30"/>
      <c r="CD863" s="30"/>
      <c r="CE863" s="30"/>
      <c r="CF863" s="30"/>
      <c r="CG863" s="124"/>
      <c r="CH863" s="124"/>
      <c r="CI863" s="124"/>
      <c r="CJ863" s="124"/>
      <c r="CK863" s="124"/>
      <c r="CL863" s="124"/>
      <c r="CM863" s="4">
        <f>IF(ISNUMBER(VLOOKUP(A863,Sheet1!$D$5:$D$567,1,0)),1,0)</f>
        <v>0</v>
      </c>
    </row>
    <row r="864" spans="1:91" s="101" customFormat="1">
      <c r="A864" s="48">
        <v>8957</v>
      </c>
      <c r="B864" s="48">
        <v>895</v>
      </c>
      <c r="C864" s="48">
        <v>89</v>
      </c>
      <c r="D864" s="48" t="s">
        <v>979</v>
      </c>
      <c r="E864" s="48"/>
      <c r="F864" s="48" t="s">
        <v>586</v>
      </c>
      <c r="G864" s="48" t="s">
        <v>367</v>
      </c>
      <c r="H864" s="48" t="s">
        <v>586</v>
      </c>
      <c r="I864" s="4"/>
      <c r="J864" s="48" t="s">
        <v>586</v>
      </c>
      <c r="K864" s="57"/>
      <c r="L864" s="57"/>
      <c r="M864" s="57"/>
      <c r="N864" s="57"/>
      <c r="O864" s="57"/>
      <c r="P864" s="57"/>
      <c r="Q864" s="3"/>
      <c r="R864" s="3"/>
      <c r="S864" s="3"/>
      <c r="T864" s="3"/>
      <c r="U864" s="3"/>
      <c r="V864" s="41"/>
      <c r="W864" s="117">
        <v>17044.862687291508</v>
      </c>
      <c r="X864" s="117">
        <v>19107.468451294561</v>
      </c>
      <c r="Y864" s="117">
        <v>21151.10795292992</v>
      </c>
      <c r="Z864" s="117">
        <v>23132.398593923936</v>
      </c>
      <c r="AA864" s="117">
        <v>25007.985632100404</v>
      </c>
      <c r="AB864" s="117">
        <v>26786.530686646416</v>
      </c>
      <c r="AC864" s="59"/>
      <c r="AD864" s="59"/>
      <c r="AE864" s="59"/>
      <c r="AF864" s="59"/>
      <c r="AG864" s="59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3"/>
      <c r="BG864" s="1"/>
      <c r="BH864" s="48">
        <v>8957</v>
      </c>
      <c r="BI864" s="57"/>
      <c r="BJ864" s="57"/>
      <c r="BK864" s="57"/>
      <c r="BL864" s="57"/>
      <c r="BM864" s="57"/>
      <c r="BN864" s="21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30"/>
      <c r="CC864" s="30"/>
      <c r="CD864" s="30"/>
      <c r="CE864" s="30"/>
      <c r="CF864" s="30"/>
      <c r="CG864" s="124"/>
      <c r="CH864" s="124"/>
      <c r="CI864" s="124"/>
      <c r="CJ864" s="124"/>
      <c r="CK864" s="124"/>
      <c r="CL864" s="124"/>
      <c r="CM864" s="4">
        <f>IF(ISNUMBER(VLOOKUP(A864,Sheet1!$D$5:$D$567,1,0)),1,0)</f>
        <v>0</v>
      </c>
    </row>
    <row r="865" spans="1:91" s="101" customFormat="1">
      <c r="A865" s="48">
        <v>8961</v>
      </c>
      <c r="B865" s="48">
        <v>896</v>
      </c>
      <c r="C865" s="48">
        <v>89</v>
      </c>
      <c r="D865" s="48" t="s">
        <v>980</v>
      </c>
      <c r="E865" s="48"/>
      <c r="F865" s="48" t="s">
        <v>586</v>
      </c>
      <c r="G865" s="48" t="s">
        <v>367</v>
      </c>
      <c r="H865" s="48" t="s">
        <v>586</v>
      </c>
      <c r="I865" s="4"/>
      <c r="J865" s="48" t="s">
        <v>586</v>
      </c>
      <c r="K865" s="57"/>
      <c r="L865" s="57"/>
      <c r="M865" s="57"/>
      <c r="N865" s="57"/>
      <c r="O865" s="57"/>
      <c r="P865" s="57"/>
      <c r="Q865" s="3"/>
      <c r="R865" s="3"/>
      <c r="S865" s="3"/>
      <c r="T865" s="3"/>
      <c r="U865" s="3"/>
      <c r="V865" s="41"/>
      <c r="W865" s="117">
        <v>10456.579546409968</v>
      </c>
      <c r="X865" s="117">
        <v>11257.762238755562</v>
      </c>
      <c r="Y865" s="117">
        <v>12100.001102756478</v>
      </c>
      <c r="Z865" s="117">
        <v>12870.490213794703</v>
      </c>
      <c r="AA865" s="117">
        <v>13543.736608364348</v>
      </c>
      <c r="AB865" s="117">
        <v>14126.032161473477</v>
      </c>
      <c r="AC865" s="59"/>
      <c r="AD865" s="59"/>
      <c r="AE865" s="59"/>
      <c r="AF865" s="59"/>
      <c r="AG865" s="59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3"/>
      <c r="BG865" s="1"/>
      <c r="BH865" s="48">
        <v>8961</v>
      </c>
      <c r="BI865" s="57"/>
      <c r="BJ865" s="57"/>
      <c r="BK865" s="57"/>
      <c r="BL865" s="57"/>
      <c r="BM865" s="57"/>
      <c r="BN865" s="21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30"/>
      <c r="CC865" s="30"/>
      <c r="CD865" s="30"/>
      <c r="CE865" s="30"/>
      <c r="CF865" s="30"/>
      <c r="CG865" s="124"/>
      <c r="CH865" s="124"/>
      <c r="CI865" s="124"/>
      <c r="CJ865" s="124"/>
      <c r="CK865" s="124"/>
      <c r="CL865" s="124"/>
      <c r="CM865" s="4">
        <f>IF(ISNUMBER(VLOOKUP(A865,Sheet1!$D$5:$D$567,1,0)),1,0)</f>
        <v>0</v>
      </c>
    </row>
    <row r="866" spans="1:91" s="101" customFormat="1">
      <c r="A866" s="48">
        <v>8962</v>
      </c>
      <c r="B866" s="48">
        <v>896</v>
      </c>
      <c r="C866" s="48">
        <v>89</v>
      </c>
      <c r="D866" s="48" t="s">
        <v>981</v>
      </c>
      <c r="E866" s="48"/>
      <c r="F866" s="48" t="s">
        <v>586</v>
      </c>
      <c r="G866" s="48" t="s">
        <v>367</v>
      </c>
      <c r="H866" s="48" t="s">
        <v>586</v>
      </c>
      <c r="I866" s="4"/>
      <c r="J866" s="48" t="s">
        <v>586</v>
      </c>
      <c r="K866" s="57"/>
      <c r="L866" s="57"/>
      <c r="M866" s="57"/>
      <c r="N866" s="57"/>
      <c r="O866" s="57"/>
      <c r="P866" s="57"/>
      <c r="Q866" s="3"/>
      <c r="R866" s="3"/>
      <c r="S866" s="3"/>
      <c r="T866" s="3"/>
      <c r="U866" s="3"/>
      <c r="V866" s="41"/>
      <c r="W866" s="117">
        <v>9460.7148277042379</v>
      </c>
      <c r="X866" s="117">
        <v>10185.594406493145</v>
      </c>
      <c r="Y866" s="117">
        <v>10947.620045351108</v>
      </c>
      <c r="Z866" s="117">
        <v>11644.729241052348</v>
      </c>
      <c r="AA866" s="117">
        <v>12253.856931377275</v>
      </c>
      <c r="AB866" s="117">
        <v>12780.695765142686</v>
      </c>
      <c r="AC866" s="59"/>
      <c r="AD866" s="59"/>
      <c r="AE866" s="59"/>
      <c r="AF866" s="59"/>
      <c r="AG866" s="59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3"/>
      <c r="BG866" s="1"/>
      <c r="BH866" s="48">
        <v>8962</v>
      </c>
      <c r="BI866" s="57"/>
      <c r="BJ866" s="57"/>
      <c r="BK866" s="57"/>
      <c r="BL866" s="57"/>
      <c r="BM866" s="57"/>
      <c r="BN866" s="21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30"/>
      <c r="CC866" s="30"/>
      <c r="CD866" s="30"/>
      <c r="CE866" s="30"/>
      <c r="CF866" s="30"/>
      <c r="CG866" s="124"/>
      <c r="CH866" s="124"/>
      <c r="CI866" s="124"/>
      <c r="CJ866" s="124"/>
      <c r="CK866" s="124"/>
      <c r="CL866" s="124"/>
      <c r="CM866" s="4">
        <f>IF(ISNUMBER(VLOOKUP(A866,Sheet1!$D$5:$D$567,1,0)),1,0)</f>
        <v>0</v>
      </c>
    </row>
    <row r="867" spans="1:91" s="101" customFormat="1">
      <c r="A867" s="48">
        <v>8963</v>
      </c>
      <c r="B867" s="48">
        <v>896</v>
      </c>
      <c r="C867" s="48">
        <v>89</v>
      </c>
      <c r="D867" s="48" t="s">
        <v>982</v>
      </c>
      <c r="E867" s="48"/>
      <c r="F867" s="48" t="s">
        <v>586</v>
      </c>
      <c r="G867" s="48" t="s">
        <v>367</v>
      </c>
      <c r="H867" s="48" t="s">
        <v>586</v>
      </c>
      <c r="I867" s="4"/>
      <c r="J867" s="48" t="s">
        <v>586</v>
      </c>
      <c r="K867" s="57"/>
      <c r="L867" s="57"/>
      <c r="M867" s="57"/>
      <c r="N867" s="57"/>
      <c r="O867" s="57"/>
      <c r="P867" s="57"/>
      <c r="Q867" s="3"/>
      <c r="R867" s="3"/>
      <c r="S867" s="3"/>
      <c r="T867" s="3"/>
      <c r="U867" s="3"/>
      <c r="V867" s="41"/>
      <c r="W867" s="117">
        <v>86102.024739329077</v>
      </c>
      <c r="X867" s="117">
        <v>92721.948894153713</v>
      </c>
      <c r="Y867" s="117">
        <v>99542.164955988163</v>
      </c>
      <c r="Z867" s="117">
        <v>105846.90663960102</v>
      </c>
      <c r="AA867" s="117">
        <v>111386.42927777814</v>
      </c>
      <c r="AB867" s="117">
        <v>116070.75351969191</v>
      </c>
      <c r="AC867" s="59"/>
      <c r="AD867" s="59"/>
      <c r="AE867" s="59"/>
      <c r="AF867" s="59"/>
      <c r="AG867" s="59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3"/>
      <c r="BG867" s="1"/>
      <c r="BH867" s="48">
        <v>8963</v>
      </c>
      <c r="BI867" s="57"/>
      <c r="BJ867" s="57"/>
      <c r="BK867" s="57"/>
      <c r="BL867" s="57"/>
      <c r="BM867" s="57"/>
      <c r="BN867" s="21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30"/>
      <c r="CC867" s="30"/>
      <c r="CD867" s="30"/>
      <c r="CE867" s="30"/>
      <c r="CF867" s="30"/>
      <c r="CG867" s="124"/>
      <c r="CH867" s="124"/>
      <c r="CI867" s="124"/>
      <c r="CJ867" s="124"/>
      <c r="CK867" s="124"/>
      <c r="CL867" s="124"/>
      <c r="CM867" s="4">
        <f>IF(ISNUMBER(VLOOKUP(A867,Sheet1!$D$5:$D$567,1,0)),1,0)</f>
        <v>0</v>
      </c>
    </row>
    <row r="868" spans="1:91">
      <c r="A868" s="48">
        <v>8964</v>
      </c>
      <c r="B868" s="48">
        <v>896</v>
      </c>
      <c r="C868" s="48">
        <v>89</v>
      </c>
      <c r="D868" s="48" t="s">
        <v>983</v>
      </c>
      <c r="E868" s="48"/>
      <c r="F868" s="48" t="s">
        <v>586</v>
      </c>
      <c r="G868" s="48" t="s">
        <v>367</v>
      </c>
      <c r="H868" s="48" t="s">
        <v>586</v>
      </c>
      <c r="J868" s="48" t="s">
        <v>586</v>
      </c>
      <c r="Q868" s="3"/>
      <c r="V868" s="41"/>
      <c r="W868" s="117">
        <v>23037.584978453786</v>
      </c>
      <c r="X868" s="117">
        <v>24878.578273765386</v>
      </c>
      <c r="Y868" s="117">
        <v>26827.923113098506</v>
      </c>
      <c r="Z868" s="117">
        <v>28639.966149207026</v>
      </c>
      <c r="AA868" s="117">
        <v>30244.429910616898</v>
      </c>
      <c r="AB868" s="117">
        <v>31638.868946439346</v>
      </c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F868" s="3"/>
      <c r="BG868" s="1"/>
      <c r="BH868" s="48">
        <v>8964</v>
      </c>
      <c r="BN868" s="21"/>
      <c r="CM868" s="4">
        <f>IF(ISNUMBER(VLOOKUP(A868,Sheet1!$D$5:$D$567,1,0)),1,0)</f>
        <v>0</v>
      </c>
    </row>
    <row r="869" spans="1:91" s="101" customFormat="1" ht="15.75" customHeight="1">
      <c r="A869" s="48">
        <v>8965</v>
      </c>
      <c r="B869" s="48">
        <v>896</v>
      </c>
      <c r="C869" s="48">
        <v>89</v>
      </c>
      <c r="D869" s="48" t="s">
        <v>984</v>
      </c>
      <c r="E869" s="48"/>
      <c r="F869" s="48" t="s">
        <v>586</v>
      </c>
      <c r="G869" s="48" t="s">
        <v>367</v>
      </c>
      <c r="H869" s="48" t="s">
        <v>586</v>
      </c>
      <c r="I869" s="4"/>
      <c r="J869" s="48" t="s">
        <v>586</v>
      </c>
      <c r="K869" s="57"/>
      <c r="L869" s="57"/>
      <c r="M869" s="57"/>
      <c r="N869" s="57"/>
      <c r="O869" s="57"/>
      <c r="P869" s="57"/>
      <c r="Q869" s="3"/>
      <c r="R869" s="3"/>
      <c r="S869" s="3"/>
      <c r="T869" s="3"/>
      <c r="U869" s="3"/>
      <c r="V869" s="41"/>
      <c r="W869" s="117">
        <v>55733.5389169466</v>
      </c>
      <c r="X869" s="117">
        <v>60187.350875363692</v>
      </c>
      <c r="Y869" s="117">
        <v>64903.291655056186</v>
      </c>
      <c r="Z869" s="117">
        <v>69287.065872995707</v>
      </c>
      <c r="AA869" s="117">
        <v>73168.655178949484</v>
      </c>
      <c r="AB869" s="117">
        <v>76542.143430561147</v>
      </c>
      <c r="AC869" s="59"/>
      <c r="AD869" s="59"/>
      <c r="AE869" s="59"/>
      <c r="AF869" s="59"/>
      <c r="AG869" s="59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3"/>
      <c r="BG869" s="1"/>
      <c r="BH869" s="48">
        <v>8965</v>
      </c>
      <c r="BI869" s="57"/>
      <c r="BJ869" s="57"/>
      <c r="BK869" s="57"/>
      <c r="BL869" s="57"/>
      <c r="BM869" s="57"/>
      <c r="BN869" s="21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30"/>
      <c r="CC869" s="30"/>
      <c r="CD869" s="30"/>
      <c r="CE869" s="30"/>
      <c r="CF869" s="30"/>
      <c r="CG869" s="124"/>
      <c r="CH869" s="124"/>
      <c r="CI869" s="124"/>
      <c r="CJ869" s="124"/>
      <c r="CK869" s="124"/>
      <c r="CL869" s="124"/>
      <c r="CM869" s="4">
        <f>IF(ISNUMBER(VLOOKUP(A869,Sheet1!$D$5:$D$567,1,0)),1,0)</f>
        <v>0</v>
      </c>
    </row>
    <row r="870" spans="1:91" s="101" customFormat="1">
      <c r="A870" s="48">
        <v>8966</v>
      </c>
      <c r="B870" s="48">
        <v>896</v>
      </c>
      <c r="C870" s="48">
        <v>89</v>
      </c>
      <c r="D870" s="48" t="s">
        <v>985</v>
      </c>
      <c r="E870" s="48"/>
      <c r="F870" s="48" t="s">
        <v>586</v>
      </c>
      <c r="G870" s="48" t="s">
        <v>367</v>
      </c>
      <c r="H870" s="48" t="s">
        <v>586</v>
      </c>
      <c r="I870" s="4"/>
      <c r="J870" s="48" t="s">
        <v>586</v>
      </c>
      <c r="K870" s="57"/>
      <c r="L870" s="57"/>
      <c r="M870" s="57"/>
      <c r="N870" s="57"/>
      <c r="O870" s="57"/>
      <c r="P870" s="57"/>
      <c r="Q870" s="3"/>
      <c r="R870" s="3"/>
      <c r="S870" s="3"/>
      <c r="T870" s="3"/>
      <c r="U870" s="3"/>
      <c r="V870" s="41"/>
      <c r="W870" s="117">
        <v>0</v>
      </c>
      <c r="X870" s="117">
        <v>0</v>
      </c>
      <c r="Y870" s="117">
        <v>0</v>
      </c>
      <c r="Z870" s="117">
        <v>0</v>
      </c>
      <c r="AA870" s="117">
        <v>0</v>
      </c>
      <c r="AB870" s="117">
        <v>0</v>
      </c>
      <c r="AC870" s="59"/>
      <c r="AD870" s="59"/>
      <c r="AE870" s="59"/>
      <c r="AF870" s="59"/>
      <c r="AG870" s="59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3"/>
      <c r="BG870" s="1"/>
      <c r="BH870" s="48">
        <v>8966</v>
      </c>
      <c r="BI870" s="57"/>
      <c r="BJ870" s="57"/>
      <c r="BK870" s="57"/>
      <c r="BL870" s="57"/>
      <c r="BM870" s="57"/>
      <c r="BN870" s="21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30"/>
      <c r="CC870" s="30"/>
      <c r="CD870" s="30"/>
      <c r="CE870" s="30"/>
      <c r="CF870" s="30"/>
      <c r="CG870" s="124"/>
      <c r="CH870" s="124"/>
      <c r="CI870" s="124"/>
      <c r="CJ870" s="124"/>
      <c r="CK870" s="124"/>
      <c r="CL870" s="124"/>
      <c r="CM870" s="4">
        <f>IF(ISNUMBER(VLOOKUP(A870,Sheet1!$D$5:$D$567,1,0)),1,0)</f>
        <v>0</v>
      </c>
    </row>
    <row r="871" spans="1:91" s="101" customFormat="1">
      <c r="A871" s="48">
        <v>8970</v>
      </c>
      <c r="B871" s="48">
        <v>897</v>
      </c>
      <c r="C871" s="48">
        <v>89</v>
      </c>
      <c r="D871" s="48" t="s">
        <v>986</v>
      </c>
      <c r="E871" s="48"/>
      <c r="F871" s="48" t="s">
        <v>586</v>
      </c>
      <c r="G871" s="48" t="s">
        <v>367</v>
      </c>
      <c r="H871" s="48" t="s">
        <v>586</v>
      </c>
      <c r="I871" s="4"/>
      <c r="J871" s="48" t="s">
        <v>586</v>
      </c>
      <c r="K871" s="57"/>
      <c r="L871" s="57"/>
      <c r="M871" s="57"/>
      <c r="N871" s="57"/>
      <c r="O871" s="57"/>
      <c r="P871" s="57"/>
      <c r="Q871" s="3"/>
      <c r="R871" s="3"/>
      <c r="S871" s="3"/>
      <c r="T871" s="3"/>
      <c r="U871" s="3"/>
      <c r="V871" s="41"/>
      <c r="W871" s="117">
        <v>25164.689563623757</v>
      </c>
      <c r="X871" s="117">
        <v>27928.492489478995</v>
      </c>
      <c r="Y871" s="117">
        <v>30338.674221692119</v>
      </c>
      <c r="Z871" s="117">
        <v>32624.742362581452</v>
      </c>
      <c r="AA871" s="117">
        <v>34711.98204354613</v>
      </c>
      <c r="AB871" s="117">
        <v>36596.039786731119</v>
      </c>
      <c r="AC871" s="59"/>
      <c r="AD871" s="59"/>
      <c r="AE871" s="59"/>
      <c r="AF871" s="59"/>
      <c r="AG871" s="59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3"/>
      <c r="BG871" s="1"/>
      <c r="BH871" s="48">
        <v>8970</v>
      </c>
      <c r="BI871" s="57"/>
      <c r="BJ871" s="57"/>
      <c r="BK871" s="57"/>
      <c r="BL871" s="57"/>
      <c r="BM871" s="57"/>
      <c r="BN871" s="21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30"/>
      <c r="CC871" s="30"/>
      <c r="CD871" s="30"/>
      <c r="CE871" s="30"/>
      <c r="CF871" s="30"/>
      <c r="CG871" s="124"/>
      <c r="CH871" s="124"/>
      <c r="CI871" s="124"/>
      <c r="CJ871" s="124"/>
      <c r="CK871" s="124"/>
      <c r="CL871" s="124"/>
      <c r="CM871" s="4">
        <f>IF(ISNUMBER(VLOOKUP(A871,Sheet1!$D$5:$D$567,1,0)),1,0)</f>
        <v>0</v>
      </c>
    </row>
    <row r="872" spans="1:91">
      <c r="A872" s="48">
        <v>8971</v>
      </c>
      <c r="B872" s="48">
        <v>897</v>
      </c>
      <c r="C872" s="48">
        <v>89</v>
      </c>
      <c r="D872" s="48" t="s">
        <v>987</v>
      </c>
      <c r="E872" s="48"/>
      <c r="F872" s="48" t="s">
        <v>586</v>
      </c>
      <c r="G872" s="48" t="s">
        <v>367</v>
      </c>
      <c r="H872" s="48" t="s">
        <v>586</v>
      </c>
      <c r="J872" s="48" t="s">
        <v>586</v>
      </c>
      <c r="Q872" s="3"/>
      <c r="V872" s="41"/>
      <c r="W872" s="117">
        <v>30889.358279519201</v>
      </c>
      <c r="X872" s="117">
        <v>34281.893624526339</v>
      </c>
      <c r="Y872" s="117">
        <v>37240.363144162358</v>
      </c>
      <c r="Z872" s="117">
        <v>40046.4847009886</v>
      </c>
      <c r="AA872" s="117">
        <v>42608.546679044761</v>
      </c>
      <c r="AB872" s="117">
        <v>44921.2052358453</v>
      </c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F872" s="3"/>
      <c r="BG872" s="1"/>
      <c r="BH872" s="48">
        <v>8971</v>
      </c>
      <c r="BN872" s="21"/>
      <c r="CM872" s="4">
        <f>IF(ISNUMBER(VLOOKUP(A872,Sheet1!$D$5:$D$567,1,0)),1,0)</f>
        <v>0</v>
      </c>
    </row>
    <row r="873" spans="1:91" s="101" customFormat="1">
      <c r="A873" s="48">
        <v>8972</v>
      </c>
      <c r="B873" s="48">
        <v>897</v>
      </c>
      <c r="C873" s="48">
        <v>89</v>
      </c>
      <c r="D873" s="48" t="s">
        <v>988</v>
      </c>
      <c r="E873" s="48"/>
      <c r="F873" s="48" t="s">
        <v>586</v>
      </c>
      <c r="G873" s="48" t="s">
        <v>367</v>
      </c>
      <c r="H873" s="48" t="s">
        <v>586</v>
      </c>
      <c r="I873" s="4"/>
      <c r="J873" s="48" t="s">
        <v>586</v>
      </c>
      <c r="K873" s="57"/>
      <c r="L873" s="57"/>
      <c r="M873" s="57"/>
      <c r="N873" s="57"/>
      <c r="O873" s="57"/>
      <c r="P873" s="57"/>
      <c r="Q873" s="3"/>
      <c r="R873" s="3"/>
      <c r="S873" s="3"/>
      <c r="T873" s="3"/>
      <c r="U873" s="3"/>
      <c r="V873" s="41"/>
      <c r="W873" s="117">
        <v>26357.32887943531</v>
      </c>
      <c r="X873" s="117">
        <v>29252.117725947195</v>
      </c>
      <c r="Y873" s="117">
        <v>31776.526080540079</v>
      </c>
      <c r="Z873" s="117">
        <v>34170.938683082939</v>
      </c>
      <c r="AA873" s="117">
        <v>36357.099675941674</v>
      </c>
      <c r="AB873" s="117">
        <v>38330.449255296568</v>
      </c>
      <c r="AC873" s="59"/>
      <c r="AD873" s="59"/>
      <c r="AE873" s="59"/>
      <c r="AF873" s="59"/>
      <c r="AG873" s="59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3"/>
      <c r="BG873" s="1"/>
      <c r="BH873" s="48">
        <v>8972</v>
      </c>
      <c r="BI873" s="57"/>
      <c r="BJ873" s="57"/>
      <c r="BK873" s="57"/>
      <c r="BL873" s="57"/>
      <c r="BM873" s="57"/>
      <c r="BN873" s="21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30"/>
      <c r="CC873" s="30"/>
      <c r="CD873" s="30"/>
      <c r="CE873" s="30"/>
      <c r="CF873" s="30"/>
      <c r="CG873" s="124"/>
      <c r="CH873" s="124"/>
      <c r="CI873" s="124"/>
      <c r="CJ873" s="124"/>
      <c r="CK873" s="124"/>
      <c r="CL873" s="124"/>
      <c r="CM873" s="4">
        <f>IF(ISNUMBER(VLOOKUP(A873,Sheet1!$D$5:$D$567,1,0)),1,0)</f>
        <v>0</v>
      </c>
    </row>
    <row r="874" spans="1:91">
      <c r="A874" s="48">
        <v>8973</v>
      </c>
      <c r="B874" s="48">
        <v>897</v>
      </c>
      <c r="C874" s="48">
        <v>89</v>
      </c>
      <c r="D874" s="48" t="s">
        <v>989</v>
      </c>
      <c r="E874" s="48"/>
      <c r="F874" s="48" t="s">
        <v>586</v>
      </c>
      <c r="G874" s="48" t="s">
        <v>367</v>
      </c>
      <c r="H874" s="48" t="s">
        <v>586</v>
      </c>
      <c r="J874" s="48" t="s">
        <v>586</v>
      </c>
      <c r="Q874" s="3"/>
      <c r="V874" s="41"/>
      <c r="W874" s="117">
        <v>65476.548977853097</v>
      </c>
      <c r="X874" s="117">
        <v>71231.35658092775</v>
      </c>
      <c r="Y874" s="117">
        <v>77704.246082497237</v>
      </c>
      <c r="Z874" s="117">
        <v>83872.271215685614</v>
      </c>
      <c r="AA874" s="117">
        <v>89555.177610042912</v>
      </c>
      <c r="AB874" s="117">
        <v>94735.415418547942</v>
      </c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F874" s="3"/>
      <c r="BG874" s="1"/>
      <c r="BH874" s="48">
        <v>8973</v>
      </c>
      <c r="BN874" s="21"/>
      <c r="CM874" s="4">
        <f>IF(ISNUMBER(VLOOKUP(A874,Sheet1!$D$5:$D$567,1,0)),1,0)</f>
        <v>0</v>
      </c>
    </row>
    <row r="875" spans="1:91">
      <c r="A875" s="48">
        <v>8974</v>
      </c>
      <c r="B875" s="48">
        <v>897</v>
      </c>
      <c r="C875" s="48">
        <v>89</v>
      </c>
      <c r="D875" s="48" t="s">
        <v>990</v>
      </c>
      <c r="E875" s="48"/>
      <c r="F875" s="48" t="s">
        <v>586</v>
      </c>
      <c r="G875" s="48" t="s">
        <v>367</v>
      </c>
      <c r="H875" s="48" t="s">
        <v>586</v>
      </c>
      <c r="J875" s="48" t="s">
        <v>586</v>
      </c>
      <c r="Q875" s="3"/>
      <c r="V875" s="41"/>
      <c r="W875" s="117">
        <v>36852.554858576987</v>
      </c>
      <c r="X875" s="117">
        <v>40900.019806867327</v>
      </c>
      <c r="Y875" s="117">
        <v>44429.622438402192</v>
      </c>
      <c r="Z875" s="117">
        <v>47777.466303496061</v>
      </c>
      <c r="AA875" s="117">
        <v>50834.134841022526</v>
      </c>
      <c r="AB875" s="117">
        <v>53593.25257867256</v>
      </c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F875" s="3"/>
      <c r="BG875" s="1"/>
      <c r="BH875" s="48">
        <v>8974</v>
      </c>
      <c r="BN875" s="21"/>
      <c r="CM875" s="4">
        <f>IF(ISNUMBER(VLOOKUP(A875,Sheet1!$D$5:$D$567,1,0)),1,0)</f>
        <v>0</v>
      </c>
    </row>
    <row r="876" spans="1:91">
      <c r="A876" s="48">
        <v>8975</v>
      </c>
      <c r="B876" s="48">
        <v>897</v>
      </c>
      <c r="C876" s="48">
        <v>89</v>
      </c>
      <c r="D876" s="48" t="s">
        <v>991</v>
      </c>
      <c r="E876" s="48"/>
      <c r="F876" s="48" t="s">
        <v>586</v>
      </c>
      <c r="G876" s="48" t="s">
        <v>367</v>
      </c>
      <c r="H876" s="48" t="s">
        <v>586</v>
      </c>
      <c r="J876" s="48" t="s">
        <v>586</v>
      </c>
      <c r="Q876" s="3"/>
      <c r="V876" s="41"/>
      <c r="W876" s="117">
        <v>6839.7606058478832</v>
      </c>
      <c r="X876" s="117">
        <v>7593.2265729569972</v>
      </c>
      <c r="Y876" s="117">
        <v>8251.8507851477498</v>
      </c>
      <c r="Z876" s="117">
        <v>8886.2197833482205</v>
      </c>
      <c r="AA876" s="117">
        <v>9471.1663389945988</v>
      </c>
      <c r="AB876" s="117">
        <v>9998.9951106422923</v>
      </c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F876" s="3"/>
      <c r="BG876" s="1"/>
      <c r="BH876" s="48">
        <v>8975</v>
      </c>
      <c r="BN876" s="21"/>
      <c r="CM876" s="4">
        <f>IF(ISNUMBER(VLOOKUP(A876,Sheet1!$D$5:$D$567,1,0)),1,0)</f>
        <v>0</v>
      </c>
    </row>
    <row r="877" spans="1:91">
      <c r="A877" s="48">
        <v>8976</v>
      </c>
      <c r="B877" s="48">
        <v>897</v>
      </c>
      <c r="C877" s="48">
        <v>89</v>
      </c>
      <c r="D877" s="48" t="s">
        <v>992</v>
      </c>
      <c r="E877" s="48"/>
      <c r="F877" s="48" t="s">
        <v>586</v>
      </c>
      <c r="G877" s="48" t="s">
        <v>367</v>
      </c>
      <c r="H877" s="48" t="s">
        <v>586</v>
      </c>
      <c r="J877" s="48" t="s">
        <v>586</v>
      </c>
      <c r="Q877" s="3"/>
      <c r="V877" s="41"/>
      <c r="W877" s="117">
        <v>22019.988785915324</v>
      </c>
      <c r="X877" s="117">
        <v>24445.704114625278</v>
      </c>
      <c r="Y877" s="117">
        <v>26566.085017163437</v>
      </c>
      <c r="Z877" s="117">
        <v>28608.378458627376</v>
      </c>
      <c r="AA877" s="117">
        <v>30491.560829758997</v>
      </c>
      <c r="AB877" s="117">
        <v>32190.857676877902</v>
      </c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F877" s="3"/>
      <c r="BG877" s="1"/>
      <c r="BH877" s="48">
        <v>8976</v>
      </c>
      <c r="BN877" s="21"/>
      <c r="CM877" s="4">
        <f>IF(ISNUMBER(VLOOKUP(A877,Sheet1!$D$5:$D$567,1,0)),1,0)</f>
        <v>0</v>
      </c>
    </row>
    <row r="878" spans="1:91">
      <c r="A878" s="48">
        <v>8977</v>
      </c>
      <c r="B878" s="48">
        <v>897</v>
      </c>
      <c r="C878" s="48">
        <v>89</v>
      </c>
      <c r="D878" s="48" t="s">
        <v>993</v>
      </c>
      <c r="E878" s="48"/>
      <c r="F878" s="48" t="s">
        <v>586</v>
      </c>
      <c r="G878" s="48" t="s">
        <v>367</v>
      </c>
      <c r="H878" s="48" t="s">
        <v>586</v>
      </c>
      <c r="J878" s="48" t="s">
        <v>586</v>
      </c>
      <c r="Q878" s="3"/>
      <c r="V878" s="41"/>
      <c r="W878" s="117">
        <v>64549.00333346102</v>
      </c>
      <c r="X878" s="117">
        <v>71103.7554536588</v>
      </c>
      <c r="Y878" s="117">
        <v>76564.206203942085</v>
      </c>
      <c r="Z878" s="117">
        <v>81652.854236268482</v>
      </c>
      <c r="AA878" s="117">
        <v>86199.559018992251</v>
      </c>
      <c r="AB878" s="117">
        <v>90154.01924359861</v>
      </c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F878" s="3"/>
      <c r="BG878" s="1"/>
      <c r="BH878" s="48">
        <v>8977</v>
      </c>
      <c r="BN878" s="21"/>
      <c r="CM878" s="4">
        <f>IF(ISNUMBER(VLOOKUP(A878,Sheet1!$D$5:$D$567,1,0)),1,0)</f>
        <v>0</v>
      </c>
    </row>
    <row r="879" spans="1:91">
      <c r="A879" s="48">
        <v>8978</v>
      </c>
      <c r="B879" s="48">
        <v>897</v>
      </c>
      <c r="C879" s="48">
        <v>89</v>
      </c>
      <c r="D879" s="48" t="s">
        <v>994</v>
      </c>
      <c r="E879" s="48"/>
      <c r="F879" s="48" t="s">
        <v>586</v>
      </c>
      <c r="G879" s="48" t="s">
        <v>367</v>
      </c>
      <c r="H879" s="48" t="s">
        <v>586</v>
      </c>
      <c r="J879" s="48" t="s">
        <v>586</v>
      </c>
      <c r="Q879" s="3"/>
      <c r="V879" s="41"/>
      <c r="W879" s="117">
        <v>58811.217052172222</v>
      </c>
      <c r="X879" s="117">
        <v>65453.581036830437</v>
      </c>
      <c r="Y879" s="117">
        <v>71219.651060510791</v>
      </c>
      <c r="Z879" s="117">
        <v>76674.9348446847</v>
      </c>
      <c r="AA879" s="117">
        <v>81659.11218648139</v>
      </c>
      <c r="AB879" s="117">
        <v>86169.726470825219</v>
      </c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F879" s="3"/>
      <c r="BG879" s="1"/>
      <c r="BH879" s="48">
        <v>8978</v>
      </c>
      <c r="BN879" s="21"/>
      <c r="CM879" s="4">
        <f>IF(ISNUMBER(VLOOKUP(A879,Sheet1!$D$5:$D$567,1,0)),1,0)</f>
        <v>0</v>
      </c>
    </row>
    <row r="880" spans="1:91">
      <c r="A880" s="48">
        <v>8979</v>
      </c>
      <c r="B880" s="48">
        <v>897</v>
      </c>
      <c r="C880" s="48">
        <v>89</v>
      </c>
      <c r="D880" s="48" t="s">
        <v>995</v>
      </c>
      <c r="E880" s="48"/>
      <c r="F880" s="48" t="s">
        <v>586</v>
      </c>
      <c r="G880" s="48" t="s">
        <v>367</v>
      </c>
      <c r="H880" s="48" t="s">
        <v>586</v>
      </c>
      <c r="J880" s="48" t="s">
        <v>586</v>
      </c>
      <c r="Q880" s="3"/>
      <c r="V880" s="41"/>
      <c r="W880" s="117">
        <v>25633.46049358528</v>
      </c>
      <c r="X880" s="117">
        <v>28528.60164724827</v>
      </c>
      <c r="Y880" s="117">
        <v>31041.801263983583</v>
      </c>
      <c r="Z880" s="117">
        <v>33419.541572245951</v>
      </c>
      <c r="AA880" s="117">
        <v>35591.94539906404</v>
      </c>
      <c r="AB880" s="117">
        <v>37557.942004047713</v>
      </c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F880" s="3"/>
      <c r="BG880" s="1"/>
      <c r="BH880" s="48">
        <v>8979</v>
      </c>
      <c r="BN880" s="21"/>
      <c r="CM880" s="4">
        <f>IF(ISNUMBER(VLOOKUP(A880,Sheet1!$D$5:$D$567,1,0)),1,0)</f>
        <v>0</v>
      </c>
    </row>
  </sheetData>
  <autoFilter ref="A1:CL880" xr:uid="{00000000-0009-0000-0000-000000000000}"/>
  <sortState xmlns:xlrd2="http://schemas.microsoft.com/office/spreadsheetml/2017/richdata2" ref="A2:CL880">
    <sortCondition ref="A2:A880"/>
  </sortState>
  <conditionalFormatting sqref="J696">
    <cfRule type="duplicateValues" dxfId="4" priority="5"/>
  </conditionalFormatting>
  <conditionalFormatting sqref="BN711">
    <cfRule type="duplicateValues" dxfId="3" priority="4"/>
  </conditionalFormatting>
  <conditionalFormatting sqref="BG711">
    <cfRule type="duplicateValues" dxfId="2" priority="3"/>
  </conditionalFormatting>
  <conditionalFormatting sqref="BN756">
    <cfRule type="duplicateValues" dxfId="1" priority="2"/>
  </conditionalFormatting>
  <conditionalFormatting sqref="BG756">
    <cfRule type="duplicateValues" dxfId="0" priority="1"/>
  </conditionalFormatting>
  <printOptions headings="1" gridLines="1"/>
  <pageMargins left="0" right="0" top="0.15748031496062992" bottom="0.15748031496062992" header="0.31496062992125984" footer="0.31496062992125984"/>
  <pageSetup paperSize="9" scale="82" orientation="landscape" blackAndWhite="1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81E14-02F6-4103-B8A0-A0624E2F2642}">
  <dimension ref="A2:P63"/>
  <sheetViews>
    <sheetView rightToLeft="1" workbookViewId="0">
      <selection activeCell="E8" sqref="E8"/>
    </sheetView>
  </sheetViews>
  <sheetFormatPr defaultRowHeight="15"/>
  <cols>
    <col min="2" max="2" width="13.140625" bestFit="1" customWidth="1"/>
    <col min="3" max="3" width="14.85546875" bestFit="1" customWidth="1"/>
    <col min="4" max="6" width="12.85546875" bestFit="1" customWidth="1"/>
    <col min="7" max="14" width="13.7109375" customWidth="1"/>
    <col min="15" max="18" width="27.140625" bestFit="1" customWidth="1"/>
    <col min="19" max="21" width="33.85546875" bestFit="1" customWidth="1"/>
    <col min="29" max="29" width="12.85546875" bestFit="1" customWidth="1"/>
    <col min="30" max="32" width="27.140625" bestFit="1" customWidth="1"/>
  </cols>
  <sheetData>
    <row r="2" spans="1:14" ht="23.25">
      <c r="A2" s="213" t="s">
        <v>996</v>
      </c>
      <c r="B2" s="213"/>
      <c r="C2" s="213"/>
      <c r="D2" s="213"/>
      <c r="E2" s="213"/>
      <c r="L2" t="s">
        <v>997</v>
      </c>
      <c r="M2" s="214">
        <v>44634</v>
      </c>
    </row>
    <row r="6" spans="1:14" ht="45">
      <c r="B6" s="197" t="s">
        <v>1022</v>
      </c>
      <c r="C6" s="216" t="s">
        <v>998</v>
      </c>
      <c r="D6" s="216" t="s">
        <v>999</v>
      </c>
      <c r="E6" s="208" t="s">
        <v>1000</v>
      </c>
      <c r="F6" s="216" t="s">
        <v>1001</v>
      </c>
    </row>
    <row r="7" spans="1:14">
      <c r="B7" s="198" t="s">
        <v>92</v>
      </c>
      <c r="C7" s="211">
        <v>1120308.6989099712</v>
      </c>
      <c r="D7" s="211">
        <v>1235626.1297858376</v>
      </c>
      <c r="E7" s="211">
        <v>1368073.5093059649</v>
      </c>
      <c r="F7" s="211">
        <v>1571236.911833372</v>
      </c>
    </row>
    <row r="8" spans="1:14">
      <c r="B8" s="198" t="s">
        <v>91</v>
      </c>
      <c r="C8" s="211">
        <v>124943.1</v>
      </c>
      <c r="D8" s="211">
        <v>148703.35999999996</v>
      </c>
      <c r="E8" s="211">
        <v>236987.19200000004</v>
      </c>
      <c r="F8" s="211">
        <v>356458.92800000007</v>
      </c>
    </row>
    <row r="9" spans="1:14">
      <c r="B9" s="198" t="s">
        <v>1023</v>
      </c>
      <c r="C9" s="211">
        <v>1245251.7989099713</v>
      </c>
      <c r="D9" s="211">
        <v>1384329.4897858375</v>
      </c>
      <c r="E9" s="211">
        <v>1605060.701305965</v>
      </c>
      <c r="F9" s="211">
        <v>1927695.839833372</v>
      </c>
    </row>
    <row r="10" spans="1:14">
      <c r="I10" s="205" t="s">
        <v>1002</v>
      </c>
      <c r="J10" s="203"/>
      <c r="K10" s="203"/>
      <c r="L10" s="203"/>
      <c r="M10" s="203"/>
      <c r="N10" s="203"/>
    </row>
    <row r="11" spans="1:14">
      <c r="I11" s="203"/>
      <c r="J11" s="203"/>
      <c r="K11" s="203"/>
      <c r="L11" s="203"/>
      <c r="M11" s="203"/>
      <c r="N11" s="203"/>
    </row>
    <row r="12" spans="1:14" ht="45">
      <c r="B12" s="197" t="s">
        <v>1022</v>
      </c>
      <c r="C12" s="216" t="s">
        <v>998</v>
      </c>
      <c r="D12" s="216" t="s">
        <v>999</v>
      </c>
      <c r="E12" s="208" t="s">
        <v>1000</v>
      </c>
      <c r="F12" s="216" t="s">
        <v>1001</v>
      </c>
      <c r="I12" s="201" t="s">
        <v>1003</v>
      </c>
      <c r="J12" s="201">
        <v>2020</v>
      </c>
      <c r="K12" s="201">
        <v>2025</v>
      </c>
      <c r="L12" s="201">
        <v>2030</v>
      </c>
      <c r="M12" s="201">
        <v>2040</v>
      </c>
      <c r="N12" s="201">
        <v>2050</v>
      </c>
    </row>
    <row r="13" spans="1:14">
      <c r="A13" t="s">
        <v>1004</v>
      </c>
      <c r="B13" s="198">
        <v>0</v>
      </c>
      <c r="C13" s="211">
        <v>1475304.3182581298</v>
      </c>
      <c r="D13" s="211">
        <v>1638336.9816785459</v>
      </c>
      <c r="E13" s="211">
        <v>1802957.3301198818</v>
      </c>
      <c r="F13" s="211">
        <v>2159104.9453693754</v>
      </c>
      <c r="I13" s="199" t="s">
        <v>93</v>
      </c>
      <c r="J13" s="210">
        <f>C24-C35</f>
        <v>57736</v>
      </c>
      <c r="K13" s="210">
        <f>D24-D35</f>
        <v>48772.489785837475</v>
      </c>
      <c r="L13" s="210">
        <f>E24-E35</f>
        <v>107083</v>
      </c>
      <c r="M13" s="210">
        <f>F24-F35</f>
        <v>73647</v>
      </c>
      <c r="N13" s="210"/>
    </row>
    <row r="14" spans="1:14">
      <c r="A14" t="s">
        <v>1024</v>
      </c>
      <c r="B14" s="198">
        <v>1</v>
      </c>
      <c r="C14" s="211">
        <v>1246051.7989099706</v>
      </c>
      <c r="D14" s="211">
        <v>1385129.4897858372</v>
      </c>
      <c r="E14" s="211">
        <v>1605860.7013059654</v>
      </c>
      <c r="F14" s="211">
        <v>1928495.839833372</v>
      </c>
      <c r="I14" s="199"/>
      <c r="J14" s="212">
        <f>J13/C35</f>
        <v>4.8643670955930363E-2</v>
      </c>
      <c r="K14" s="212">
        <f>K13/D35</f>
        <v>3.6518463671589813E-2</v>
      </c>
      <c r="L14" s="212">
        <f>L13/E35</f>
        <v>7.1401614159367563E-2</v>
      </c>
      <c r="M14" s="212">
        <f t="shared" ref="M14" si="0">M13/F35</f>
        <v>3.962498654901539E-2</v>
      </c>
      <c r="N14" s="199"/>
    </row>
    <row r="15" spans="1:14">
      <c r="B15" s="198" t="s">
        <v>1023</v>
      </c>
      <c r="C15" s="211">
        <v>2721356.1171681006</v>
      </c>
      <c r="D15" s="211">
        <v>3023466.4714643834</v>
      </c>
      <c r="E15" s="211">
        <v>3408818.0314258472</v>
      </c>
      <c r="F15" s="211">
        <v>4087600.7852027472</v>
      </c>
      <c r="I15" t="s">
        <v>1004</v>
      </c>
      <c r="J15" s="210">
        <f>C25-C36</f>
        <v>-29537</v>
      </c>
      <c r="K15" s="210">
        <f>D25-D36</f>
        <v>-45010</v>
      </c>
      <c r="L15" s="210">
        <f>E25-E36</f>
        <v>-58925</v>
      </c>
      <c r="M15" s="210">
        <f>F25-F36</f>
        <v>-81604</v>
      </c>
    </row>
    <row r="16" spans="1:14">
      <c r="J16" s="212">
        <f>J15/C36</f>
        <v>-6.4466774631471893E-2</v>
      </c>
      <c r="K16" s="212">
        <f>K15/D36</f>
        <v>-8.3415185603884431E-2</v>
      </c>
      <c r="L16" s="212">
        <f t="shared" ref="L16:M16" si="1">L15/E36</f>
        <v>-9.3371088476335962E-2</v>
      </c>
      <c r="M16" s="212">
        <f t="shared" si="1"/>
        <v>-9.6375126515678491E-2</v>
      </c>
    </row>
    <row r="17" spans="1:16">
      <c r="C17">
        <v>4514231</v>
      </c>
    </row>
    <row r="20" spans="1:16">
      <c r="I20" s="199"/>
      <c r="J20" s="199"/>
      <c r="K20" s="199"/>
      <c r="L20" s="199"/>
      <c r="M20" s="199"/>
      <c r="N20" s="199"/>
      <c r="P20" s="209"/>
    </row>
    <row r="21" spans="1:16">
      <c r="I21" s="205" t="s">
        <v>1006</v>
      </c>
      <c r="J21" s="203"/>
      <c r="K21" s="203"/>
      <c r="L21" s="203"/>
      <c r="M21" s="203"/>
      <c r="N21" s="203"/>
    </row>
    <row r="22" spans="1:16">
      <c r="I22" s="203"/>
      <c r="J22" s="203"/>
      <c r="K22" s="203"/>
      <c r="L22" s="203"/>
      <c r="M22" s="203"/>
      <c r="N22" s="203"/>
    </row>
    <row r="23" spans="1:16">
      <c r="B23" s="201" t="s">
        <v>1003</v>
      </c>
      <c r="C23" s="201">
        <v>2020</v>
      </c>
      <c r="D23" s="201">
        <v>2025</v>
      </c>
      <c r="E23" s="201">
        <v>2030</v>
      </c>
      <c r="F23" s="201">
        <v>2040</v>
      </c>
      <c r="G23" s="201">
        <v>2050</v>
      </c>
      <c r="I23" s="201" t="s">
        <v>1003</v>
      </c>
      <c r="J23" s="201">
        <v>2020</v>
      </c>
      <c r="K23" s="201">
        <v>2025</v>
      </c>
      <c r="L23" s="201">
        <v>2030</v>
      </c>
      <c r="M23" s="201">
        <v>2040</v>
      </c>
      <c r="N23" s="201">
        <v>2050</v>
      </c>
    </row>
    <row r="24" spans="1:16">
      <c r="A24" t="s">
        <v>1005</v>
      </c>
      <c r="B24" t="s">
        <v>93</v>
      </c>
      <c r="C24" s="215">
        <v>1244653</v>
      </c>
      <c r="D24" s="215">
        <v>1384329.4897858375</v>
      </c>
      <c r="E24" s="215">
        <v>1606811</v>
      </c>
      <c r="F24" s="215">
        <v>1932247</v>
      </c>
      <c r="G24" s="202"/>
      <c r="I24" s="199" t="s">
        <v>93</v>
      </c>
      <c r="J24" s="202">
        <f>C24-C42</f>
        <v>57736</v>
      </c>
      <c r="K24" s="202">
        <f>D24-D42</f>
        <v>59586.489785837475</v>
      </c>
      <c r="L24" s="202">
        <f>E24-E42</f>
        <v>143167</v>
      </c>
      <c r="M24" s="202">
        <f>F24-F42</f>
        <v>196805</v>
      </c>
      <c r="N24" s="199"/>
    </row>
    <row r="25" spans="1:16">
      <c r="B25" t="s">
        <v>1004</v>
      </c>
      <c r="C25" s="215">
        <v>428637</v>
      </c>
      <c r="D25" s="215">
        <v>494580</v>
      </c>
      <c r="E25" s="215">
        <v>572159</v>
      </c>
      <c r="F25" s="215">
        <v>765129</v>
      </c>
      <c r="J25" s="212">
        <f>J24/C42</f>
        <v>4.8643670955930363E-2</v>
      </c>
      <c r="K25" s="212">
        <f>K24/D42</f>
        <v>4.4979660044127408E-2</v>
      </c>
      <c r="L25" s="212">
        <f>L24/E42</f>
        <v>9.7815452391428512E-2</v>
      </c>
      <c r="M25" s="212">
        <f t="shared" ref="M25" si="2">M24/F42</f>
        <v>0.1134033865724121</v>
      </c>
    </row>
    <row r="26" spans="1:16">
      <c r="B26" s="217"/>
      <c r="I26" t="s">
        <v>1004</v>
      </c>
      <c r="J26" s="202">
        <f>C25-C43</f>
        <v>-29537</v>
      </c>
      <c r="K26" s="202">
        <f>D25-D43</f>
        <v>-25793</v>
      </c>
      <c r="L26" s="202">
        <f>E25-E43</f>
        <v>-6647</v>
      </c>
      <c r="M26" s="202">
        <f>F25-F43</f>
        <v>51643</v>
      </c>
    </row>
    <row r="27" spans="1:16">
      <c r="B27" s="217" t="s">
        <v>1007</v>
      </c>
      <c r="J27" s="212">
        <f>J26/C43</f>
        <v>-6.4466774631471893E-2</v>
      </c>
      <c r="K27" s="212">
        <f>K26/D43</f>
        <v>-4.9566368739346583E-2</v>
      </c>
      <c r="L27" s="212">
        <f t="shared" ref="L27:M27" si="3">L26/E43</f>
        <v>-1.148398599876297E-2</v>
      </c>
      <c r="M27" s="212">
        <f t="shared" si="3"/>
        <v>7.2381238034102985E-2</v>
      </c>
    </row>
    <row r="28" spans="1:16">
      <c r="B28" s="201" t="s">
        <v>1003</v>
      </c>
      <c r="C28" s="201">
        <v>2020</v>
      </c>
      <c r="D28" s="201">
        <v>2025</v>
      </c>
      <c r="E28" s="201">
        <v>2030</v>
      </c>
      <c r="F28" s="201">
        <v>2040</v>
      </c>
      <c r="G28" s="201">
        <v>2050</v>
      </c>
      <c r="H28" s="202"/>
      <c r="J28" s="205"/>
      <c r="K28" s="205"/>
      <c r="L28" s="203"/>
      <c r="M28" s="203"/>
    </row>
    <row r="29" spans="1:16">
      <c r="B29" t="s">
        <v>93</v>
      </c>
      <c r="C29" s="215">
        <v>1285170.1955053122</v>
      </c>
      <c r="D29" s="215">
        <v>1431525.302195376</v>
      </c>
      <c r="E29" s="215">
        <v>1655319.0034625807</v>
      </c>
      <c r="F29" s="215">
        <v>2031616.4963510563</v>
      </c>
      <c r="I29" s="205" t="s">
        <v>1008</v>
      </c>
      <c r="J29" s="203"/>
      <c r="K29" s="203"/>
      <c r="L29" s="203"/>
      <c r="M29" s="203"/>
    </row>
    <row r="30" spans="1:16" ht="60">
      <c r="B30" t="s">
        <v>1004</v>
      </c>
      <c r="C30" s="215">
        <v>454467.96274336876</v>
      </c>
      <c r="D30" s="215">
        <v>527449.6774764678</v>
      </c>
      <c r="E30" s="215">
        <v>611537.84756927227</v>
      </c>
      <c r="F30" s="215">
        <v>801784.16319079837</v>
      </c>
      <c r="I30" s="206" t="s">
        <v>1003</v>
      </c>
      <c r="J30" s="206" t="s">
        <v>1009</v>
      </c>
      <c r="K30" s="206" t="s">
        <v>1010</v>
      </c>
      <c r="L30" s="206" t="s">
        <v>1011</v>
      </c>
    </row>
    <row r="31" spans="1:16">
      <c r="I31" t="s">
        <v>93</v>
      </c>
      <c r="J31" s="207">
        <f>C24-D48</f>
        <v>107535</v>
      </c>
      <c r="K31" s="207">
        <f>C35-D48</f>
        <v>49799</v>
      </c>
      <c r="L31" s="202">
        <f>C42-D48</f>
        <v>49799</v>
      </c>
    </row>
    <row r="32" spans="1:16" ht="18.75">
      <c r="B32" s="204" t="s">
        <v>1012</v>
      </c>
      <c r="J32" s="212">
        <f>J31/D48</f>
        <v>9.4568021964299226E-2</v>
      </c>
      <c r="K32" s="212">
        <f>K31/D48</f>
        <v>4.3794047759335444E-2</v>
      </c>
      <c r="L32" s="212">
        <f>L31/D48</f>
        <v>4.3794047759335444E-2</v>
      </c>
    </row>
    <row r="33" spans="2:14">
      <c r="B33" s="199" t="s">
        <v>1013</v>
      </c>
      <c r="I33" t="s">
        <v>1004</v>
      </c>
      <c r="J33" s="215">
        <f>C25-D49</f>
        <v>39601</v>
      </c>
      <c r="K33" s="207">
        <f>C36-D49</f>
        <v>69138</v>
      </c>
      <c r="L33" s="207">
        <f>C43-D49</f>
        <v>69138</v>
      </c>
    </row>
    <row r="34" spans="2:14">
      <c r="B34" s="200" t="s">
        <v>1003</v>
      </c>
      <c r="C34" s="201">
        <v>2020</v>
      </c>
      <c r="D34" s="201">
        <v>2025</v>
      </c>
      <c r="E34" s="201">
        <v>2030</v>
      </c>
      <c r="F34" s="201">
        <v>2040</v>
      </c>
      <c r="G34" s="201">
        <v>2050</v>
      </c>
      <c r="J34" s="212">
        <f>J33/$D$49</f>
        <v>0.10179263615706516</v>
      </c>
      <c r="K34" s="212">
        <f t="shared" ref="K34:L34" si="4">K33/$D$49</f>
        <v>0.17771620107136615</v>
      </c>
      <c r="L34" s="212">
        <f t="shared" si="4"/>
        <v>0.17771620107136615</v>
      </c>
    </row>
    <row r="35" spans="2:14">
      <c r="B35" s="199" t="s">
        <v>1014</v>
      </c>
      <c r="C35" s="202">
        <v>1186917</v>
      </c>
      <c r="D35" s="202">
        <v>1335557</v>
      </c>
      <c r="E35" s="202">
        <v>1499728</v>
      </c>
      <c r="F35" s="202">
        <v>1858600</v>
      </c>
      <c r="G35" s="202">
        <v>2271877</v>
      </c>
    </row>
    <row r="36" spans="2:14">
      <c r="B36" t="s">
        <v>1004</v>
      </c>
      <c r="C36" s="202">
        <v>458174</v>
      </c>
      <c r="D36" s="202">
        <v>539590</v>
      </c>
      <c r="E36" s="202">
        <v>631084</v>
      </c>
      <c r="F36" s="202">
        <v>846733</v>
      </c>
      <c r="G36" s="202">
        <v>1109324</v>
      </c>
    </row>
    <row r="37" spans="2:14">
      <c r="I37" s="205" t="s">
        <v>1015</v>
      </c>
    </row>
    <row r="38" spans="2:14">
      <c r="I38" s="201" t="s">
        <v>1003</v>
      </c>
      <c r="J38" s="201">
        <v>2020</v>
      </c>
      <c r="K38" s="201">
        <v>2025</v>
      </c>
      <c r="L38" s="201">
        <v>2030</v>
      </c>
      <c r="M38" s="201">
        <v>2040</v>
      </c>
      <c r="N38" s="201">
        <v>2050</v>
      </c>
    </row>
    <row r="39" spans="2:14">
      <c r="I39" s="199" t="s">
        <v>93</v>
      </c>
      <c r="J39" s="202">
        <f>C24-C29</f>
        <v>-40517.195505312178</v>
      </c>
      <c r="K39" s="202">
        <f>D24-D29</f>
        <v>-47195.812409538543</v>
      </c>
      <c r="L39" s="202">
        <f>E24-E29</f>
        <v>-48508.003462580731</v>
      </c>
      <c r="M39" s="202">
        <f>F24-F29</f>
        <v>-99369.496351056267</v>
      </c>
      <c r="N39" s="199"/>
    </row>
    <row r="40" spans="2:14">
      <c r="B40" t="s">
        <v>1016</v>
      </c>
      <c r="J40" s="212">
        <f>J39/C29</f>
        <v>-3.1526715797654599E-2</v>
      </c>
      <c r="K40" s="212">
        <f>K39/D29</f>
        <v>-3.2968898514863419E-2</v>
      </c>
      <c r="L40" s="212">
        <f>L39/E29</f>
        <v>-2.9304323433194536E-2</v>
      </c>
      <c r="M40" s="212">
        <f>M39/F29</f>
        <v>-4.8911542375016021E-2</v>
      </c>
    </row>
    <row r="41" spans="2:14">
      <c r="B41" s="200" t="s">
        <v>1003</v>
      </c>
      <c r="C41" s="201">
        <v>2020</v>
      </c>
      <c r="D41" s="201">
        <v>2025</v>
      </c>
      <c r="E41" s="201">
        <v>2030</v>
      </c>
      <c r="F41" s="201">
        <v>2040</v>
      </c>
      <c r="G41" s="201">
        <v>2050</v>
      </c>
      <c r="I41" t="s">
        <v>1004</v>
      </c>
      <c r="J41" s="202">
        <f>C25-C30</f>
        <v>-25830.962743368756</v>
      </c>
      <c r="K41" s="202">
        <f>D25-D30</f>
        <v>-32869.677476467798</v>
      </c>
      <c r="L41" s="202">
        <f>E25-E30</f>
        <v>-39378.847569272271</v>
      </c>
      <c r="M41" s="202">
        <f>F25-F30</f>
        <v>-36655.163190798368</v>
      </c>
    </row>
    <row r="42" spans="2:14">
      <c r="B42" s="199" t="s">
        <v>1014</v>
      </c>
      <c r="C42" s="202">
        <v>1186917</v>
      </c>
      <c r="D42" s="202">
        <v>1324743</v>
      </c>
      <c r="E42" s="202">
        <v>1463644</v>
      </c>
      <c r="F42" s="202">
        <v>1735442</v>
      </c>
      <c r="G42" s="202">
        <v>2034430</v>
      </c>
      <c r="J42" s="212">
        <f>J41/C30</f>
        <v>-5.6837807856557565E-2</v>
      </c>
      <c r="K42" s="212">
        <f>K41/D30</f>
        <v>-6.2318129823739021E-2</v>
      </c>
      <c r="L42" s="212">
        <f>L41/E30</f>
        <v>-6.4393148724636556E-2</v>
      </c>
      <c r="M42" s="212">
        <f>M41/F30</f>
        <v>-4.571699576220694E-2</v>
      </c>
    </row>
    <row r="43" spans="2:14">
      <c r="B43" t="s">
        <v>1004</v>
      </c>
      <c r="C43" s="202">
        <v>458174</v>
      </c>
      <c r="D43" s="202">
        <v>520373</v>
      </c>
      <c r="E43" s="202">
        <v>578806</v>
      </c>
      <c r="F43" s="202">
        <v>713486</v>
      </c>
      <c r="G43" s="202">
        <v>865821</v>
      </c>
    </row>
    <row r="46" spans="2:14" ht="18.75">
      <c r="B46" s="204" t="s">
        <v>1017</v>
      </c>
    </row>
    <row r="47" spans="2:14">
      <c r="B47" s="200" t="s">
        <v>1003</v>
      </c>
      <c r="C47" s="200" t="s">
        <v>1018</v>
      </c>
      <c r="D47" s="200" t="s">
        <v>1019</v>
      </c>
    </row>
    <row r="48" spans="2:14">
      <c r="B48" s="199" t="s">
        <v>93</v>
      </c>
      <c r="C48" s="202">
        <v>1113886</v>
      </c>
      <c r="D48" s="202">
        <v>1137118</v>
      </c>
    </row>
    <row r="49" spans="2:11">
      <c r="B49" t="s">
        <v>1004</v>
      </c>
      <c r="C49" s="202">
        <v>381473</v>
      </c>
      <c r="D49" s="202">
        <v>389036</v>
      </c>
    </row>
    <row r="52" spans="2:11" ht="18.75">
      <c r="B52" s="204"/>
    </row>
    <row r="63" spans="2:11">
      <c r="I63" s="199"/>
      <c r="J63" s="215"/>
      <c r="K63" s="215"/>
    </row>
  </sheetData>
  <phoneticPr fontId="32" type="noConversion"/>
  <pageMargins left="0.7" right="0.7" top="0.75" bottom="0.75" header="0.3" footer="0.3"/>
  <pageSetup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53F3A-D2F8-4FC9-8D90-FBF1AF06AEDD}">
  <dimension ref="A4:G24"/>
  <sheetViews>
    <sheetView rightToLeft="1" workbookViewId="0">
      <selection activeCell="H8" sqref="H8"/>
    </sheetView>
  </sheetViews>
  <sheetFormatPr defaultRowHeight="15"/>
  <cols>
    <col min="2" max="2" width="17.42578125" customWidth="1"/>
    <col min="3" max="3" width="27.42578125" customWidth="1"/>
    <col min="4" max="7" width="19" customWidth="1"/>
  </cols>
  <sheetData>
    <row r="4" spans="1:7">
      <c r="C4" s="197" t="s">
        <v>1025</v>
      </c>
    </row>
    <row r="5" spans="1:7" ht="30">
      <c r="B5" s="197" t="s">
        <v>1021</v>
      </c>
      <c r="C5" s="216" t="s">
        <v>998</v>
      </c>
      <c r="D5" s="216" t="s">
        <v>999</v>
      </c>
      <c r="E5" s="208" t="s">
        <v>1000</v>
      </c>
      <c r="F5" s="216" t="s">
        <v>1001</v>
      </c>
    </row>
    <row r="6" spans="1:7">
      <c r="A6" t="s">
        <v>1004</v>
      </c>
      <c r="B6">
        <v>0</v>
      </c>
      <c r="C6" s="211">
        <v>3269230.0384336403</v>
      </c>
      <c r="D6" s="211">
        <v>3608282.1640375475</v>
      </c>
      <c r="E6" s="211">
        <v>3949088.4192193858</v>
      </c>
      <c r="F6" s="211">
        <v>4652379.0148494709</v>
      </c>
    </row>
    <row r="7" spans="1:7">
      <c r="A7" t="s">
        <v>1024</v>
      </c>
      <c r="B7">
        <v>1</v>
      </c>
      <c r="C7" s="211">
        <v>1246051.7989099706</v>
      </c>
      <c r="D7" s="211">
        <v>1385129.4897858372</v>
      </c>
      <c r="E7" s="211">
        <v>1605860.7013059654</v>
      </c>
      <c r="F7" s="211">
        <v>1928495.839833372</v>
      </c>
    </row>
    <row r="8" spans="1:7">
      <c r="B8" t="s">
        <v>1023</v>
      </c>
      <c r="C8" s="211">
        <v>4515281.8373436108</v>
      </c>
      <c r="D8" s="211">
        <v>4993411.653823385</v>
      </c>
      <c r="E8" s="211">
        <v>5554949.1205253508</v>
      </c>
      <c r="F8" s="211">
        <v>6580874.8546828432</v>
      </c>
    </row>
    <row r="13" spans="1:7">
      <c r="D13" s="197" t="s">
        <v>1025</v>
      </c>
    </row>
    <row r="14" spans="1:7" ht="30">
      <c r="B14" s="197" t="s">
        <v>1021</v>
      </c>
      <c r="C14" s="197" t="s">
        <v>7</v>
      </c>
      <c r="D14" s="216" t="s">
        <v>998</v>
      </c>
      <c r="E14" s="216" t="s">
        <v>999</v>
      </c>
      <c r="F14" s="208" t="s">
        <v>1000</v>
      </c>
      <c r="G14" s="216" t="s">
        <v>1001</v>
      </c>
    </row>
    <row r="15" spans="1:7">
      <c r="A15" t="s">
        <v>1004</v>
      </c>
      <c r="B15">
        <v>0</v>
      </c>
      <c r="C15" t="s">
        <v>92</v>
      </c>
      <c r="D15" s="211">
        <v>0</v>
      </c>
      <c r="E15" s="211">
        <v>0</v>
      </c>
      <c r="F15" s="211">
        <v>0</v>
      </c>
      <c r="G15" s="211">
        <v>0</v>
      </c>
    </row>
    <row r="16" spans="1:7">
      <c r="C16" t="s">
        <v>586</v>
      </c>
      <c r="D16" s="211">
        <v>2744221.2600610806</v>
      </c>
      <c r="E16" s="211">
        <v>3000268.6793999593</v>
      </c>
      <c r="F16" s="211">
        <v>3248010.5200972762</v>
      </c>
      <c r="G16" s="211">
        <v>3703893.2958699116</v>
      </c>
    </row>
    <row r="17" spans="2:7">
      <c r="C17" t="s">
        <v>550</v>
      </c>
      <c r="D17" s="211">
        <v>428680.22325704369</v>
      </c>
      <c r="E17" s="211">
        <v>494580.01485376188</v>
      </c>
      <c r="F17" s="211">
        <v>572207.45059625083</v>
      </c>
      <c r="G17" s="211">
        <v>765176.73376027204</v>
      </c>
    </row>
    <row r="18" spans="2:7">
      <c r="C18" t="s">
        <v>868</v>
      </c>
      <c r="D18" s="211">
        <v>96328.555115518218</v>
      </c>
      <c r="E18" s="211">
        <v>113433.46978382408</v>
      </c>
      <c r="F18" s="211">
        <v>128870.44852585897</v>
      </c>
      <c r="G18" s="211">
        <v>183308.98521928731</v>
      </c>
    </row>
    <row r="19" spans="2:7">
      <c r="B19" t="s">
        <v>1026</v>
      </c>
      <c r="D19" s="211">
        <v>3269230.0384336426</v>
      </c>
      <c r="E19" s="211">
        <v>3608282.1640375452</v>
      </c>
      <c r="F19" s="211">
        <v>3949088.4192193858</v>
      </c>
      <c r="G19" s="211">
        <v>4652379.0148494709</v>
      </c>
    </row>
    <row r="20" spans="2:7">
      <c r="B20">
        <v>1</v>
      </c>
      <c r="C20" t="s">
        <v>92</v>
      </c>
      <c r="D20" s="211">
        <v>1120308.6989099705</v>
      </c>
      <c r="E20" s="211">
        <v>1235626.1297858378</v>
      </c>
      <c r="F20" s="211">
        <v>1368073.5093059654</v>
      </c>
      <c r="G20" s="211">
        <v>1571236.911833372</v>
      </c>
    </row>
    <row r="21" spans="2:7">
      <c r="C21" t="s">
        <v>91</v>
      </c>
      <c r="D21" s="211">
        <v>124943.09999999999</v>
      </c>
      <c r="E21" s="211">
        <v>148703.35999999996</v>
      </c>
      <c r="F21" s="211">
        <v>236987.19200000001</v>
      </c>
      <c r="G21" s="211">
        <v>356458.92800000001</v>
      </c>
    </row>
    <row r="22" spans="2:7">
      <c r="C22" t="s">
        <v>1028</v>
      </c>
      <c r="D22" s="211">
        <v>800</v>
      </c>
      <c r="E22" s="211">
        <v>800</v>
      </c>
      <c r="F22" s="211">
        <v>800</v>
      </c>
      <c r="G22" s="211">
        <v>800</v>
      </c>
    </row>
    <row r="23" spans="2:7">
      <c r="B23" t="s">
        <v>1027</v>
      </c>
      <c r="D23" s="211">
        <v>1246051.7989099706</v>
      </c>
      <c r="E23" s="211">
        <v>1385129.4897858377</v>
      </c>
      <c r="F23" s="211">
        <v>1605860.7013059654</v>
      </c>
      <c r="G23" s="211">
        <v>1928495.839833372</v>
      </c>
    </row>
    <row r="24" spans="2:7">
      <c r="B24" t="s">
        <v>1023</v>
      </c>
      <c r="D24" s="211">
        <v>4515281.8373436127</v>
      </c>
      <c r="E24" s="211">
        <v>4993411.6538233832</v>
      </c>
      <c r="F24" s="211">
        <v>5554949.1205253508</v>
      </c>
      <c r="G24" s="211">
        <v>6580874.8546828432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0D504-E11F-4F58-90A2-9AE70FE57CEE}">
  <dimension ref="D4:D567"/>
  <sheetViews>
    <sheetView rightToLeft="1" workbookViewId="0"/>
  </sheetViews>
  <sheetFormatPr defaultRowHeight="15"/>
  <sheetData>
    <row r="4" spans="4:4">
      <c r="D4" t="s">
        <v>1020</v>
      </c>
    </row>
    <row r="5" spans="4:4">
      <c r="D5">
        <v>1</v>
      </c>
    </row>
    <row r="6" spans="4:4">
      <c r="D6">
        <v>2</v>
      </c>
    </row>
    <row r="7" spans="4:4">
      <c r="D7">
        <v>3</v>
      </c>
    </row>
    <row r="8" spans="4:4">
      <c r="D8">
        <v>4</v>
      </c>
    </row>
    <row r="9" spans="4:4">
      <c r="D9">
        <v>5</v>
      </c>
    </row>
    <row r="10" spans="4:4">
      <c r="D10">
        <v>6</v>
      </c>
    </row>
    <row r="11" spans="4:4">
      <c r="D11">
        <v>7</v>
      </c>
    </row>
    <row r="12" spans="4:4">
      <c r="D12">
        <v>8</v>
      </c>
    </row>
    <row r="13" spans="4:4">
      <c r="D13">
        <v>9</v>
      </c>
    </row>
    <row r="14" spans="4:4">
      <c r="D14">
        <v>10</v>
      </c>
    </row>
    <row r="15" spans="4:4">
      <c r="D15">
        <v>11</v>
      </c>
    </row>
    <row r="16" spans="4:4">
      <c r="D16">
        <v>12</v>
      </c>
    </row>
    <row r="17" spans="4:4">
      <c r="D17">
        <v>13</v>
      </c>
    </row>
    <row r="18" spans="4:4">
      <c r="D18">
        <v>14</v>
      </c>
    </row>
    <row r="19" spans="4:4">
      <c r="D19">
        <v>15</v>
      </c>
    </row>
    <row r="20" spans="4:4">
      <c r="D20">
        <v>101</v>
      </c>
    </row>
    <row r="21" spans="4:4">
      <c r="D21">
        <v>102</v>
      </c>
    </row>
    <row r="22" spans="4:4">
      <c r="D22">
        <v>103</v>
      </c>
    </row>
    <row r="23" spans="4:4">
      <c r="D23">
        <v>104</v>
      </c>
    </row>
    <row r="24" spans="4:4">
      <c r="D24">
        <v>105</v>
      </c>
    </row>
    <row r="25" spans="4:4">
      <c r="D25">
        <v>106</v>
      </c>
    </row>
    <row r="26" spans="4:4">
      <c r="D26">
        <v>107</v>
      </c>
    </row>
    <row r="27" spans="4:4">
      <c r="D27">
        <v>108</v>
      </c>
    </row>
    <row r="28" spans="4:4">
      <c r="D28">
        <v>109</v>
      </c>
    </row>
    <row r="29" spans="4:4">
      <c r="D29">
        <v>110</v>
      </c>
    </row>
    <row r="30" spans="4:4">
      <c r="D30">
        <v>111</v>
      </c>
    </row>
    <row r="31" spans="4:4">
      <c r="D31">
        <v>112</v>
      </c>
    </row>
    <row r="32" spans="4:4">
      <c r="D32">
        <v>113</v>
      </c>
    </row>
    <row r="33" spans="4:4">
      <c r="D33">
        <v>201</v>
      </c>
    </row>
    <row r="34" spans="4:4">
      <c r="D34">
        <v>202</v>
      </c>
    </row>
    <row r="35" spans="4:4">
      <c r="D35">
        <v>203</v>
      </c>
    </row>
    <row r="36" spans="4:4">
      <c r="D36">
        <v>204</v>
      </c>
    </row>
    <row r="37" spans="4:4">
      <c r="D37">
        <v>205</v>
      </c>
    </row>
    <row r="38" spans="4:4">
      <c r="D38">
        <v>206</v>
      </c>
    </row>
    <row r="39" spans="4:4">
      <c r="D39">
        <v>207</v>
      </c>
    </row>
    <row r="40" spans="4:4">
      <c r="D40">
        <v>208</v>
      </c>
    </row>
    <row r="41" spans="4:4">
      <c r="D41">
        <v>209</v>
      </c>
    </row>
    <row r="42" spans="4:4">
      <c r="D42">
        <v>301</v>
      </c>
    </row>
    <row r="43" spans="4:4">
      <c r="D43">
        <v>302</v>
      </c>
    </row>
    <row r="44" spans="4:4">
      <c r="D44">
        <v>303</v>
      </c>
    </row>
    <row r="45" spans="4:4">
      <c r="D45">
        <v>304</v>
      </c>
    </row>
    <row r="46" spans="4:4">
      <c r="D46">
        <v>401</v>
      </c>
    </row>
    <row r="47" spans="4:4">
      <c r="D47">
        <v>402</v>
      </c>
    </row>
    <row r="48" spans="4:4">
      <c r="D48">
        <v>403</v>
      </c>
    </row>
    <row r="49" spans="4:4">
      <c r="D49">
        <v>404</v>
      </c>
    </row>
    <row r="50" spans="4:4">
      <c r="D50">
        <v>405</v>
      </c>
    </row>
    <row r="51" spans="4:4">
      <c r="D51">
        <v>406</v>
      </c>
    </row>
    <row r="52" spans="4:4">
      <c r="D52">
        <v>407</v>
      </c>
    </row>
    <row r="53" spans="4:4">
      <c r="D53">
        <v>408</v>
      </c>
    </row>
    <row r="54" spans="4:4">
      <c r="D54">
        <v>409</v>
      </c>
    </row>
    <row r="55" spans="4:4">
      <c r="D55">
        <v>501</v>
      </c>
    </row>
    <row r="56" spans="4:4">
      <c r="D56">
        <v>502</v>
      </c>
    </row>
    <row r="57" spans="4:4">
      <c r="D57">
        <v>503</v>
      </c>
    </row>
    <row r="58" spans="4:4">
      <c r="D58">
        <v>504</v>
      </c>
    </row>
    <row r="59" spans="4:4">
      <c r="D59">
        <v>505</v>
      </c>
    </row>
    <row r="60" spans="4:4">
      <c r="D60">
        <v>506</v>
      </c>
    </row>
    <row r="61" spans="4:4">
      <c r="D61">
        <v>507</v>
      </c>
    </row>
    <row r="62" spans="4:4">
      <c r="D62">
        <v>508</v>
      </c>
    </row>
    <row r="63" spans="4:4">
      <c r="D63">
        <v>509</v>
      </c>
    </row>
    <row r="64" spans="4:4">
      <c r="D64">
        <v>510</v>
      </c>
    </row>
    <row r="65" spans="4:4">
      <c r="D65">
        <v>511</v>
      </c>
    </row>
    <row r="66" spans="4:4">
      <c r="D66">
        <v>601</v>
      </c>
    </row>
    <row r="67" spans="4:4">
      <c r="D67">
        <v>602</v>
      </c>
    </row>
    <row r="68" spans="4:4">
      <c r="D68">
        <v>603</v>
      </c>
    </row>
    <row r="69" spans="4:4">
      <c r="D69">
        <v>604</v>
      </c>
    </row>
    <row r="70" spans="4:4">
      <c r="D70">
        <v>605</v>
      </c>
    </row>
    <row r="71" spans="4:4">
      <c r="D71">
        <v>606</v>
      </c>
    </row>
    <row r="72" spans="4:4">
      <c r="D72">
        <v>607</v>
      </c>
    </row>
    <row r="73" spans="4:4">
      <c r="D73">
        <v>608</v>
      </c>
    </row>
    <row r="74" spans="4:4">
      <c r="D74">
        <v>609</v>
      </c>
    </row>
    <row r="75" spans="4:4">
      <c r="D75">
        <v>610</v>
      </c>
    </row>
    <row r="76" spans="4:4">
      <c r="D76">
        <v>611</v>
      </c>
    </row>
    <row r="77" spans="4:4">
      <c r="D77">
        <v>701</v>
      </c>
    </row>
    <row r="78" spans="4:4">
      <c r="D78">
        <v>702</v>
      </c>
    </row>
    <row r="79" spans="4:4">
      <c r="D79">
        <v>703</v>
      </c>
    </row>
    <row r="80" spans="4:4">
      <c r="D80">
        <v>704</v>
      </c>
    </row>
    <row r="81" spans="4:4">
      <c r="D81">
        <v>705</v>
      </c>
    </row>
    <row r="82" spans="4:4">
      <c r="D82">
        <v>706</v>
      </c>
    </row>
    <row r="83" spans="4:4">
      <c r="D83">
        <v>707</v>
      </c>
    </row>
    <row r="84" spans="4:4">
      <c r="D84">
        <v>708</v>
      </c>
    </row>
    <row r="85" spans="4:4">
      <c r="D85">
        <v>801</v>
      </c>
    </row>
    <row r="86" spans="4:4">
      <c r="D86">
        <v>802</v>
      </c>
    </row>
    <row r="87" spans="4:4">
      <c r="D87">
        <v>803</v>
      </c>
    </row>
    <row r="88" spans="4:4">
      <c r="D88">
        <v>804</v>
      </c>
    </row>
    <row r="89" spans="4:4">
      <c r="D89">
        <v>805</v>
      </c>
    </row>
    <row r="90" spans="4:4">
      <c r="D90">
        <v>806</v>
      </c>
    </row>
    <row r="91" spans="4:4">
      <c r="D91">
        <v>807</v>
      </c>
    </row>
    <row r="92" spans="4:4">
      <c r="D92">
        <v>808</v>
      </c>
    </row>
    <row r="93" spans="4:4">
      <c r="D93">
        <v>809</v>
      </c>
    </row>
    <row r="94" spans="4:4">
      <c r="D94">
        <v>810</v>
      </c>
    </row>
    <row r="95" spans="4:4">
      <c r="D95">
        <v>901</v>
      </c>
    </row>
    <row r="96" spans="4:4">
      <c r="D96">
        <v>902</v>
      </c>
    </row>
    <row r="97" spans="4:4">
      <c r="D97">
        <v>903</v>
      </c>
    </row>
    <row r="98" spans="4:4">
      <c r="D98">
        <v>904</v>
      </c>
    </row>
    <row r="99" spans="4:4">
      <c r="D99">
        <v>905</v>
      </c>
    </row>
    <row r="100" spans="4:4">
      <c r="D100">
        <v>906</v>
      </c>
    </row>
    <row r="101" spans="4:4">
      <c r="D101">
        <v>907</v>
      </c>
    </row>
    <row r="102" spans="4:4">
      <c r="D102">
        <v>908</v>
      </c>
    </row>
    <row r="103" spans="4:4">
      <c r="D103">
        <v>1001</v>
      </c>
    </row>
    <row r="104" spans="4:4">
      <c r="D104">
        <v>1002</v>
      </c>
    </row>
    <row r="105" spans="4:4">
      <c r="D105">
        <v>1003</v>
      </c>
    </row>
    <row r="106" spans="4:4">
      <c r="D106">
        <v>1004</v>
      </c>
    </row>
    <row r="107" spans="4:4">
      <c r="D107">
        <v>1101</v>
      </c>
    </row>
    <row r="108" spans="4:4">
      <c r="D108">
        <v>1102</v>
      </c>
    </row>
    <row r="109" spans="4:4">
      <c r="D109">
        <v>1103</v>
      </c>
    </row>
    <row r="110" spans="4:4">
      <c r="D110">
        <v>1104</v>
      </c>
    </row>
    <row r="111" spans="4:4">
      <c r="D111">
        <v>1201</v>
      </c>
    </row>
    <row r="112" spans="4:4">
      <c r="D112">
        <v>1202</v>
      </c>
    </row>
    <row r="113" spans="4:4">
      <c r="D113">
        <v>1203</v>
      </c>
    </row>
    <row r="114" spans="4:4">
      <c r="D114">
        <v>1204</v>
      </c>
    </row>
    <row r="115" spans="4:4">
      <c r="D115">
        <v>1205</v>
      </c>
    </row>
    <row r="116" spans="4:4">
      <c r="D116">
        <v>1206</v>
      </c>
    </row>
    <row r="117" spans="4:4">
      <c r="D117">
        <v>1207</v>
      </c>
    </row>
    <row r="118" spans="4:4">
      <c r="D118">
        <v>1301</v>
      </c>
    </row>
    <row r="119" spans="4:4">
      <c r="D119">
        <v>1302</v>
      </c>
    </row>
    <row r="120" spans="4:4">
      <c r="D120">
        <v>1303</v>
      </c>
    </row>
    <row r="121" spans="4:4">
      <c r="D121">
        <v>1304</v>
      </c>
    </row>
    <row r="122" spans="4:4">
      <c r="D122">
        <v>1305</v>
      </c>
    </row>
    <row r="123" spans="4:4">
      <c r="D123">
        <v>1401</v>
      </c>
    </row>
    <row r="124" spans="4:4">
      <c r="D124">
        <v>1402</v>
      </c>
    </row>
    <row r="125" spans="4:4">
      <c r="D125">
        <v>1403</v>
      </c>
    </row>
    <row r="126" spans="4:4">
      <c r="D126">
        <v>1404</v>
      </c>
    </row>
    <row r="127" spans="4:4">
      <c r="D127">
        <v>1405</v>
      </c>
    </row>
    <row r="128" spans="4:4">
      <c r="D128">
        <v>2001</v>
      </c>
    </row>
    <row r="129" spans="4:4">
      <c r="D129">
        <v>2101</v>
      </c>
    </row>
    <row r="130" spans="4:4">
      <c r="D130">
        <v>2102</v>
      </c>
    </row>
    <row r="131" spans="4:4">
      <c r="D131">
        <v>2103</v>
      </c>
    </row>
    <row r="132" spans="4:4">
      <c r="D132">
        <v>2201</v>
      </c>
    </row>
    <row r="133" spans="4:4">
      <c r="D133">
        <v>2202</v>
      </c>
    </row>
    <row r="134" spans="4:4">
      <c r="D134">
        <v>2203</v>
      </c>
    </row>
    <row r="135" spans="4:4">
      <c r="D135">
        <v>2301</v>
      </c>
    </row>
    <row r="136" spans="4:4">
      <c r="D136">
        <v>2302</v>
      </c>
    </row>
    <row r="137" spans="4:4">
      <c r="D137">
        <v>2303</v>
      </c>
    </row>
    <row r="138" spans="4:4">
      <c r="D138">
        <v>2401</v>
      </c>
    </row>
    <row r="139" spans="4:4">
      <c r="D139">
        <v>2402</v>
      </c>
    </row>
    <row r="140" spans="4:4">
      <c r="D140">
        <v>2403</v>
      </c>
    </row>
    <row r="141" spans="4:4">
      <c r="D141">
        <v>2404</v>
      </c>
    </row>
    <row r="142" spans="4:4">
      <c r="D142">
        <v>2501</v>
      </c>
    </row>
    <row r="143" spans="4:4">
      <c r="D143">
        <v>2502</v>
      </c>
    </row>
    <row r="144" spans="4:4">
      <c r="D144">
        <v>2504</v>
      </c>
    </row>
    <row r="145" spans="4:4">
      <c r="D145">
        <v>2505</v>
      </c>
    </row>
    <row r="146" spans="4:4">
      <c r="D146">
        <v>3001</v>
      </c>
    </row>
    <row r="147" spans="4:4">
      <c r="D147">
        <v>3002</v>
      </c>
    </row>
    <row r="148" spans="4:4">
      <c r="D148">
        <v>3003</v>
      </c>
    </row>
    <row r="149" spans="4:4">
      <c r="D149">
        <v>3004</v>
      </c>
    </row>
    <row r="150" spans="4:4">
      <c r="D150">
        <v>3005</v>
      </c>
    </row>
    <row r="151" spans="4:4">
      <c r="D151">
        <v>3006</v>
      </c>
    </row>
    <row r="152" spans="4:4">
      <c r="D152">
        <v>3101</v>
      </c>
    </row>
    <row r="153" spans="4:4">
      <c r="D153">
        <v>3102</v>
      </c>
    </row>
    <row r="154" spans="4:4">
      <c r="D154">
        <v>3103</v>
      </c>
    </row>
    <row r="155" spans="4:4">
      <c r="D155">
        <v>3104</v>
      </c>
    </row>
    <row r="156" spans="4:4">
      <c r="D156">
        <v>3105</v>
      </c>
    </row>
    <row r="157" spans="4:4">
      <c r="D157">
        <v>3106</v>
      </c>
    </row>
    <row r="158" spans="4:4">
      <c r="D158">
        <v>3107</v>
      </c>
    </row>
    <row r="159" spans="4:4">
      <c r="D159">
        <v>3108</v>
      </c>
    </row>
    <row r="160" spans="4:4">
      <c r="D160">
        <v>3109</v>
      </c>
    </row>
    <row r="161" spans="4:4">
      <c r="D161">
        <v>3110</v>
      </c>
    </row>
    <row r="162" spans="4:4">
      <c r="D162">
        <v>3111</v>
      </c>
    </row>
    <row r="163" spans="4:4">
      <c r="D163">
        <v>3112</v>
      </c>
    </row>
    <row r="164" spans="4:4">
      <c r="D164">
        <v>3201</v>
      </c>
    </row>
    <row r="165" spans="4:4">
      <c r="D165">
        <v>3202</v>
      </c>
    </row>
    <row r="166" spans="4:4">
      <c r="D166">
        <v>3203</v>
      </c>
    </row>
    <row r="167" spans="4:4">
      <c r="D167">
        <v>3204</v>
      </c>
    </row>
    <row r="168" spans="4:4">
      <c r="D168">
        <v>3205</v>
      </c>
    </row>
    <row r="169" spans="4:4">
      <c r="D169">
        <v>3206</v>
      </c>
    </row>
    <row r="170" spans="4:4">
      <c r="D170">
        <v>3301</v>
      </c>
    </row>
    <row r="171" spans="4:4">
      <c r="D171">
        <v>3302</v>
      </c>
    </row>
    <row r="172" spans="4:4">
      <c r="D172">
        <v>3303</v>
      </c>
    </row>
    <row r="173" spans="4:4">
      <c r="D173">
        <v>3304</v>
      </c>
    </row>
    <row r="174" spans="4:4">
      <c r="D174">
        <v>3305</v>
      </c>
    </row>
    <row r="175" spans="4:4">
      <c r="D175">
        <v>3306</v>
      </c>
    </row>
    <row r="176" spans="4:4">
      <c r="D176">
        <v>3307</v>
      </c>
    </row>
    <row r="177" spans="4:4">
      <c r="D177">
        <v>3308</v>
      </c>
    </row>
    <row r="178" spans="4:4">
      <c r="D178">
        <v>3401</v>
      </c>
    </row>
    <row r="179" spans="4:4">
      <c r="D179">
        <v>3402</v>
      </c>
    </row>
    <row r="180" spans="4:4">
      <c r="D180">
        <v>3403</v>
      </c>
    </row>
    <row r="181" spans="4:4">
      <c r="D181">
        <v>3404</v>
      </c>
    </row>
    <row r="182" spans="4:4">
      <c r="D182">
        <v>3405</v>
      </c>
    </row>
    <row r="183" spans="4:4">
      <c r="D183">
        <v>3501</v>
      </c>
    </row>
    <row r="184" spans="4:4">
      <c r="D184">
        <v>3502</v>
      </c>
    </row>
    <row r="185" spans="4:4">
      <c r="D185">
        <v>3503</v>
      </c>
    </row>
    <row r="186" spans="4:4">
      <c r="D186">
        <v>3504</v>
      </c>
    </row>
    <row r="187" spans="4:4">
      <c r="D187">
        <v>3505</v>
      </c>
    </row>
    <row r="188" spans="4:4">
      <c r="D188">
        <v>3506</v>
      </c>
    </row>
    <row r="189" spans="4:4">
      <c r="D189">
        <v>3507</v>
      </c>
    </row>
    <row r="190" spans="4:4">
      <c r="D190">
        <v>3508</v>
      </c>
    </row>
    <row r="191" spans="4:4">
      <c r="D191">
        <v>3601</v>
      </c>
    </row>
    <row r="192" spans="4:4">
      <c r="D192">
        <v>3602</v>
      </c>
    </row>
    <row r="193" spans="4:4">
      <c r="D193">
        <v>3603</v>
      </c>
    </row>
    <row r="194" spans="4:4">
      <c r="D194">
        <v>3604</v>
      </c>
    </row>
    <row r="195" spans="4:4">
      <c r="D195">
        <v>3605</v>
      </c>
    </row>
    <row r="196" spans="4:4">
      <c r="D196">
        <v>3606</v>
      </c>
    </row>
    <row r="197" spans="4:4">
      <c r="D197">
        <v>3607</v>
      </c>
    </row>
    <row r="198" spans="4:4">
      <c r="D198">
        <v>3608</v>
      </c>
    </row>
    <row r="199" spans="4:4">
      <c r="D199">
        <v>3701</v>
      </c>
    </row>
    <row r="200" spans="4:4">
      <c r="D200">
        <v>3702</v>
      </c>
    </row>
    <row r="201" spans="4:4">
      <c r="D201">
        <v>3703</v>
      </c>
    </row>
    <row r="202" spans="4:4">
      <c r="D202">
        <v>3704</v>
      </c>
    </row>
    <row r="203" spans="4:4">
      <c r="D203">
        <v>3705</v>
      </c>
    </row>
    <row r="204" spans="4:4">
      <c r="D204">
        <v>3706</v>
      </c>
    </row>
    <row r="205" spans="4:4">
      <c r="D205">
        <v>3707</v>
      </c>
    </row>
    <row r="206" spans="4:4">
      <c r="D206">
        <v>3708</v>
      </c>
    </row>
    <row r="207" spans="4:4">
      <c r="D207">
        <v>3709</v>
      </c>
    </row>
    <row r="208" spans="4:4">
      <c r="D208">
        <v>3801</v>
      </c>
    </row>
    <row r="209" spans="4:4">
      <c r="D209">
        <v>3802</v>
      </c>
    </row>
    <row r="210" spans="4:4">
      <c r="D210">
        <v>3803</v>
      </c>
    </row>
    <row r="211" spans="4:4">
      <c r="D211">
        <v>3804</v>
      </c>
    </row>
    <row r="212" spans="4:4">
      <c r="D212">
        <v>3805</v>
      </c>
    </row>
    <row r="213" spans="4:4">
      <c r="D213">
        <v>3806</v>
      </c>
    </row>
    <row r="214" spans="4:4">
      <c r="D214">
        <v>3807</v>
      </c>
    </row>
    <row r="215" spans="4:4">
      <c r="D215">
        <v>3808</v>
      </c>
    </row>
    <row r="216" spans="4:4">
      <c r="D216">
        <v>3809</v>
      </c>
    </row>
    <row r="217" spans="4:4">
      <c r="D217">
        <v>3901</v>
      </c>
    </row>
    <row r="218" spans="4:4">
      <c r="D218">
        <v>3902</v>
      </c>
    </row>
    <row r="219" spans="4:4">
      <c r="D219">
        <v>3903</v>
      </c>
    </row>
    <row r="220" spans="4:4">
      <c r="D220">
        <v>3904</v>
      </c>
    </row>
    <row r="221" spans="4:4">
      <c r="D221">
        <v>3905</v>
      </c>
    </row>
    <row r="222" spans="4:4">
      <c r="D222">
        <v>3906</v>
      </c>
    </row>
    <row r="223" spans="4:4">
      <c r="D223">
        <v>3907</v>
      </c>
    </row>
    <row r="224" spans="4:4">
      <c r="D224">
        <v>3908</v>
      </c>
    </row>
    <row r="225" spans="4:4">
      <c r="D225">
        <v>3909</v>
      </c>
    </row>
    <row r="226" spans="4:4">
      <c r="D226">
        <v>3910</v>
      </c>
    </row>
    <row r="227" spans="4:4">
      <c r="D227">
        <v>3911</v>
      </c>
    </row>
    <row r="228" spans="4:4">
      <c r="D228">
        <v>3912</v>
      </c>
    </row>
    <row r="229" spans="4:4">
      <c r="D229">
        <v>3913</v>
      </c>
    </row>
    <row r="230" spans="4:4">
      <c r="D230">
        <v>4001</v>
      </c>
    </row>
    <row r="231" spans="4:4">
      <c r="D231">
        <v>4002</v>
      </c>
    </row>
    <row r="232" spans="4:4">
      <c r="D232">
        <v>4003</v>
      </c>
    </row>
    <row r="233" spans="4:4">
      <c r="D233">
        <v>4004</v>
      </c>
    </row>
    <row r="234" spans="4:4">
      <c r="D234">
        <v>4005</v>
      </c>
    </row>
    <row r="235" spans="4:4">
      <c r="D235">
        <v>4006</v>
      </c>
    </row>
    <row r="236" spans="4:4">
      <c r="D236">
        <v>4007</v>
      </c>
    </row>
    <row r="237" spans="4:4">
      <c r="D237">
        <v>4008</v>
      </c>
    </row>
    <row r="238" spans="4:4">
      <c r="D238">
        <v>4009</v>
      </c>
    </row>
    <row r="239" spans="4:4">
      <c r="D239">
        <v>4010</v>
      </c>
    </row>
    <row r="240" spans="4:4">
      <c r="D240">
        <v>4011</v>
      </c>
    </row>
    <row r="241" spans="4:4">
      <c r="D241">
        <v>4101</v>
      </c>
    </row>
    <row r="242" spans="4:4">
      <c r="D242">
        <v>4102</v>
      </c>
    </row>
    <row r="243" spans="4:4">
      <c r="D243">
        <v>4103</v>
      </c>
    </row>
    <row r="244" spans="4:4">
      <c r="D244">
        <v>4104</v>
      </c>
    </row>
    <row r="245" spans="4:4">
      <c r="D245">
        <v>4105</v>
      </c>
    </row>
    <row r="246" spans="4:4">
      <c r="D246">
        <v>4201</v>
      </c>
    </row>
    <row r="247" spans="4:4">
      <c r="D247">
        <v>4202</v>
      </c>
    </row>
    <row r="248" spans="4:4">
      <c r="D248">
        <v>4301</v>
      </c>
    </row>
    <row r="249" spans="4:4">
      <c r="D249">
        <v>4302</v>
      </c>
    </row>
    <row r="250" spans="4:4">
      <c r="D250">
        <v>4303</v>
      </c>
    </row>
    <row r="251" spans="4:4">
      <c r="D251">
        <v>4304</v>
      </c>
    </row>
    <row r="252" spans="4:4">
      <c r="D252">
        <v>4305</v>
      </c>
    </row>
    <row r="253" spans="4:4">
      <c r="D253">
        <v>4401</v>
      </c>
    </row>
    <row r="254" spans="4:4">
      <c r="D254">
        <v>4402</v>
      </c>
    </row>
    <row r="255" spans="4:4">
      <c r="D255">
        <v>4403</v>
      </c>
    </row>
    <row r="256" spans="4:4">
      <c r="D256">
        <v>4404</v>
      </c>
    </row>
    <row r="257" spans="4:4">
      <c r="D257">
        <v>4405</v>
      </c>
    </row>
    <row r="258" spans="4:4">
      <c r="D258">
        <v>4406</v>
      </c>
    </row>
    <row r="259" spans="4:4">
      <c r="D259">
        <v>4407</v>
      </c>
    </row>
    <row r="260" spans="4:4">
      <c r="D260">
        <v>4501</v>
      </c>
    </row>
    <row r="261" spans="4:4">
      <c r="D261">
        <v>4502</v>
      </c>
    </row>
    <row r="262" spans="4:4">
      <c r="D262">
        <v>4503</v>
      </c>
    </row>
    <row r="263" spans="4:4">
      <c r="D263">
        <v>4504</v>
      </c>
    </row>
    <row r="264" spans="4:4">
      <c r="D264">
        <v>4505</v>
      </c>
    </row>
    <row r="265" spans="4:4">
      <c r="D265">
        <v>4506</v>
      </c>
    </row>
    <row r="266" spans="4:4">
      <c r="D266">
        <v>4507</v>
      </c>
    </row>
    <row r="267" spans="4:4">
      <c r="D267">
        <v>4508</v>
      </c>
    </row>
    <row r="268" spans="4:4">
      <c r="D268">
        <v>4601</v>
      </c>
    </row>
    <row r="269" spans="4:4">
      <c r="D269">
        <v>4602</v>
      </c>
    </row>
    <row r="270" spans="4:4">
      <c r="D270">
        <v>4603</v>
      </c>
    </row>
    <row r="271" spans="4:4">
      <c r="D271">
        <v>4604</v>
      </c>
    </row>
    <row r="272" spans="4:4">
      <c r="D272">
        <v>4605</v>
      </c>
    </row>
    <row r="273" spans="4:4">
      <c r="D273">
        <v>4606</v>
      </c>
    </row>
    <row r="274" spans="4:4">
      <c r="D274">
        <v>4607</v>
      </c>
    </row>
    <row r="275" spans="4:4">
      <c r="D275">
        <v>4701</v>
      </c>
    </row>
    <row r="276" spans="4:4">
      <c r="D276">
        <v>4702</v>
      </c>
    </row>
    <row r="277" spans="4:4">
      <c r="D277">
        <v>4703</v>
      </c>
    </row>
    <row r="278" spans="4:4">
      <c r="D278">
        <v>4704</v>
      </c>
    </row>
    <row r="279" spans="4:4">
      <c r="D279">
        <v>4705</v>
      </c>
    </row>
    <row r="280" spans="4:4">
      <c r="D280">
        <v>4706</v>
      </c>
    </row>
    <row r="281" spans="4:4">
      <c r="D281">
        <v>4707</v>
      </c>
    </row>
    <row r="282" spans="4:4">
      <c r="D282">
        <v>4708</v>
      </c>
    </row>
    <row r="283" spans="4:4">
      <c r="D283">
        <v>4709</v>
      </c>
    </row>
    <row r="284" spans="4:4">
      <c r="D284">
        <v>4712</v>
      </c>
    </row>
    <row r="285" spans="4:4">
      <c r="D285">
        <v>4713</v>
      </c>
    </row>
    <row r="286" spans="4:4">
      <c r="D286">
        <v>4714</v>
      </c>
    </row>
    <row r="287" spans="4:4">
      <c r="D287">
        <v>4715</v>
      </c>
    </row>
    <row r="288" spans="4:4">
      <c r="D288">
        <v>4716</v>
      </c>
    </row>
    <row r="289" spans="4:4">
      <c r="D289">
        <v>4717</v>
      </c>
    </row>
    <row r="290" spans="4:4">
      <c r="D290">
        <v>4718</v>
      </c>
    </row>
    <row r="291" spans="4:4">
      <c r="D291">
        <v>4801</v>
      </c>
    </row>
    <row r="292" spans="4:4">
      <c r="D292">
        <v>4802</v>
      </c>
    </row>
    <row r="293" spans="4:4">
      <c r="D293">
        <v>4803</v>
      </c>
    </row>
    <row r="294" spans="4:4">
      <c r="D294">
        <v>4804</v>
      </c>
    </row>
    <row r="295" spans="4:4">
      <c r="D295">
        <v>4805</v>
      </c>
    </row>
    <row r="296" spans="4:4">
      <c r="D296">
        <v>4901</v>
      </c>
    </row>
    <row r="297" spans="4:4">
      <c r="D297">
        <v>4902</v>
      </c>
    </row>
    <row r="298" spans="4:4">
      <c r="D298">
        <v>4903</v>
      </c>
    </row>
    <row r="299" spans="4:4">
      <c r="D299">
        <v>4904</v>
      </c>
    </row>
    <row r="300" spans="4:4">
      <c r="D300">
        <v>4905</v>
      </c>
    </row>
    <row r="301" spans="4:4">
      <c r="D301">
        <v>4906</v>
      </c>
    </row>
    <row r="302" spans="4:4">
      <c r="D302">
        <v>4907</v>
      </c>
    </row>
    <row r="303" spans="4:4">
      <c r="D303">
        <v>5001</v>
      </c>
    </row>
    <row r="304" spans="4:4">
      <c r="D304">
        <v>5002</v>
      </c>
    </row>
    <row r="305" spans="4:4">
      <c r="D305">
        <v>5003</v>
      </c>
    </row>
    <row r="306" spans="4:4">
      <c r="D306">
        <v>5004</v>
      </c>
    </row>
    <row r="307" spans="4:4">
      <c r="D307">
        <v>5101</v>
      </c>
    </row>
    <row r="308" spans="4:4">
      <c r="D308">
        <v>5102</v>
      </c>
    </row>
    <row r="309" spans="4:4">
      <c r="D309">
        <v>5103</v>
      </c>
    </row>
    <row r="310" spans="4:4">
      <c r="D310">
        <v>5104</v>
      </c>
    </row>
    <row r="311" spans="4:4">
      <c r="D311">
        <v>5105</v>
      </c>
    </row>
    <row r="312" spans="4:4">
      <c r="D312">
        <v>5106</v>
      </c>
    </row>
    <row r="313" spans="4:4">
      <c r="D313">
        <v>5107</v>
      </c>
    </row>
    <row r="314" spans="4:4">
      <c r="D314">
        <v>5108</v>
      </c>
    </row>
    <row r="315" spans="4:4">
      <c r="D315">
        <v>5109</v>
      </c>
    </row>
    <row r="316" spans="4:4">
      <c r="D316">
        <v>5110</v>
      </c>
    </row>
    <row r="317" spans="4:4">
      <c r="D317">
        <v>5111</v>
      </c>
    </row>
    <row r="318" spans="4:4">
      <c r="D318">
        <v>5112</v>
      </c>
    </row>
    <row r="319" spans="4:4">
      <c r="D319">
        <v>5201</v>
      </c>
    </row>
    <row r="320" spans="4:4">
      <c r="D320">
        <v>5202</v>
      </c>
    </row>
    <row r="321" spans="4:4">
      <c r="D321">
        <v>5203</v>
      </c>
    </row>
    <row r="322" spans="4:4">
      <c r="D322">
        <v>5204</v>
      </c>
    </row>
    <row r="323" spans="4:4">
      <c r="D323">
        <v>5205</v>
      </c>
    </row>
    <row r="324" spans="4:4">
      <c r="D324">
        <v>5206</v>
      </c>
    </row>
    <row r="325" spans="4:4">
      <c r="D325">
        <v>5207</v>
      </c>
    </row>
    <row r="326" spans="4:4">
      <c r="D326">
        <v>5208</v>
      </c>
    </row>
    <row r="327" spans="4:4">
      <c r="D327">
        <v>5209</v>
      </c>
    </row>
    <row r="328" spans="4:4">
      <c r="D328">
        <v>5210</v>
      </c>
    </row>
    <row r="329" spans="4:4">
      <c r="D329">
        <v>5211</v>
      </c>
    </row>
    <row r="330" spans="4:4">
      <c r="D330">
        <v>5212</v>
      </c>
    </row>
    <row r="331" spans="4:4">
      <c r="D331">
        <v>5213</v>
      </c>
    </row>
    <row r="332" spans="4:4">
      <c r="D332">
        <v>5214</v>
      </c>
    </row>
    <row r="333" spans="4:4">
      <c r="D333">
        <v>5301</v>
      </c>
    </row>
    <row r="334" spans="4:4">
      <c r="D334">
        <v>5302</v>
      </c>
    </row>
    <row r="335" spans="4:4">
      <c r="D335">
        <v>5303</v>
      </c>
    </row>
    <row r="336" spans="4:4">
      <c r="D336">
        <v>5304</v>
      </c>
    </row>
    <row r="337" spans="4:4">
      <c r="D337">
        <v>5305</v>
      </c>
    </row>
    <row r="338" spans="4:4">
      <c r="D338">
        <v>5306</v>
      </c>
    </row>
    <row r="339" spans="4:4">
      <c r="D339">
        <v>5307</v>
      </c>
    </row>
    <row r="340" spans="4:4">
      <c r="D340">
        <v>5401</v>
      </c>
    </row>
    <row r="341" spans="4:4">
      <c r="D341">
        <v>5402</v>
      </c>
    </row>
    <row r="342" spans="4:4">
      <c r="D342">
        <v>5403</v>
      </c>
    </row>
    <row r="343" spans="4:4">
      <c r="D343">
        <v>5404</v>
      </c>
    </row>
    <row r="344" spans="4:4">
      <c r="D344">
        <v>5405</v>
      </c>
    </row>
    <row r="345" spans="4:4">
      <c r="D345">
        <v>5406</v>
      </c>
    </row>
    <row r="346" spans="4:4">
      <c r="D346">
        <v>5407</v>
      </c>
    </row>
    <row r="347" spans="4:4">
      <c r="D347">
        <v>5408</v>
      </c>
    </row>
    <row r="348" spans="4:4">
      <c r="D348">
        <v>5409</v>
      </c>
    </row>
    <row r="349" spans="4:4">
      <c r="D349">
        <v>5501</v>
      </c>
    </row>
    <row r="350" spans="4:4">
      <c r="D350">
        <v>5502</v>
      </c>
    </row>
    <row r="351" spans="4:4">
      <c r="D351">
        <v>5503</v>
      </c>
    </row>
    <row r="352" spans="4:4">
      <c r="D352">
        <v>5504</v>
      </c>
    </row>
    <row r="353" spans="4:4">
      <c r="D353">
        <v>5505</v>
      </c>
    </row>
    <row r="354" spans="4:4">
      <c r="D354">
        <v>5506</v>
      </c>
    </row>
    <row r="355" spans="4:4">
      <c r="D355">
        <v>5601</v>
      </c>
    </row>
    <row r="356" spans="4:4">
      <c r="D356">
        <v>5602</v>
      </c>
    </row>
    <row r="357" spans="4:4">
      <c r="D357">
        <v>5603</v>
      </c>
    </row>
    <row r="358" spans="4:4">
      <c r="D358">
        <v>5604</v>
      </c>
    </row>
    <row r="359" spans="4:4">
      <c r="D359">
        <v>5605</v>
      </c>
    </row>
    <row r="360" spans="4:4">
      <c r="D360">
        <v>5606</v>
      </c>
    </row>
    <row r="361" spans="4:4">
      <c r="D361">
        <v>5701</v>
      </c>
    </row>
    <row r="362" spans="4:4">
      <c r="D362">
        <v>5702</v>
      </c>
    </row>
    <row r="363" spans="4:4">
      <c r="D363">
        <v>5703</v>
      </c>
    </row>
    <row r="364" spans="4:4">
      <c r="D364">
        <v>5704</v>
      </c>
    </row>
    <row r="365" spans="4:4">
      <c r="D365">
        <v>5705</v>
      </c>
    </row>
    <row r="366" spans="4:4">
      <c r="D366">
        <v>5706</v>
      </c>
    </row>
    <row r="367" spans="4:4">
      <c r="D367">
        <v>5707</v>
      </c>
    </row>
    <row r="368" spans="4:4">
      <c r="D368">
        <v>5708</v>
      </c>
    </row>
    <row r="369" spans="4:4">
      <c r="D369">
        <v>5801</v>
      </c>
    </row>
    <row r="370" spans="4:4">
      <c r="D370">
        <v>5802</v>
      </c>
    </row>
    <row r="371" spans="4:4">
      <c r="D371">
        <v>5803</v>
      </c>
    </row>
    <row r="372" spans="4:4">
      <c r="D372">
        <v>5804</v>
      </c>
    </row>
    <row r="373" spans="4:4">
      <c r="D373">
        <v>5805</v>
      </c>
    </row>
    <row r="374" spans="4:4">
      <c r="D374">
        <v>5806</v>
      </c>
    </row>
    <row r="375" spans="4:4">
      <c r="D375">
        <v>5807</v>
      </c>
    </row>
    <row r="376" spans="4:4">
      <c r="D376">
        <v>5901</v>
      </c>
    </row>
    <row r="377" spans="4:4">
      <c r="D377">
        <v>5902</v>
      </c>
    </row>
    <row r="378" spans="4:4">
      <c r="D378">
        <v>5903</v>
      </c>
    </row>
    <row r="379" spans="4:4">
      <c r="D379">
        <v>5904</v>
      </c>
    </row>
    <row r="380" spans="4:4">
      <c r="D380">
        <v>5905</v>
      </c>
    </row>
    <row r="381" spans="4:4">
      <c r="D381">
        <v>5906</v>
      </c>
    </row>
    <row r="382" spans="4:4">
      <c r="D382">
        <v>5907</v>
      </c>
    </row>
    <row r="383" spans="4:4">
      <c r="D383">
        <v>6001</v>
      </c>
    </row>
    <row r="384" spans="4:4">
      <c r="D384">
        <v>6002</v>
      </c>
    </row>
    <row r="385" spans="4:4">
      <c r="D385">
        <v>6003</v>
      </c>
    </row>
    <row r="386" spans="4:4">
      <c r="D386">
        <v>6004</v>
      </c>
    </row>
    <row r="387" spans="4:4">
      <c r="D387">
        <v>6005</v>
      </c>
    </row>
    <row r="388" spans="4:4">
      <c r="D388">
        <v>6006</v>
      </c>
    </row>
    <row r="389" spans="4:4">
      <c r="D389">
        <v>6007</v>
      </c>
    </row>
    <row r="390" spans="4:4">
      <c r="D390">
        <v>6008</v>
      </c>
    </row>
    <row r="391" spans="4:4">
      <c r="D391">
        <v>6101</v>
      </c>
    </row>
    <row r="392" spans="4:4">
      <c r="D392">
        <v>6102</v>
      </c>
    </row>
    <row r="393" spans="4:4">
      <c r="D393">
        <v>6201</v>
      </c>
    </row>
    <row r="394" spans="4:4">
      <c r="D394">
        <v>6202</v>
      </c>
    </row>
    <row r="395" spans="4:4">
      <c r="D395">
        <v>6203</v>
      </c>
    </row>
    <row r="396" spans="4:4">
      <c r="D396">
        <v>6204</v>
      </c>
    </row>
    <row r="397" spans="4:4">
      <c r="D397">
        <v>6205</v>
      </c>
    </row>
    <row r="398" spans="4:4">
      <c r="D398">
        <v>6206</v>
      </c>
    </row>
    <row r="399" spans="4:4">
      <c r="D399">
        <v>6207</v>
      </c>
    </row>
    <row r="400" spans="4:4">
      <c r="D400">
        <v>6208</v>
      </c>
    </row>
    <row r="401" spans="4:4">
      <c r="D401">
        <v>6209</v>
      </c>
    </row>
    <row r="402" spans="4:4">
      <c r="D402">
        <v>6210</v>
      </c>
    </row>
    <row r="403" spans="4:4">
      <c r="D403">
        <v>6211</v>
      </c>
    </row>
    <row r="404" spans="4:4">
      <c r="D404">
        <v>6301</v>
      </c>
    </row>
    <row r="405" spans="4:4">
      <c r="D405">
        <v>6302</v>
      </c>
    </row>
    <row r="406" spans="4:4">
      <c r="D406">
        <v>6303</v>
      </c>
    </row>
    <row r="407" spans="4:4">
      <c r="D407">
        <v>6304</v>
      </c>
    </row>
    <row r="408" spans="4:4">
      <c r="D408">
        <v>6305</v>
      </c>
    </row>
    <row r="409" spans="4:4">
      <c r="D409">
        <v>6306</v>
      </c>
    </row>
    <row r="410" spans="4:4">
      <c r="D410">
        <v>6307</v>
      </c>
    </row>
    <row r="411" spans="4:4">
      <c r="D411">
        <v>6308</v>
      </c>
    </row>
    <row r="412" spans="4:4">
      <c r="D412">
        <v>6309</v>
      </c>
    </row>
    <row r="413" spans="4:4">
      <c r="D413">
        <v>6310</v>
      </c>
    </row>
    <row r="414" spans="4:4">
      <c r="D414">
        <v>6401</v>
      </c>
    </row>
    <row r="415" spans="4:4">
      <c r="D415">
        <v>6402</v>
      </c>
    </row>
    <row r="416" spans="4:4">
      <c r="D416">
        <v>6403</v>
      </c>
    </row>
    <row r="417" spans="4:4">
      <c r="D417">
        <v>6501</v>
      </c>
    </row>
    <row r="418" spans="4:4">
      <c r="D418">
        <v>6502</v>
      </c>
    </row>
    <row r="419" spans="4:4">
      <c r="D419">
        <v>6503</v>
      </c>
    </row>
    <row r="420" spans="4:4">
      <c r="D420">
        <v>6504</v>
      </c>
    </row>
    <row r="421" spans="4:4">
      <c r="D421">
        <v>6505</v>
      </c>
    </row>
    <row r="422" spans="4:4">
      <c r="D422">
        <v>6506</v>
      </c>
    </row>
    <row r="423" spans="4:4">
      <c r="D423">
        <v>6507</v>
      </c>
    </row>
    <row r="424" spans="4:4">
      <c r="D424">
        <v>6508</v>
      </c>
    </row>
    <row r="425" spans="4:4">
      <c r="D425">
        <v>6509</v>
      </c>
    </row>
    <row r="426" spans="4:4">
      <c r="D426">
        <v>6510</v>
      </c>
    </row>
    <row r="427" spans="4:4">
      <c r="D427">
        <v>6511</v>
      </c>
    </row>
    <row r="428" spans="4:4">
      <c r="D428">
        <v>6601</v>
      </c>
    </row>
    <row r="429" spans="4:4">
      <c r="D429">
        <v>6602</v>
      </c>
    </row>
    <row r="430" spans="4:4">
      <c r="D430">
        <v>6603</v>
      </c>
    </row>
    <row r="431" spans="4:4">
      <c r="D431">
        <v>6604</v>
      </c>
    </row>
    <row r="432" spans="4:4">
      <c r="D432">
        <v>6605</v>
      </c>
    </row>
    <row r="433" spans="4:4">
      <c r="D433">
        <v>6606</v>
      </c>
    </row>
    <row r="434" spans="4:4">
      <c r="D434">
        <v>6607</v>
      </c>
    </row>
    <row r="435" spans="4:4">
      <c r="D435">
        <v>6608</v>
      </c>
    </row>
    <row r="436" spans="4:4">
      <c r="D436">
        <v>6609</v>
      </c>
    </row>
    <row r="437" spans="4:4">
      <c r="D437">
        <v>6610</v>
      </c>
    </row>
    <row r="438" spans="4:4">
      <c r="D438">
        <v>6701</v>
      </c>
    </row>
    <row r="439" spans="4:4">
      <c r="D439">
        <v>6702</v>
      </c>
    </row>
    <row r="440" spans="4:4">
      <c r="D440">
        <v>6703</v>
      </c>
    </row>
    <row r="441" spans="4:4">
      <c r="D441">
        <v>6704</v>
      </c>
    </row>
    <row r="442" spans="4:4">
      <c r="D442">
        <v>6705</v>
      </c>
    </row>
    <row r="443" spans="4:4">
      <c r="D443">
        <v>6801</v>
      </c>
    </row>
    <row r="444" spans="4:4">
      <c r="D444">
        <v>6802</v>
      </c>
    </row>
    <row r="445" spans="4:4">
      <c r="D445">
        <v>6803</v>
      </c>
    </row>
    <row r="446" spans="4:4">
      <c r="D446">
        <v>6901</v>
      </c>
    </row>
    <row r="447" spans="4:4">
      <c r="D447">
        <v>6902</v>
      </c>
    </row>
    <row r="448" spans="4:4">
      <c r="D448">
        <v>6903</v>
      </c>
    </row>
    <row r="449" spans="4:4">
      <c r="D449">
        <v>6904</v>
      </c>
    </row>
    <row r="450" spans="4:4">
      <c r="D450">
        <v>6905</v>
      </c>
    </row>
    <row r="451" spans="4:4">
      <c r="D451">
        <v>6906</v>
      </c>
    </row>
    <row r="452" spans="4:4">
      <c r="D452">
        <v>6907</v>
      </c>
    </row>
    <row r="453" spans="4:4">
      <c r="D453">
        <v>6908</v>
      </c>
    </row>
    <row r="454" spans="4:4">
      <c r="D454">
        <v>6909</v>
      </c>
    </row>
    <row r="455" spans="4:4">
      <c r="D455">
        <v>6910</v>
      </c>
    </row>
    <row r="456" spans="4:4">
      <c r="D456">
        <v>7501</v>
      </c>
    </row>
    <row r="457" spans="4:4">
      <c r="D457">
        <v>7502</v>
      </c>
    </row>
    <row r="458" spans="4:4">
      <c r="D458">
        <v>7503</v>
      </c>
    </row>
    <row r="459" spans="4:4">
      <c r="D459">
        <v>7504</v>
      </c>
    </row>
    <row r="460" spans="4:4">
      <c r="D460">
        <v>7511</v>
      </c>
    </row>
    <row r="461" spans="4:4">
      <c r="D461">
        <v>7512</v>
      </c>
    </row>
    <row r="462" spans="4:4">
      <c r="D462">
        <v>7513</v>
      </c>
    </row>
    <row r="463" spans="4:4">
      <c r="D463">
        <v>7514</v>
      </c>
    </row>
    <row r="464" spans="4:4">
      <c r="D464">
        <v>7521</v>
      </c>
    </row>
    <row r="465" spans="4:4">
      <c r="D465">
        <v>7531</v>
      </c>
    </row>
    <row r="466" spans="4:4">
      <c r="D466">
        <v>7601</v>
      </c>
    </row>
    <row r="467" spans="4:4">
      <c r="D467">
        <v>7602</v>
      </c>
    </row>
    <row r="468" spans="4:4">
      <c r="D468">
        <v>7603</v>
      </c>
    </row>
    <row r="469" spans="4:4">
      <c r="D469">
        <v>7604</v>
      </c>
    </row>
    <row r="470" spans="4:4">
      <c r="D470">
        <v>7605</v>
      </c>
    </row>
    <row r="471" spans="4:4">
      <c r="D471">
        <v>7606</v>
      </c>
    </row>
    <row r="472" spans="4:4">
      <c r="D472">
        <v>7611</v>
      </c>
    </row>
    <row r="473" spans="4:4">
      <c r="D473">
        <v>7612</v>
      </c>
    </row>
    <row r="474" spans="4:4">
      <c r="D474">
        <v>7613</v>
      </c>
    </row>
    <row r="475" spans="4:4">
      <c r="D475">
        <v>7614</v>
      </c>
    </row>
    <row r="476" spans="4:4">
      <c r="D476">
        <v>7615</v>
      </c>
    </row>
    <row r="477" spans="4:4">
      <c r="D477">
        <v>7621</v>
      </c>
    </row>
    <row r="478" spans="4:4">
      <c r="D478">
        <v>7622</v>
      </c>
    </row>
    <row r="479" spans="4:4">
      <c r="D479">
        <v>7623</v>
      </c>
    </row>
    <row r="480" spans="4:4">
      <c r="D480">
        <v>7624</v>
      </c>
    </row>
    <row r="481" spans="4:4">
      <c r="D481">
        <v>7625</v>
      </c>
    </row>
    <row r="482" spans="4:4">
      <c r="D482">
        <v>7626</v>
      </c>
    </row>
    <row r="483" spans="4:4">
      <c r="D483">
        <v>7627</v>
      </c>
    </row>
    <row r="484" spans="4:4">
      <c r="D484">
        <v>7628</v>
      </c>
    </row>
    <row r="485" spans="4:4">
      <c r="D485">
        <v>7629</v>
      </c>
    </row>
    <row r="486" spans="4:4">
      <c r="D486">
        <v>7641</v>
      </c>
    </row>
    <row r="487" spans="4:4">
      <c r="D487">
        <v>7642</v>
      </c>
    </row>
    <row r="488" spans="4:4">
      <c r="D488">
        <v>7651</v>
      </c>
    </row>
    <row r="489" spans="4:4">
      <c r="D489">
        <v>7652</v>
      </c>
    </row>
    <row r="490" spans="4:4">
      <c r="D490">
        <v>7661</v>
      </c>
    </row>
    <row r="491" spans="4:4">
      <c r="D491">
        <v>8311</v>
      </c>
    </row>
    <row r="492" spans="4:4">
      <c r="D492">
        <v>8312</v>
      </c>
    </row>
    <row r="493" spans="4:4">
      <c r="D493">
        <v>8313</v>
      </c>
    </row>
    <row r="494" spans="4:4">
      <c r="D494">
        <v>8314</v>
      </c>
    </row>
    <row r="495" spans="4:4">
      <c r="D495">
        <v>8401</v>
      </c>
    </row>
    <row r="496" spans="4:4">
      <c r="D496">
        <v>8402</v>
      </c>
    </row>
    <row r="497" spans="4:4">
      <c r="D497">
        <v>8403</v>
      </c>
    </row>
    <row r="498" spans="4:4">
      <c r="D498">
        <v>8404</v>
      </c>
    </row>
    <row r="499" spans="4:4">
      <c r="D499">
        <v>8405</v>
      </c>
    </row>
    <row r="500" spans="4:4">
      <c r="D500">
        <v>8406</v>
      </c>
    </row>
    <row r="501" spans="4:4">
      <c r="D501">
        <v>8407</v>
      </c>
    </row>
    <row r="502" spans="4:4">
      <c r="D502">
        <v>8408</v>
      </c>
    </row>
    <row r="503" spans="4:4">
      <c r="D503">
        <v>8409</v>
      </c>
    </row>
    <row r="504" spans="4:4">
      <c r="D504">
        <v>8410</v>
      </c>
    </row>
    <row r="505" spans="4:4">
      <c r="D505">
        <v>8411</v>
      </c>
    </row>
    <row r="506" spans="4:4">
      <c r="D506">
        <v>8412</v>
      </c>
    </row>
    <row r="507" spans="4:4">
      <c r="D507">
        <v>8413</v>
      </c>
    </row>
    <row r="508" spans="4:4">
      <c r="D508">
        <v>8414</v>
      </c>
    </row>
    <row r="509" spans="4:4">
      <c r="D509">
        <v>8415</v>
      </c>
    </row>
    <row r="510" spans="4:4">
      <c r="D510">
        <v>8416</v>
      </c>
    </row>
    <row r="511" spans="4:4">
      <c r="D511">
        <v>8417</v>
      </c>
    </row>
    <row r="512" spans="4:4">
      <c r="D512">
        <v>8421</v>
      </c>
    </row>
    <row r="513" spans="4:4">
      <c r="D513">
        <v>8422</v>
      </c>
    </row>
    <row r="514" spans="4:4">
      <c r="D514">
        <v>8423</v>
      </c>
    </row>
    <row r="515" spans="4:4">
      <c r="D515">
        <v>8431</v>
      </c>
    </row>
    <row r="516" spans="4:4">
      <c r="D516">
        <v>8432</v>
      </c>
    </row>
    <row r="517" spans="4:4">
      <c r="D517">
        <v>8433</v>
      </c>
    </row>
    <row r="518" spans="4:4">
      <c r="D518">
        <v>8434</v>
      </c>
    </row>
    <row r="519" spans="4:4">
      <c r="D519">
        <v>8435</v>
      </c>
    </row>
    <row r="520" spans="4:4">
      <c r="D520">
        <v>8436</v>
      </c>
    </row>
    <row r="521" spans="4:4">
      <c r="D521">
        <v>8437</v>
      </c>
    </row>
    <row r="522" spans="4:4">
      <c r="D522">
        <v>8438</v>
      </c>
    </row>
    <row r="523" spans="4:4">
      <c r="D523">
        <v>8441</v>
      </c>
    </row>
    <row r="524" spans="4:4">
      <c r="D524">
        <v>8442</v>
      </c>
    </row>
    <row r="525" spans="4:4">
      <c r="D525">
        <v>8443</v>
      </c>
    </row>
    <row r="526" spans="4:4">
      <c r="D526">
        <v>8444</v>
      </c>
    </row>
    <row r="527" spans="4:4">
      <c r="D527">
        <v>8445</v>
      </c>
    </row>
    <row r="528" spans="4:4">
      <c r="D528">
        <v>8446</v>
      </c>
    </row>
    <row r="529" spans="4:4">
      <c r="D529">
        <v>8447</v>
      </c>
    </row>
    <row r="530" spans="4:4">
      <c r="D530">
        <v>8448</v>
      </c>
    </row>
    <row r="531" spans="4:4">
      <c r="D531">
        <v>8449</v>
      </c>
    </row>
    <row r="532" spans="4:4">
      <c r="D532">
        <v>8451</v>
      </c>
    </row>
    <row r="533" spans="4:4">
      <c r="D533">
        <v>8452</v>
      </c>
    </row>
    <row r="534" spans="4:4">
      <c r="D534">
        <v>8453</v>
      </c>
    </row>
    <row r="535" spans="4:4">
      <c r="D535">
        <v>8454</v>
      </c>
    </row>
    <row r="536" spans="4:4">
      <c r="D536">
        <v>8455</v>
      </c>
    </row>
    <row r="537" spans="4:4">
      <c r="D537">
        <v>8456</v>
      </c>
    </row>
    <row r="538" spans="4:4">
      <c r="D538">
        <v>8457</v>
      </c>
    </row>
    <row r="539" spans="4:4">
      <c r="D539">
        <v>8458</v>
      </c>
    </row>
    <row r="540" spans="4:4">
      <c r="D540">
        <v>8459</v>
      </c>
    </row>
    <row r="541" spans="4:4">
      <c r="D541">
        <v>8461</v>
      </c>
    </row>
    <row r="542" spans="4:4">
      <c r="D542">
        <v>8462</v>
      </c>
    </row>
    <row r="543" spans="4:4">
      <c r="D543">
        <v>8463</v>
      </c>
    </row>
    <row r="544" spans="4:4">
      <c r="D544">
        <v>8464</v>
      </c>
    </row>
    <row r="545" spans="4:4">
      <c r="D545">
        <v>8465</v>
      </c>
    </row>
    <row r="546" spans="4:4">
      <c r="D546">
        <v>8466</v>
      </c>
    </row>
    <row r="547" spans="4:4">
      <c r="D547">
        <v>8467</v>
      </c>
    </row>
    <row r="548" spans="4:4">
      <c r="D548">
        <v>8471</v>
      </c>
    </row>
    <row r="549" spans="4:4">
      <c r="D549">
        <v>8472</v>
      </c>
    </row>
    <row r="550" spans="4:4">
      <c r="D550">
        <v>8473</v>
      </c>
    </row>
    <row r="551" spans="4:4">
      <c r="D551">
        <v>8474</v>
      </c>
    </row>
    <row r="552" spans="4:4">
      <c r="D552">
        <v>8475</v>
      </c>
    </row>
    <row r="553" spans="4:4">
      <c r="D553">
        <v>8476</v>
      </c>
    </row>
    <row r="554" spans="4:4">
      <c r="D554">
        <v>8477</v>
      </c>
    </row>
    <row r="555" spans="4:4">
      <c r="D555">
        <v>8481</v>
      </c>
    </row>
    <row r="556" spans="4:4">
      <c r="D556">
        <v>8482</v>
      </c>
    </row>
    <row r="557" spans="4:4">
      <c r="D557">
        <v>8483</v>
      </c>
    </row>
    <row r="558" spans="4:4">
      <c r="D558">
        <v>8484</v>
      </c>
    </row>
    <row r="559" spans="4:4">
      <c r="D559">
        <v>8485</v>
      </c>
    </row>
    <row r="560" spans="4:4">
      <c r="D560">
        <v>8501</v>
      </c>
    </row>
    <row r="561" spans="4:4">
      <c r="D561">
        <v>8502</v>
      </c>
    </row>
    <row r="562" spans="4:4">
      <c r="D562">
        <v>8503</v>
      </c>
    </row>
    <row r="563" spans="4:4">
      <c r="D563">
        <v>8504</v>
      </c>
    </row>
    <row r="564" spans="4:4">
      <c r="D564">
        <v>8505</v>
      </c>
    </row>
    <row r="565" spans="4:4">
      <c r="D565">
        <v>8506</v>
      </c>
    </row>
    <row r="566" spans="4:4">
      <c r="D566">
        <v>8507</v>
      </c>
    </row>
    <row r="567" spans="4:4">
      <c r="D567">
        <v>8508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3F8A506CB1B0DD4DBA4013EF26ED1550" ma:contentTypeVersion="2" ma:contentTypeDescription="צור מסמך חדש." ma:contentTypeScope="" ma:versionID="921548b3e247c60f9ae49684d254f692">
  <xsd:schema xmlns:xsd="http://www.w3.org/2001/XMLSchema" xmlns:xs="http://www.w3.org/2001/XMLSchema" xmlns:p="http://schemas.microsoft.com/office/2006/metadata/properties" xmlns:ns2="a25e0a92-d7c1-4557-b7ba-cd699fe03a51" targetNamespace="http://schemas.microsoft.com/office/2006/metadata/properties" ma:root="true" ma:fieldsID="f56ee010e6f9df8240020be196f10658" ns2:_="">
    <xsd:import namespace="a25e0a92-d7c1-4557-b7ba-cd699fe03a5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5e0a92-d7c1-4557-b7ba-cd699fe03a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4ED1775-116A-47CE-B203-4458032B6D4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25e0a92-d7c1-4557-b7ba-cd699fe03a5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A807AE7-8A97-4C3E-B311-BB93CE50C26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7D32D0E-8572-4C17-B8AA-74C7DD34CA6B}">
  <ds:schemaRefs>
    <ds:schemaRef ds:uri="a25e0a92-d7c1-4557-b7ba-cd699fe03a51"/>
    <ds:schemaRef ds:uri="http://purl.org/dc/terms/"/>
    <ds:schemaRef ds:uri="http://purl.org/dc/dcmitype/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T</vt:lpstr>
      <vt:lpstr>15.7.2020 </vt:lpstr>
      <vt:lpstr>סיכום 1</vt:lpstr>
      <vt:lpstr>סיכום 2</vt:lpstr>
      <vt:lpstr>Sheet1</vt:lpstr>
      <vt:lpstr>'15.7.2020 '!Print_Area</vt:lpstr>
      <vt:lpstr>'15.7.2020 '!Print_Titles</vt:lpstr>
    </vt:vector>
  </TitlesOfParts>
  <Manager/>
  <Company>Hewlett-Packard 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Amir Mossek</dc:creator>
  <cp:keywords/>
  <dc:description/>
  <cp:lastModifiedBy>Marcos Szeinuk</cp:lastModifiedBy>
  <cp:revision/>
  <dcterms:created xsi:type="dcterms:W3CDTF">2020-02-05T14:19:47Z</dcterms:created>
  <dcterms:modified xsi:type="dcterms:W3CDTF">2022-05-02T13:31:55Z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0x0101003F8A506CB1B0DD4DBA4013EF26ED1550</vt:lpwstr>
  </property>
</Properties>
</file>