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885" yWindow="360" windowWidth="31770" windowHeight="1327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M8" i="1"/>
  <c r="S5"/>
  <c r="T5"/>
  <c r="S6"/>
  <c r="T6"/>
  <c r="S7"/>
  <c r="T7"/>
  <c r="S8"/>
  <c r="T8"/>
  <c r="S9"/>
  <c r="T9"/>
  <c r="S10"/>
  <c r="T10"/>
  <c r="S11"/>
  <c r="T11"/>
  <c r="S12"/>
  <c r="T12"/>
  <c r="S13"/>
  <c r="T13"/>
  <c r="P6"/>
  <c r="Q6"/>
  <c r="P7"/>
  <c r="Q7"/>
  <c r="P8"/>
  <c r="Q8"/>
  <c r="P9"/>
  <c r="Q9"/>
  <c r="P10"/>
  <c r="Q10"/>
  <c r="P11"/>
  <c r="Q11"/>
  <c r="P12"/>
  <c r="Q12"/>
  <c r="P13"/>
  <c r="Q13"/>
  <c r="Q4"/>
  <c r="P4"/>
  <c r="Q5"/>
  <c r="P5"/>
  <c r="M5"/>
  <c r="N5"/>
  <c r="M6"/>
  <c r="N6"/>
  <c r="M7"/>
  <c r="N7"/>
  <c r="N8"/>
  <c r="M9"/>
  <c r="N9"/>
  <c r="M10"/>
  <c r="N10"/>
  <c r="M11"/>
  <c r="N11"/>
  <c r="M12"/>
  <c r="N12"/>
  <c r="M13"/>
  <c r="N13"/>
  <c r="N4"/>
  <c r="M4"/>
  <c r="T82"/>
  <c r="S82"/>
  <c r="Q82"/>
  <c r="P82"/>
  <c r="N82"/>
  <c r="M82"/>
  <c r="K82"/>
  <c r="J82"/>
  <c r="H82"/>
  <c r="G82"/>
  <c r="E82"/>
  <c r="D82"/>
  <c r="T69"/>
  <c r="S69"/>
  <c r="Q69"/>
  <c r="P69"/>
  <c r="N56"/>
  <c r="M56"/>
  <c r="K56"/>
  <c r="J56"/>
  <c r="H56"/>
  <c r="G56"/>
  <c r="E56"/>
  <c r="D56"/>
  <c r="Z43"/>
  <c r="Y43"/>
  <c r="W43"/>
  <c r="V43"/>
  <c r="T44"/>
  <c r="S44"/>
  <c r="P30"/>
  <c r="E30"/>
  <c r="D30"/>
  <c r="Z17"/>
  <c r="Y17"/>
  <c r="W17"/>
  <c r="V17"/>
  <c r="K17"/>
  <c r="J17"/>
  <c r="H17"/>
  <c r="G17"/>
  <c r="E17"/>
  <c r="D17"/>
  <c r="Z4"/>
  <c r="Y4"/>
  <c r="W4"/>
  <c r="V4"/>
  <c r="T4"/>
  <c r="S4"/>
  <c r="AC70"/>
  <c r="AC71"/>
  <c r="AC72"/>
  <c r="AC73"/>
  <c r="AC74"/>
  <c r="AC75"/>
  <c r="AC76"/>
  <c r="AC77"/>
  <c r="AC78"/>
  <c r="AC69"/>
  <c r="AB70"/>
  <c r="AB71"/>
  <c r="AB72"/>
  <c r="AB73"/>
  <c r="AB74"/>
  <c r="AB75"/>
  <c r="AB76"/>
  <c r="AB77"/>
  <c r="AB78"/>
  <c r="AB69"/>
  <c r="AD17"/>
  <c r="AD18"/>
  <c r="AD19"/>
  <c r="AD20"/>
  <c r="AD21"/>
  <c r="AD22"/>
  <c r="AD23"/>
  <c r="AD24"/>
  <c r="AD25"/>
  <c r="AD16"/>
  <c r="AD5"/>
  <c r="AD6"/>
  <c r="AD7"/>
  <c r="AD8"/>
  <c r="AD9"/>
  <c r="AD10"/>
  <c r="AD11"/>
  <c r="AD12"/>
  <c r="AD13"/>
  <c r="AD4"/>
  <c r="N31"/>
  <c r="N32"/>
  <c r="N33"/>
  <c r="N34"/>
  <c r="N35"/>
  <c r="N36"/>
  <c r="N37"/>
  <c r="N38"/>
  <c r="N39"/>
  <c r="N30"/>
  <c r="M30"/>
  <c r="M31"/>
  <c r="M32"/>
  <c r="M33"/>
  <c r="M34"/>
  <c r="M35"/>
  <c r="M36"/>
  <c r="M37"/>
  <c r="M38"/>
  <c r="M39"/>
  <c r="K5"/>
  <c r="K6"/>
  <c r="K7"/>
  <c r="K8"/>
  <c r="K9"/>
  <c r="K10"/>
  <c r="K11"/>
  <c r="K12"/>
  <c r="K13"/>
  <c r="K4"/>
  <c r="J4"/>
  <c r="J5"/>
  <c r="J7"/>
  <c r="J8"/>
  <c r="J9"/>
  <c r="J10"/>
  <c r="J11"/>
  <c r="J12"/>
  <c r="J13"/>
  <c r="J6"/>
  <c r="H39"/>
  <c r="G39"/>
  <c r="H38"/>
  <c r="H37"/>
  <c r="H36"/>
  <c r="H35"/>
  <c r="H34"/>
  <c r="H33"/>
  <c r="H32"/>
  <c r="H31"/>
  <c r="H30"/>
  <c r="G38"/>
  <c r="G37"/>
  <c r="G36"/>
  <c r="G35"/>
  <c r="G34"/>
  <c r="G33"/>
  <c r="G32"/>
  <c r="G31"/>
  <c r="G30"/>
  <c r="K39"/>
  <c r="J39"/>
  <c r="J31"/>
  <c r="J32"/>
  <c r="J33"/>
  <c r="J34"/>
  <c r="J35"/>
  <c r="J36"/>
  <c r="J37"/>
  <c r="J38"/>
  <c r="J30"/>
  <c r="K31"/>
  <c r="K32"/>
  <c r="K33"/>
  <c r="K34"/>
  <c r="K35"/>
  <c r="K36"/>
  <c r="K37"/>
  <c r="K38"/>
  <c r="K30"/>
</calcChain>
</file>

<file path=xl/comments1.xml><?xml version="1.0" encoding="utf-8"?>
<comments xmlns="http://schemas.openxmlformats.org/spreadsheetml/2006/main">
  <authors>
    <author>Lu, Chris (CMAR, Aspendale)</author>
  </authors>
  <commentList>
    <comment ref="Z13" authorId="0">
      <text>
        <r>
          <rPr>
            <b/>
            <sz val="8"/>
            <color indexed="81"/>
            <rFont val="Tahoma"/>
            <family val="2"/>
          </rPr>
          <t>Lu, Chris (CMAR, Aspendale):</t>
        </r>
        <r>
          <rPr>
            <sz val="8"/>
            <color indexed="81"/>
            <rFont val="Tahoma"/>
            <family val="2"/>
          </rPr>
          <t xml:space="preserve">
+0.005</t>
        </r>
      </text>
    </comment>
    <comment ref="Z26" authorId="0">
      <text>
        <r>
          <rPr>
            <b/>
            <sz val="8"/>
            <color indexed="81"/>
            <rFont val="Tahoma"/>
            <family val="2"/>
          </rPr>
          <t>Lu, Chris (CMAR, Aspendale):</t>
        </r>
        <r>
          <rPr>
            <sz val="8"/>
            <color indexed="81"/>
            <rFont val="Tahoma"/>
            <family val="2"/>
          </rPr>
          <t xml:space="preserve">
+0.005</t>
        </r>
      </text>
    </comment>
    <comment ref="Z39" authorId="0">
      <text>
        <r>
          <rPr>
            <b/>
            <sz val="8"/>
            <color indexed="81"/>
            <rFont val="Tahoma"/>
            <family val="2"/>
          </rPr>
          <t>Lu, Chris (CMAR, Aspendale):</t>
        </r>
        <r>
          <rPr>
            <sz val="8"/>
            <color indexed="81"/>
            <rFont val="Tahoma"/>
            <family val="2"/>
          </rPr>
          <t xml:space="preserve">
+0.005</t>
        </r>
      </text>
    </comment>
    <comment ref="Z52" authorId="0">
      <text>
        <r>
          <rPr>
            <b/>
            <sz val="8"/>
            <color indexed="81"/>
            <rFont val="Tahoma"/>
            <family val="2"/>
          </rPr>
          <t>Lu, Chris (CMAR, Aspendale):</t>
        </r>
        <r>
          <rPr>
            <sz val="8"/>
            <color indexed="81"/>
            <rFont val="Tahoma"/>
            <family val="2"/>
          </rPr>
          <t xml:space="preserve">
+0.005</t>
        </r>
      </text>
    </comment>
    <comment ref="E65" authorId="0">
      <text>
        <r>
          <rPr>
            <b/>
            <sz val="8"/>
            <color indexed="81"/>
            <rFont val="Tahoma"/>
            <family val="2"/>
          </rPr>
          <t>Lu, Chris (CMAR, Aspendale):</t>
        </r>
        <r>
          <rPr>
            <sz val="8"/>
            <color indexed="81"/>
            <rFont val="Tahoma"/>
            <family val="2"/>
          </rPr>
          <t xml:space="preserve">
+0.005</t>
        </r>
      </text>
    </comment>
    <comment ref="E78" authorId="0">
      <text>
        <r>
          <rPr>
            <b/>
            <sz val="8"/>
            <color indexed="81"/>
            <rFont val="Tahoma"/>
            <family val="2"/>
          </rPr>
          <t>Lu, Chris (CMAR, Aspendale):</t>
        </r>
        <r>
          <rPr>
            <sz val="8"/>
            <color indexed="81"/>
            <rFont val="Tahoma"/>
            <family val="2"/>
          </rPr>
          <t xml:space="preserve">
+0.005</t>
        </r>
      </text>
    </comment>
    <comment ref="Z78" authorId="0">
      <text>
        <r>
          <rPr>
            <b/>
            <sz val="8"/>
            <color indexed="81"/>
            <rFont val="Tahoma"/>
            <family val="2"/>
          </rPr>
          <t>Lu, Chris (CMAR, Aspendale):</t>
        </r>
        <r>
          <rPr>
            <sz val="8"/>
            <color indexed="81"/>
            <rFont val="Tahoma"/>
            <family val="2"/>
          </rPr>
          <t xml:space="preserve">
+0.005</t>
        </r>
      </text>
    </comment>
    <comment ref="AC78" authorId="0">
      <text>
        <r>
          <rPr>
            <b/>
            <sz val="8"/>
            <color indexed="81"/>
            <rFont val="Tahoma"/>
            <family val="2"/>
          </rPr>
          <t>Lu, Chris (CMAR, Aspendale):</t>
        </r>
        <r>
          <rPr>
            <sz val="8"/>
            <color indexed="81"/>
            <rFont val="Tahoma"/>
            <family val="2"/>
          </rPr>
          <t xml:space="preserve">
+0.005</t>
        </r>
      </text>
    </comment>
  </commentList>
</comments>
</file>

<file path=xl/sharedStrings.xml><?xml version="1.0" encoding="utf-8"?>
<sst xmlns="http://schemas.openxmlformats.org/spreadsheetml/2006/main" count="323" uniqueCount="81">
  <si>
    <t>PFT</t>
  </si>
  <si>
    <t>min</t>
  </si>
  <si>
    <t>max</t>
  </si>
  <si>
    <t>canopy parameters</t>
  </si>
  <si>
    <t>evergreen needle forest</t>
  </si>
  <si>
    <t>deciduous needle forest</t>
  </si>
  <si>
    <t>shrub</t>
  </si>
  <si>
    <t>C3 grass</t>
  </si>
  <si>
    <t>C4 grass</t>
  </si>
  <si>
    <t>Tundra</t>
  </si>
  <si>
    <t>Crop</t>
  </si>
  <si>
    <t>Barren</t>
  </si>
  <si>
    <t>evergreen broad forest</t>
  </si>
  <si>
    <t>deciduous broad forest</t>
  </si>
  <si>
    <t>prefered</t>
  </si>
  <si>
    <t>KminN</t>
  </si>
  <si>
    <t>Kuplabp</t>
  </si>
  <si>
    <t>woodage</t>
  </si>
  <si>
    <t>leafage</t>
  </si>
  <si>
    <t>rootage</t>
  </si>
  <si>
    <t xml:space="preserve">metage </t>
  </si>
  <si>
    <t>strage</t>
  </si>
  <si>
    <t>cwdage</t>
  </si>
  <si>
    <t>micage</t>
  </si>
  <si>
    <t>slowage</t>
  </si>
  <si>
    <t>passage</t>
  </si>
  <si>
    <t>Calloc_leaf</t>
  </si>
  <si>
    <t>Calloc_wood</t>
  </si>
  <si>
    <t>Calloc_froot</t>
  </si>
  <si>
    <t>rmleaf</t>
  </si>
  <si>
    <t>rmwood</t>
  </si>
  <si>
    <t>rmfroot</t>
  </si>
  <si>
    <t>CN leaf</t>
  </si>
  <si>
    <t>CN wood</t>
  </si>
  <si>
    <t>CN froot</t>
  </si>
  <si>
    <t>Ntrans_leaf</t>
  </si>
  <si>
    <t>Ntrans_wood</t>
  </si>
  <si>
    <t>Ntrans_frt</t>
  </si>
  <si>
    <t>fracligninplant_leaf</t>
  </si>
  <si>
    <t>fracligninplant_wood</t>
  </si>
  <si>
    <t>fracligninplant_froot</t>
  </si>
  <si>
    <t>ratioCNsoil_mic</t>
  </si>
  <si>
    <t>ratioCNsoil_slow</t>
  </si>
  <si>
    <t>ratioCNsoil_pass</t>
  </si>
  <si>
    <t>Tkshed</t>
  </si>
  <si>
    <t>xkleafcoldmax</t>
  </si>
  <si>
    <t>xkleafdryexp</t>
  </si>
  <si>
    <t>xNminloss</t>
  </si>
  <si>
    <t>xfNminleach</t>
  </si>
  <si>
    <t>Npleafmin(max)</t>
  </si>
  <si>
    <t>Npwdmin(max)</t>
  </si>
  <si>
    <t>Npfrtmin(max)</t>
  </si>
  <si>
    <t>ftranspptoL(leaf)</t>
  </si>
  <si>
    <t>ftranspptoL(wood)</t>
  </si>
  <si>
    <t>ftranspptoL(frt)</t>
  </si>
  <si>
    <t>xkmlabp</t>
  </si>
  <si>
    <t>xpsorbmax</t>
  </si>
  <si>
    <t>xfpleafch</t>
  </si>
  <si>
    <t>kplab</t>
  </si>
  <si>
    <t>xkpsorb</t>
  </si>
  <si>
    <t>xpocc</t>
  </si>
  <si>
    <t>Npsoil_mic</t>
  </si>
  <si>
    <t>Npsoil_slow</t>
  </si>
  <si>
    <t>Npsoil_pass</t>
  </si>
  <si>
    <t>nintercept</t>
  </si>
  <si>
    <t>nslope</t>
  </si>
  <si>
    <t>xkoptlitter</t>
  </si>
  <si>
    <t>xkoptsoil</t>
  </si>
  <si>
    <t>prodtase</t>
  </si>
  <si>
    <t>costnpup</t>
  </si>
  <si>
    <t>sla</t>
  </si>
  <si>
    <t>xkleafcoldexp</t>
  </si>
  <si>
    <t>soil order</t>
  </si>
  <si>
    <t xml:space="preserve">leaf age </t>
  </si>
  <si>
    <t>10^(log10(tau)+sigma)/12</t>
  </si>
  <si>
    <t>10^(log10(tau)-sigma)/12</t>
  </si>
  <si>
    <t>log(tau)</t>
  </si>
  <si>
    <t>sigma</t>
  </si>
  <si>
    <t>1/10^(log10(lma)+sigma)*2</t>
  </si>
  <si>
    <t>leaf N</t>
  </si>
  <si>
    <t>??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</si>
</sst>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1" fillId="0" borderId="5" xfId="0" applyFont="1" applyBorder="1"/>
    <xf numFmtId="0" fontId="1" fillId="0" borderId="8" xfId="0" applyFont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8" xfId="0" applyFill="1" applyBorder="1"/>
    <xf numFmtId="0" fontId="0" fillId="2" borderId="0" xfId="0" applyFill="1"/>
    <xf numFmtId="0" fontId="4" fillId="0" borderId="5" xfId="0" applyFont="1" applyBorder="1"/>
    <xf numFmtId="0" fontId="4" fillId="0" borderId="8" xfId="0" applyFont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an028\Documents\manuscripts\chris-lu\sensitivity-bgc\biochemicalparamert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18">
          <cell r="B118">
            <v>0.02</v>
          </cell>
          <cell r="C118">
            <v>2.4E-2</v>
          </cell>
          <cell r="D118">
            <v>4.0000000000000001E-3</v>
          </cell>
          <cell r="E118">
            <v>4.7999999999999996E-3</v>
          </cell>
          <cell r="F118">
            <v>1.282E-2</v>
          </cell>
          <cell r="G118">
            <v>1.538E-2</v>
          </cell>
        </row>
        <row r="119">
          <cell r="B119">
            <v>0.04</v>
          </cell>
          <cell r="C119">
            <v>4.8000000000000001E-2</v>
          </cell>
          <cell r="D119">
            <v>6.6699999999999997E-3</v>
          </cell>
          <cell r="E119">
            <v>8.0000000000000002E-3</v>
          </cell>
          <cell r="F119">
            <v>1.4710000000000001E-2</v>
          </cell>
          <cell r="G119">
            <v>1.7649999999999999E-2</v>
          </cell>
        </row>
        <row r="120">
          <cell r="B120">
            <v>1.6666667E-2</v>
          </cell>
          <cell r="C120">
            <v>0.02</v>
          </cell>
          <cell r="D120">
            <v>4.0000000000000001E-3</v>
          </cell>
          <cell r="E120">
            <v>4.7999999999999996E-3</v>
          </cell>
          <cell r="F120">
            <v>1.282E-2</v>
          </cell>
          <cell r="G120">
            <v>1.538E-2</v>
          </cell>
        </row>
        <row r="121">
          <cell r="B121">
            <v>2.8571428999999999E-2</v>
          </cell>
          <cell r="C121">
            <v>3.4285714000000002E-2</v>
          </cell>
          <cell r="D121">
            <v>5.7099999999999998E-3</v>
          </cell>
          <cell r="E121">
            <v>6.8599999999999998E-3</v>
          </cell>
          <cell r="F121">
            <v>1.4080000000000001E-2</v>
          </cell>
          <cell r="G121">
            <v>1.6899999999999998E-2</v>
          </cell>
        </row>
        <row r="122">
          <cell r="B122">
            <v>2.5000000000000001E-2</v>
          </cell>
          <cell r="C122">
            <v>0.03</v>
          </cell>
          <cell r="D122">
            <v>6.6699999999999997E-3</v>
          </cell>
          <cell r="E122">
            <v>8.0000000000000002E-3</v>
          </cell>
          <cell r="F122">
            <v>1.4080000000000001E-2</v>
          </cell>
          <cell r="G122">
            <v>1.6899999999999998E-2</v>
          </cell>
        </row>
        <row r="123">
          <cell r="B123">
            <v>2.6315788999999999E-2</v>
          </cell>
          <cell r="C123">
            <v>3.1578947000000003E-2</v>
          </cell>
          <cell r="D123">
            <v>6.6699999999999997E-3</v>
          </cell>
          <cell r="E123">
            <v>8.0000000000000002E-3</v>
          </cell>
          <cell r="F123">
            <v>1.4080000000000001E-2</v>
          </cell>
          <cell r="G123">
            <v>1.6899999999999998E-2</v>
          </cell>
        </row>
        <row r="124">
          <cell r="B124">
            <v>0.02</v>
          </cell>
          <cell r="C124">
            <v>2.4E-2</v>
          </cell>
          <cell r="D124">
            <v>6.6699999999999997E-3</v>
          </cell>
          <cell r="E124">
            <v>8.0000000000000002E-3</v>
          </cell>
          <cell r="F124">
            <v>1.4080000000000001E-2</v>
          </cell>
          <cell r="G124">
            <v>1.6899999999999998E-2</v>
          </cell>
        </row>
        <row r="125">
          <cell r="B125">
            <v>0.02</v>
          </cell>
          <cell r="C125">
            <v>2.4E-2</v>
          </cell>
          <cell r="D125">
            <v>6.6699999999999997E-3</v>
          </cell>
          <cell r="E125">
            <v>8.0000000000000002E-3</v>
          </cell>
          <cell r="F125">
            <v>1.4080000000000001E-2</v>
          </cell>
          <cell r="G125">
            <v>1.6899999999999998E-2</v>
          </cell>
        </row>
        <row r="126">
          <cell r="B126">
            <v>0.04</v>
          </cell>
          <cell r="C126">
            <v>4.8000000000000001E-2</v>
          </cell>
          <cell r="D126">
            <v>8.0000000000000002E-3</v>
          </cell>
          <cell r="E126">
            <v>9.5999999999999992E-3</v>
          </cell>
          <cell r="F126">
            <v>1.4080000000000001E-2</v>
          </cell>
          <cell r="G126">
            <v>1.6899999999999998E-2</v>
          </cell>
        </row>
        <row r="127">
          <cell r="F127">
            <v>1.4080000000000001E-2</v>
          </cell>
          <cell r="G127">
            <v>1.6899999999999998E-2</v>
          </cell>
        </row>
        <row r="131">
          <cell r="B131">
            <v>1.8181817999999999E-2</v>
          </cell>
          <cell r="C131">
            <v>2.2222222E-2</v>
          </cell>
          <cell r="D131">
            <v>6.6699999999999997E-3</v>
          </cell>
          <cell r="E131">
            <v>8.0000000000000002E-3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93"/>
  <sheetViews>
    <sheetView tabSelected="1" workbookViewId="0">
      <selection activeCell="O69" sqref="O69:O77"/>
    </sheetView>
  </sheetViews>
  <sheetFormatPr defaultRowHeight="15"/>
  <cols>
    <col min="1" max="1" width="27.42578125" customWidth="1"/>
    <col min="2" max="2" width="11" customWidth="1"/>
    <col min="10" max="11" width="10" bestFit="1" customWidth="1"/>
    <col min="52" max="52" width="9.140625" customWidth="1"/>
  </cols>
  <sheetData>
    <row r="1" spans="1:32">
      <c r="C1" t="s">
        <v>3</v>
      </c>
    </row>
    <row r="2" spans="1:32">
      <c r="B2" s="10"/>
      <c r="C2" s="1"/>
      <c r="D2" s="2" t="s">
        <v>15</v>
      </c>
      <c r="E2" s="3"/>
      <c r="F2" s="1"/>
      <c r="G2" s="2" t="s">
        <v>16</v>
      </c>
      <c r="H2" s="3"/>
      <c r="I2" s="1"/>
      <c r="J2" s="2" t="s">
        <v>18</v>
      </c>
      <c r="K2" s="3"/>
      <c r="L2" s="1"/>
      <c r="M2" s="2" t="s">
        <v>17</v>
      </c>
      <c r="N2" s="3"/>
      <c r="O2" s="1"/>
      <c r="P2" s="2" t="s">
        <v>19</v>
      </c>
      <c r="Q2" s="3"/>
      <c r="R2" s="1"/>
      <c r="S2" s="2" t="s">
        <v>20</v>
      </c>
      <c r="T2" s="3"/>
      <c r="U2" s="1"/>
      <c r="V2" s="2" t="s">
        <v>21</v>
      </c>
      <c r="W2" s="3"/>
      <c r="X2" s="1"/>
      <c r="Y2" s="2" t="s">
        <v>22</v>
      </c>
      <c r="Z2" s="3"/>
    </row>
    <row r="3" spans="1:32">
      <c r="B3" s="11" t="s">
        <v>0</v>
      </c>
      <c r="C3" s="4" t="s">
        <v>14</v>
      </c>
      <c r="D3" s="5" t="s">
        <v>1</v>
      </c>
      <c r="E3" s="6" t="s">
        <v>2</v>
      </c>
      <c r="F3" s="4" t="s">
        <v>14</v>
      </c>
      <c r="G3" s="5" t="s">
        <v>1</v>
      </c>
      <c r="H3" s="6" t="s">
        <v>2</v>
      </c>
      <c r="I3" s="4" t="s">
        <v>14</v>
      </c>
      <c r="J3" s="5" t="s">
        <v>1</v>
      </c>
      <c r="K3" s="6" t="s">
        <v>2</v>
      </c>
      <c r="L3" s="4" t="s">
        <v>14</v>
      </c>
      <c r="M3" s="5" t="s">
        <v>1</v>
      </c>
      <c r="N3" s="6" t="s">
        <v>2</v>
      </c>
      <c r="O3" s="4" t="s">
        <v>14</v>
      </c>
      <c r="P3" s="5" t="s">
        <v>1</v>
      </c>
      <c r="Q3" s="6" t="s">
        <v>2</v>
      </c>
      <c r="R3" s="4" t="s">
        <v>14</v>
      </c>
      <c r="S3" s="5" t="s">
        <v>1</v>
      </c>
      <c r="T3" s="6" t="s">
        <v>2</v>
      </c>
      <c r="U3" s="4" t="s">
        <v>14</v>
      </c>
      <c r="V3" s="5" t="s">
        <v>1</v>
      </c>
      <c r="W3" s="6" t="s">
        <v>2</v>
      </c>
      <c r="X3" s="4" t="s">
        <v>14</v>
      </c>
      <c r="Y3" s="5" t="s">
        <v>1</v>
      </c>
      <c r="Z3" s="6" t="s">
        <v>2</v>
      </c>
      <c r="AB3" t="s">
        <v>73</v>
      </c>
      <c r="AE3" t="s">
        <v>76</v>
      </c>
      <c r="AF3" t="s">
        <v>77</v>
      </c>
    </row>
    <row r="4" spans="1:32">
      <c r="A4" t="s">
        <v>4</v>
      </c>
      <c r="B4" s="11">
        <v>1</v>
      </c>
      <c r="C4">
        <v>2</v>
      </c>
      <c r="D4" s="5">
        <v>0.1</v>
      </c>
      <c r="E4" s="6">
        <v>5</v>
      </c>
      <c r="F4">
        <v>0.5</v>
      </c>
      <c r="G4" s="5">
        <v>0.1</v>
      </c>
      <c r="H4" s="18">
        <v>2</v>
      </c>
      <c r="I4">
        <v>3.76</v>
      </c>
      <c r="J4" s="5">
        <f t="shared" ref="J4:J5" si="0">10^(AE4-AF4)/12</f>
        <v>1.9458920957192316</v>
      </c>
      <c r="K4" s="6">
        <f>10^(AE4+AF4)/12</f>
        <v>7.2797883664346026</v>
      </c>
      <c r="L4">
        <v>70</v>
      </c>
      <c r="M4" s="5">
        <f>L4*0.8</f>
        <v>56</v>
      </c>
      <c r="N4" s="6">
        <f>L4*1.2</f>
        <v>84</v>
      </c>
      <c r="O4">
        <v>18</v>
      </c>
      <c r="P4" s="5">
        <f t="shared" ref="P4:P12" si="1">O4*0.8</f>
        <v>14.4</v>
      </c>
      <c r="Q4" s="6">
        <f t="shared" ref="Q4" si="2">O4*1.2</f>
        <v>21.599999999999998</v>
      </c>
      <c r="R4">
        <v>0.04</v>
      </c>
      <c r="S4" s="5">
        <f>R4*0.5</f>
        <v>0.02</v>
      </c>
      <c r="T4" s="6">
        <f>R4*1.5</f>
        <v>0.06</v>
      </c>
      <c r="U4">
        <v>0.23</v>
      </c>
      <c r="V4" s="5">
        <f>U4*0.5</f>
        <v>0.115</v>
      </c>
      <c r="W4" s="6">
        <f>U4*1.5</f>
        <v>0.34500000000000003</v>
      </c>
      <c r="X4">
        <v>0.82399999999999995</v>
      </c>
      <c r="Y4" s="5">
        <f>X4*0.5</f>
        <v>0.41199999999999998</v>
      </c>
      <c r="Z4" s="18">
        <f>X4*1.5</f>
        <v>1.236</v>
      </c>
      <c r="AA4" t="s">
        <v>2</v>
      </c>
      <c r="AB4" t="s">
        <v>74</v>
      </c>
      <c r="AD4">
        <f>EXP(2.302*AE4+0.5*(2.302*AF4)^2)/12</f>
        <v>4.6735934164219044</v>
      </c>
      <c r="AE4">
        <v>1.6548</v>
      </c>
      <c r="AF4">
        <v>0.28649999999999998</v>
      </c>
    </row>
    <row r="5" spans="1:32">
      <c r="A5" t="s">
        <v>12</v>
      </c>
      <c r="B5" s="11">
        <v>2</v>
      </c>
      <c r="C5">
        <v>2</v>
      </c>
      <c r="D5" s="5"/>
      <c r="E5" s="6"/>
      <c r="F5">
        <v>0.5</v>
      </c>
      <c r="G5" s="5"/>
      <c r="H5" s="18"/>
      <c r="I5">
        <v>1.65</v>
      </c>
      <c r="J5" s="5">
        <f t="shared" si="0"/>
        <v>0.64657476993322893</v>
      </c>
      <c r="K5" s="6">
        <f t="shared" ref="K5:K13" si="3">10^(AE5+AF5)/12</f>
        <v>2.5978780108593891</v>
      </c>
      <c r="L5">
        <v>60</v>
      </c>
      <c r="M5" s="5">
        <f t="shared" ref="M5:M13" si="4">L5*0.8</f>
        <v>48</v>
      </c>
      <c r="N5" s="6">
        <f t="shared" ref="N5:N13" si="5">L5*1.2</f>
        <v>72</v>
      </c>
      <c r="O5">
        <v>10</v>
      </c>
      <c r="P5" s="5">
        <f t="shared" ref="P5:P13" si="6">O5*0.8</f>
        <v>8</v>
      </c>
      <c r="Q5" s="6">
        <f t="shared" ref="Q5:Q6" si="7">O5*1.2</f>
        <v>12</v>
      </c>
      <c r="R5">
        <v>0.04</v>
      </c>
      <c r="S5" s="5">
        <f t="shared" ref="S5:S13" si="8">R5*0.5</f>
        <v>0.02</v>
      </c>
      <c r="T5" s="6">
        <f t="shared" ref="T5:T13" si="9">R5*1.5</f>
        <v>0.06</v>
      </c>
      <c r="U5">
        <v>0.23</v>
      </c>
      <c r="V5" s="5"/>
      <c r="W5" s="6"/>
      <c r="X5">
        <v>0.82399999999999995</v>
      </c>
      <c r="Y5" s="5"/>
      <c r="Z5" s="18"/>
      <c r="AA5" t="s">
        <v>1</v>
      </c>
      <c r="AB5" t="s">
        <v>75</v>
      </c>
      <c r="AD5">
        <f t="shared" ref="AD5:AD13" si="10">EXP(2.302*AE5+0.5*(2.302*AF5)^2)/12</f>
        <v>1.6491685486860632</v>
      </c>
      <c r="AE5">
        <v>1.1918</v>
      </c>
      <c r="AF5">
        <v>0.30199999999999999</v>
      </c>
    </row>
    <row r="6" spans="1:32">
      <c r="A6" t="s">
        <v>5</v>
      </c>
      <c r="B6" s="11">
        <v>3</v>
      </c>
      <c r="C6">
        <v>2</v>
      </c>
      <c r="D6" s="5"/>
      <c r="E6" s="6"/>
      <c r="F6">
        <v>0.5</v>
      </c>
      <c r="G6" s="5"/>
      <c r="H6" s="18"/>
      <c r="I6">
        <v>0.52</v>
      </c>
      <c r="J6" s="5">
        <f>10^(AE6-AF6)/12</f>
        <v>0.28775226708803398</v>
      </c>
      <c r="K6" s="6">
        <f t="shared" si="3"/>
        <v>0.86899795404208868</v>
      </c>
      <c r="L6">
        <v>80</v>
      </c>
      <c r="M6" s="5">
        <f t="shared" si="4"/>
        <v>64</v>
      </c>
      <c r="N6" s="6">
        <f t="shared" si="5"/>
        <v>96</v>
      </c>
      <c r="O6">
        <v>10</v>
      </c>
      <c r="P6" s="5">
        <f t="shared" si="1"/>
        <v>8</v>
      </c>
      <c r="Q6" s="6">
        <f t="shared" si="7"/>
        <v>12</v>
      </c>
      <c r="R6">
        <v>0.04</v>
      </c>
      <c r="S6" s="5">
        <f t="shared" si="8"/>
        <v>0.02</v>
      </c>
      <c r="T6" s="6">
        <f t="shared" si="9"/>
        <v>0.06</v>
      </c>
      <c r="U6">
        <v>0.23</v>
      </c>
      <c r="V6" s="5"/>
      <c r="W6" s="6"/>
      <c r="X6">
        <v>0.82399999999999995</v>
      </c>
      <c r="Y6" s="5"/>
      <c r="Z6" s="18"/>
      <c r="AD6">
        <f t="shared" si="10"/>
        <v>0.58223963349766972</v>
      </c>
      <c r="AE6">
        <v>0.7782</v>
      </c>
      <c r="AF6">
        <v>0.24</v>
      </c>
    </row>
    <row r="7" spans="1:32">
      <c r="A7" t="s">
        <v>13</v>
      </c>
      <c r="B7" s="11">
        <v>4</v>
      </c>
      <c r="C7">
        <v>2</v>
      </c>
      <c r="D7" s="5"/>
      <c r="E7" s="6"/>
      <c r="F7">
        <v>0.5</v>
      </c>
      <c r="G7" s="5"/>
      <c r="H7" s="18"/>
      <c r="I7">
        <v>0.5</v>
      </c>
      <c r="J7" s="5">
        <f t="shared" ref="J7:J13" si="11">10^(AE7-AF7)/12</f>
        <v>0.32330971441140899</v>
      </c>
      <c r="K7" s="6">
        <f t="shared" si="3"/>
        <v>0.71058944778635758</v>
      </c>
      <c r="L7">
        <v>40</v>
      </c>
      <c r="M7" s="5">
        <f t="shared" si="4"/>
        <v>32</v>
      </c>
      <c r="N7" s="6">
        <f t="shared" si="5"/>
        <v>48</v>
      </c>
      <c r="O7">
        <v>10</v>
      </c>
      <c r="P7" s="5">
        <f t="shared" si="6"/>
        <v>8</v>
      </c>
      <c r="Q7" s="6">
        <f t="shared" ref="Q7:Q13" si="12">O7*1.2</f>
        <v>12</v>
      </c>
      <c r="R7">
        <v>0.04</v>
      </c>
      <c r="S7" s="5">
        <f t="shared" si="8"/>
        <v>0.02</v>
      </c>
      <c r="T7" s="6">
        <f t="shared" si="9"/>
        <v>0.06</v>
      </c>
      <c r="U7">
        <v>0.23</v>
      </c>
      <c r="V7" s="5"/>
      <c r="W7" s="6"/>
      <c r="X7">
        <v>0.82399999999999995</v>
      </c>
      <c r="Y7" s="5"/>
      <c r="Z7" s="18"/>
      <c r="AD7">
        <f t="shared" si="10"/>
        <v>0.51769446963109866</v>
      </c>
      <c r="AE7">
        <v>0.75980000000000003</v>
      </c>
      <c r="AF7">
        <v>0.17100000000000001</v>
      </c>
    </row>
    <row r="8" spans="1:32">
      <c r="A8" t="s">
        <v>6</v>
      </c>
      <c r="B8" s="11">
        <v>5</v>
      </c>
      <c r="C8">
        <v>2</v>
      </c>
      <c r="D8" s="5"/>
      <c r="E8" s="6"/>
      <c r="F8">
        <v>0.5</v>
      </c>
      <c r="G8" s="5"/>
      <c r="H8" s="18"/>
      <c r="I8">
        <v>1.44</v>
      </c>
      <c r="J8" s="5">
        <f t="shared" si="11"/>
        <v>0.58589359990319467</v>
      </c>
      <c r="K8" s="6">
        <f t="shared" si="3"/>
        <v>2.250187739073533</v>
      </c>
      <c r="L8">
        <v>40</v>
      </c>
      <c r="M8" s="5">
        <f>L8*0.8</f>
        <v>32</v>
      </c>
      <c r="N8" s="6">
        <f t="shared" si="5"/>
        <v>48</v>
      </c>
      <c r="O8">
        <v>5</v>
      </c>
      <c r="P8" s="5">
        <f t="shared" si="1"/>
        <v>4</v>
      </c>
      <c r="Q8" s="6">
        <f t="shared" si="12"/>
        <v>6</v>
      </c>
      <c r="R8">
        <v>0.04</v>
      </c>
      <c r="S8" s="5">
        <f t="shared" si="8"/>
        <v>0.02</v>
      </c>
      <c r="T8" s="6">
        <f t="shared" si="9"/>
        <v>0.06</v>
      </c>
      <c r="U8">
        <v>0.23</v>
      </c>
      <c r="V8" s="5"/>
      <c r="W8" s="6"/>
      <c r="X8">
        <v>0.82399999999999995</v>
      </c>
      <c r="Y8" s="5"/>
      <c r="Z8" s="18"/>
      <c r="AD8">
        <f t="shared" si="10"/>
        <v>1.4387245538936095</v>
      </c>
      <c r="AE8">
        <v>1.1392</v>
      </c>
      <c r="AF8">
        <v>0.29220000000000002</v>
      </c>
    </row>
    <row r="9" spans="1:32">
      <c r="A9" t="s">
        <v>7</v>
      </c>
      <c r="B9" s="11">
        <v>6</v>
      </c>
      <c r="C9">
        <v>2</v>
      </c>
      <c r="D9" s="5"/>
      <c r="E9" s="6"/>
      <c r="F9">
        <v>0.5</v>
      </c>
      <c r="G9" s="5"/>
      <c r="H9" s="18"/>
      <c r="I9">
        <v>0.29099999999999998</v>
      </c>
      <c r="J9" s="5">
        <f t="shared" si="11"/>
        <v>0.14488344165892486</v>
      </c>
      <c r="K9" s="6">
        <f t="shared" si="3"/>
        <v>0.57785483834714091</v>
      </c>
      <c r="L9">
        <v>1</v>
      </c>
      <c r="M9" s="5">
        <f t="shared" si="4"/>
        <v>0.8</v>
      </c>
      <c r="N9" s="6">
        <f t="shared" si="5"/>
        <v>1.2</v>
      </c>
      <c r="O9">
        <v>3</v>
      </c>
      <c r="P9" s="5">
        <f t="shared" si="6"/>
        <v>2.4000000000000004</v>
      </c>
      <c r="Q9" s="6">
        <f t="shared" si="12"/>
        <v>3.5999999999999996</v>
      </c>
      <c r="R9">
        <v>0.04</v>
      </c>
      <c r="S9" s="5">
        <f t="shared" si="8"/>
        <v>0.02</v>
      </c>
      <c r="T9" s="6">
        <f t="shared" si="9"/>
        <v>0.06</v>
      </c>
      <c r="U9">
        <v>0.23</v>
      </c>
      <c r="V9" s="5"/>
      <c r="W9" s="6"/>
      <c r="X9">
        <v>0.82399999999999995</v>
      </c>
      <c r="Y9" s="5"/>
      <c r="Z9" s="18"/>
      <c r="AD9">
        <f t="shared" si="10"/>
        <v>0.36738499746465075</v>
      </c>
      <c r="AE9">
        <v>0.54059999999999997</v>
      </c>
      <c r="AF9">
        <v>0.3004</v>
      </c>
    </row>
    <row r="10" spans="1:32">
      <c r="A10" t="s">
        <v>8</v>
      </c>
      <c r="B10" s="11">
        <v>7</v>
      </c>
      <c r="C10">
        <v>2</v>
      </c>
      <c r="D10" s="5"/>
      <c r="E10" s="6"/>
      <c r="F10">
        <v>0.5</v>
      </c>
      <c r="G10" s="5"/>
      <c r="H10" s="18"/>
      <c r="I10">
        <v>0.2142</v>
      </c>
      <c r="J10" s="5">
        <f t="shared" si="11"/>
        <v>0.1420753563327406</v>
      </c>
      <c r="K10" s="6">
        <f t="shared" si="3"/>
        <v>0.32293770453418724</v>
      </c>
      <c r="L10">
        <v>1</v>
      </c>
      <c r="M10" s="5">
        <f t="shared" si="4"/>
        <v>0.8</v>
      </c>
      <c r="N10" s="6">
        <f t="shared" si="5"/>
        <v>1.2</v>
      </c>
      <c r="O10">
        <v>3</v>
      </c>
      <c r="P10" s="5">
        <f t="shared" si="1"/>
        <v>2.4000000000000004</v>
      </c>
      <c r="Q10" s="6">
        <f t="shared" si="12"/>
        <v>3.5999999999999996</v>
      </c>
      <c r="R10">
        <v>0.04</v>
      </c>
      <c r="S10" s="5">
        <f t="shared" si="8"/>
        <v>0.02</v>
      </c>
      <c r="T10" s="6">
        <f t="shared" si="9"/>
        <v>0.06</v>
      </c>
      <c r="U10">
        <v>0.23</v>
      </c>
      <c r="V10" s="5"/>
      <c r="W10" s="6"/>
      <c r="X10">
        <v>0.82399999999999995</v>
      </c>
      <c r="Y10" s="5"/>
      <c r="Z10" s="18"/>
      <c r="AD10">
        <f t="shared" si="10"/>
        <v>0.23296817002986558</v>
      </c>
      <c r="AE10">
        <v>0.41</v>
      </c>
      <c r="AF10">
        <v>0.17829999999999999</v>
      </c>
    </row>
    <row r="11" spans="1:32">
      <c r="A11" t="s">
        <v>9</v>
      </c>
      <c r="B11" s="11">
        <v>8</v>
      </c>
      <c r="C11">
        <v>2</v>
      </c>
      <c r="D11" s="5"/>
      <c r="E11" s="6"/>
      <c r="F11">
        <v>0.5</v>
      </c>
      <c r="G11" s="5"/>
      <c r="H11" s="18"/>
      <c r="I11">
        <v>0.54064999999999996</v>
      </c>
      <c r="J11" s="5">
        <f t="shared" si="11"/>
        <v>0.16862375414099692</v>
      </c>
      <c r="K11" s="6">
        <f t="shared" si="3"/>
        <v>1.7334796750821626</v>
      </c>
      <c r="L11">
        <v>1</v>
      </c>
      <c r="M11" s="5">
        <f t="shared" si="4"/>
        <v>0.8</v>
      </c>
      <c r="N11" s="6">
        <f t="shared" si="5"/>
        <v>1.2</v>
      </c>
      <c r="O11">
        <v>3</v>
      </c>
      <c r="P11" s="5">
        <f t="shared" si="6"/>
        <v>2.4000000000000004</v>
      </c>
      <c r="Q11" s="6">
        <f t="shared" si="12"/>
        <v>3.5999999999999996</v>
      </c>
      <c r="R11">
        <v>0.04</v>
      </c>
      <c r="S11" s="5">
        <f t="shared" si="8"/>
        <v>0.02</v>
      </c>
      <c r="T11" s="6">
        <f t="shared" si="9"/>
        <v>0.06</v>
      </c>
      <c r="U11">
        <v>0.23</v>
      </c>
      <c r="V11" s="5"/>
      <c r="W11" s="6"/>
      <c r="X11">
        <v>0.82399999999999995</v>
      </c>
      <c r="Y11" s="5"/>
      <c r="Z11" s="18"/>
      <c r="AD11">
        <f t="shared" si="10"/>
        <v>1.064964055496171</v>
      </c>
      <c r="AE11">
        <v>0.81210000000000004</v>
      </c>
      <c r="AF11">
        <v>0.50600000000000001</v>
      </c>
    </row>
    <row r="12" spans="1:32">
      <c r="A12" t="s">
        <v>10</v>
      </c>
      <c r="B12" s="11">
        <v>9</v>
      </c>
      <c r="C12">
        <v>2</v>
      </c>
      <c r="D12" s="5"/>
      <c r="E12" s="6"/>
      <c r="F12">
        <v>0.5</v>
      </c>
      <c r="G12" s="5"/>
      <c r="H12" s="18"/>
      <c r="I12">
        <v>0.28935</v>
      </c>
      <c r="J12" s="5">
        <f t="shared" si="11"/>
        <v>0.14488344165892486</v>
      </c>
      <c r="K12" s="6">
        <f t="shared" si="3"/>
        <v>0.57785483834714091</v>
      </c>
      <c r="L12">
        <v>1</v>
      </c>
      <c r="M12" s="5">
        <f t="shared" si="4"/>
        <v>0.8</v>
      </c>
      <c r="N12" s="6">
        <f t="shared" si="5"/>
        <v>1.2</v>
      </c>
      <c r="O12">
        <v>0.88422999999999996</v>
      </c>
      <c r="P12" s="5">
        <f t="shared" si="1"/>
        <v>0.70738400000000001</v>
      </c>
      <c r="Q12" s="6">
        <f t="shared" si="12"/>
        <v>1.0610759999999999</v>
      </c>
      <c r="R12">
        <v>0.04</v>
      </c>
      <c r="S12" s="5">
        <f t="shared" si="8"/>
        <v>0.02</v>
      </c>
      <c r="T12" s="6">
        <f t="shared" si="9"/>
        <v>0.06</v>
      </c>
      <c r="U12">
        <v>0.23</v>
      </c>
      <c r="V12" s="5"/>
      <c r="W12" s="6"/>
      <c r="X12">
        <v>0.82399999999999995</v>
      </c>
      <c r="Y12" s="5"/>
      <c r="Z12" s="18"/>
      <c r="AD12">
        <f t="shared" si="10"/>
        <v>0.36738499746465075</v>
      </c>
      <c r="AE12">
        <v>0.54059999999999997</v>
      </c>
      <c r="AF12">
        <v>0.3004</v>
      </c>
    </row>
    <row r="13" spans="1:32">
      <c r="A13" t="s">
        <v>11</v>
      </c>
      <c r="B13" s="12">
        <v>14</v>
      </c>
      <c r="C13" s="7">
        <v>2</v>
      </c>
      <c r="D13" s="8"/>
      <c r="E13" s="9"/>
      <c r="F13" s="7">
        <v>0.5</v>
      </c>
      <c r="G13" s="8"/>
      <c r="H13" s="19"/>
      <c r="I13" s="8">
        <v>0.43292999999999998</v>
      </c>
      <c r="J13" s="8">
        <f t="shared" si="11"/>
        <v>0.30368179232405085</v>
      </c>
      <c r="K13" s="9">
        <f t="shared" si="3"/>
        <v>0.61718981972346254</v>
      </c>
      <c r="L13" s="7">
        <v>5</v>
      </c>
      <c r="M13" s="5">
        <f t="shared" si="4"/>
        <v>4</v>
      </c>
      <c r="N13" s="6">
        <f t="shared" si="5"/>
        <v>6</v>
      </c>
      <c r="O13" s="7">
        <v>4</v>
      </c>
      <c r="P13" s="5">
        <f t="shared" si="6"/>
        <v>3.2</v>
      </c>
      <c r="Q13" s="6">
        <f t="shared" si="12"/>
        <v>4.8</v>
      </c>
      <c r="R13" s="8">
        <v>0.04</v>
      </c>
      <c r="S13" s="5">
        <f t="shared" si="8"/>
        <v>0.02</v>
      </c>
      <c r="T13" s="6">
        <f t="shared" si="9"/>
        <v>0.06</v>
      </c>
      <c r="U13" s="8">
        <v>0.23</v>
      </c>
      <c r="V13" s="8"/>
      <c r="W13" s="9"/>
      <c r="X13" s="8">
        <v>0.82399999999999995</v>
      </c>
      <c r="Y13" s="8"/>
      <c r="Z13" s="19"/>
      <c r="AD13">
        <f t="shared" si="10"/>
        <v>0.46081552039449353</v>
      </c>
      <c r="AE13">
        <v>0.71560000000000001</v>
      </c>
      <c r="AF13">
        <v>0.154</v>
      </c>
    </row>
    <row r="14" spans="1:32">
      <c r="AB14" t="s">
        <v>70</v>
      </c>
    </row>
    <row r="15" spans="1:32">
      <c r="B15" s="10"/>
      <c r="C15" s="1"/>
      <c r="D15" s="2" t="s">
        <v>23</v>
      </c>
      <c r="E15" s="3"/>
      <c r="F15" s="1"/>
      <c r="G15" s="2" t="s">
        <v>24</v>
      </c>
      <c r="H15" s="3"/>
      <c r="I15" s="1"/>
      <c r="J15" s="2" t="s">
        <v>25</v>
      </c>
      <c r="K15" s="3"/>
      <c r="L15" s="20"/>
      <c r="M15" s="21" t="s">
        <v>26</v>
      </c>
      <c r="N15" s="22"/>
      <c r="O15" s="20"/>
      <c r="P15" s="21" t="s">
        <v>27</v>
      </c>
      <c r="Q15" s="22"/>
      <c r="R15" s="20"/>
      <c r="S15" s="21" t="s">
        <v>28</v>
      </c>
      <c r="T15" s="22"/>
      <c r="U15" s="1"/>
      <c r="V15" s="2" t="s">
        <v>29</v>
      </c>
      <c r="W15" s="3"/>
      <c r="X15" s="1"/>
      <c r="Y15" s="2" t="s">
        <v>30</v>
      </c>
      <c r="Z15" s="3"/>
      <c r="AB15" t="s">
        <v>78</v>
      </c>
    </row>
    <row r="16" spans="1:32">
      <c r="B16" s="11" t="s">
        <v>0</v>
      </c>
      <c r="C16" s="4" t="s">
        <v>14</v>
      </c>
      <c r="D16" s="5" t="s">
        <v>1</v>
      </c>
      <c r="E16" s="6" t="s">
        <v>2</v>
      </c>
      <c r="F16" s="4" t="s">
        <v>14</v>
      </c>
      <c r="G16" s="5" t="s">
        <v>1</v>
      </c>
      <c r="H16" s="6" t="s">
        <v>2</v>
      </c>
      <c r="I16" s="4" t="s">
        <v>14</v>
      </c>
      <c r="J16" s="5" t="s">
        <v>1</v>
      </c>
      <c r="K16" s="6" t="s">
        <v>2</v>
      </c>
      <c r="L16" s="23" t="s">
        <v>14</v>
      </c>
      <c r="M16" s="24" t="s">
        <v>1</v>
      </c>
      <c r="N16" s="25" t="s">
        <v>2</v>
      </c>
      <c r="O16" s="23" t="s">
        <v>14</v>
      </c>
      <c r="P16" s="24" t="s">
        <v>1</v>
      </c>
      <c r="Q16" s="25" t="s">
        <v>2</v>
      </c>
      <c r="R16" s="23" t="s">
        <v>14</v>
      </c>
      <c r="S16" s="24" t="s">
        <v>1</v>
      </c>
      <c r="T16" s="25" t="s">
        <v>2</v>
      </c>
      <c r="U16" s="4" t="s">
        <v>14</v>
      </c>
      <c r="V16" s="5" t="s">
        <v>1</v>
      </c>
      <c r="W16" s="6" t="s">
        <v>2</v>
      </c>
      <c r="X16" s="4" t="s">
        <v>14</v>
      </c>
      <c r="Y16" s="5" t="s">
        <v>1</v>
      </c>
      <c r="Z16" s="6" t="s">
        <v>2</v>
      </c>
      <c r="AD16">
        <f>1/EXP(2.302*AE16+0.5*(2.302*AF16)^2)*2</f>
        <v>7.1795161746081408E-3</v>
      </c>
      <c r="AE16">
        <v>2.4097</v>
      </c>
      <c r="AF16">
        <v>0.17649999999999999</v>
      </c>
    </row>
    <row r="17" spans="1:32">
      <c r="A17" t="s">
        <v>4</v>
      </c>
      <c r="B17" s="11">
        <v>1</v>
      </c>
      <c r="C17">
        <v>0.13700000000000001</v>
      </c>
      <c r="D17" s="5">
        <f>C17*0.5</f>
        <v>6.8500000000000005E-2</v>
      </c>
      <c r="E17" s="6">
        <f>C17*1.5</f>
        <v>0.20550000000000002</v>
      </c>
      <c r="F17">
        <v>5</v>
      </c>
      <c r="G17" s="5">
        <f>F17*0.5</f>
        <v>2.5</v>
      </c>
      <c r="H17" s="18">
        <f>F17*1.5</f>
        <v>7.5</v>
      </c>
      <c r="I17">
        <v>222.22</v>
      </c>
      <c r="J17" s="5">
        <f>I17*0.5</f>
        <v>111.11</v>
      </c>
      <c r="K17" s="6">
        <f>I17*1.5</f>
        <v>333.33</v>
      </c>
      <c r="L17" s="33">
        <v>0.24</v>
      </c>
      <c r="M17" s="24"/>
      <c r="N17" s="25"/>
      <c r="O17" s="33">
        <v>0.4</v>
      </c>
      <c r="P17" s="24"/>
      <c r="Q17" s="25"/>
      <c r="R17" s="33">
        <v>0.36</v>
      </c>
      <c r="S17" s="24"/>
      <c r="T17" s="25"/>
      <c r="U17">
        <v>0.1</v>
      </c>
      <c r="V17" s="5">
        <f>U17*0.5</f>
        <v>0.05</v>
      </c>
      <c r="W17" s="6">
        <f>U17*1.5</f>
        <v>0.15000000000000002</v>
      </c>
      <c r="X17">
        <v>2</v>
      </c>
      <c r="Y17" s="5">
        <f>X17*0.5</f>
        <v>1</v>
      </c>
      <c r="Z17" s="18">
        <f>X17*1.5</f>
        <v>3</v>
      </c>
      <c r="AD17">
        <f t="shared" ref="AD17:AD25" si="13">1/EXP(2.302*AE17+0.5*(2.302*AF17)^2)*2</f>
        <v>1.5318405490163793E-2</v>
      </c>
      <c r="AE17">
        <v>2.0560999999999998</v>
      </c>
      <c r="AF17">
        <v>0.2288</v>
      </c>
    </row>
    <row r="18" spans="1:32">
      <c r="A18" t="s">
        <v>12</v>
      </c>
      <c r="B18" s="11">
        <v>2</v>
      </c>
      <c r="C18">
        <v>0.13700000000000001</v>
      </c>
      <c r="D18" s="5"/>
      <c r="E18" s="6"/>
      <c r="F18">
        <v>5</v>
      </c>
      <c r="G18" s="5"/>
      <c r="H18" s="18"/>
      <c r="I18">
        <v>222.22</v>
      </c>
      <c r="J18" s="5"/>
      <c r="K18" s="6"/>
      <c r="L18" s="33">
        <v>0.25</v>
      </c>
      <c r="M18" s="24"/>
      <c r="N18" s="25"/>
      <c r="O18" s="33">
        <v>0.4</v>
      </c>
      <c r="P18" s="24"/>
      <c r="Q18" s="25"/>
      <c r="R18" s="33">
        <v>0.35</v>
      </c>
      <c r="S18" s="24"/>
      <c r="T18" s="25"/>
      <c r="U18">
        <v>0.1</v>
      </c>
      <c r="V18" s="5"/>
      <c r="W18" s="6"/>
      <c r="X18">
        <v>1.5</v>
      </c>
      <c r="Y18" s="5"/>
      <c r="Z18" s="18"/>
      <c r="AD18">
        <f t="shared" si="13"/>
        <v>2.3102048185859335E-2</v>
      </c>
      <c r="AE18">
        <v>1.9216</v>
      </c>
      <c r="AF18">
        <v>0.11890000000000001</v>
      </c>
    </row>
    <row r="19" spans="1:32">
      <c r="A19" t="s">
        <v>5</v>
      </c>
      <c r="B19" s="11">
        <v>3</v>
      </c>
      <c r="C19">
        <v>0.13700000000000001</v>
      </c>
      <c r="D19" s="5"/>
      <c r="E19" s="6"/>
      <c r="F19">
        <v>5</v>
      </c>
      <c r="G19" s="5"/>
      <c r="H19" s="18"/>
      <c r="I19">
        <v>222.22</v>
      </c>
      <c r="J19" s="5"/>
      <c r="K19" s="6"/>
      <c r="L19" s="33">
        <v>0.25</v>
      </c>
      <c r="M19" s="24"/>
      <c r="N19" s="25"/>
      <c r="O19" s="33">
        <v>0.4</v>
      </c>
      <c r="P19" s="24"/>
      <c r="Q19" s="25"/>
      <c r="R19" s="33">
        <v>0.35</v>
      </c>
      <c r="S19" s="24"/>
      <c r="T19" s="25"/>
      <c r="U19">
        <v>0.1</v>
      </c>
      <c r="V19" s="5"/>
      <c r="W19" s="6"/>
      <c r="X19">
        <v>1.5</v>
      </c>
      <c r="Y19" s="5"/>
      <c r="Z19" s="18"/>
      <c r="AD19">
        <f t="shared" si="13"/>
        <v>2.646460627321669E-2</v>
      </c>
      <c r="AE19">
        <v>1.8408</v>
      </c>
      <c r="AF19">
        <v>0.18179999999999999</v>
      </c>
    </row>
    <row r="20" spans="1:32">
      <c r="A20" t="s">
        <v>13</v>
      </c>
      <c r="B20" s="11">
        <v>4</v>
      </c>
      <c r="C20">
        <v>0.13700000000000001</v>
      </c>
      <c r="D20" s="5"/>
      <c r="E20" s="6"/>
      <c r="F20">
        <v>5</v>
      </c>
      <c r="G20" s="5"/>
      <c r="H20" s="18"/>
      <c r="I20">
        <v>222.22</v>
      </c>
      <c r="J20" s="5"/>
      <c r="K20" s="6"/>
      <c r="L20" s="33">
        <v>0.4</v>
      </c>
      <c r="M20" s="24"/>
      <c r="N20" s="25"/>
      <c r="O20" s="33">
        <v>0.25</v>
      </c>
      <c r="P20" s="24"/>
      <c r="Q20" s="25"/>
      <c r="R20" s="33">
        <v>0.35</v>
      </c>
      <c r="S20" s="24"/>
      <c r="T20" s="25"/>
      <c r="U20">
        <v>0.1</v>
      </c>
      <c r="V20" s="5"/>
      <c r="W20" s="6"/>
      <c r="X20">
        <v>0.8</v>
      </c>
      <c r="Y20" s="5"/>
      <c r="Z20" s="18"/>
      <c r="AD20">
        <f t="shared" si="13"/>
        <v>9.9211415566831888E-3</v>
      </c>
      <c r="AE20">
        <v>2.1998000000000002</v>
      </c>
      <c r="AF20">
        <v>0.3024</v>
      </c>
    </row>
    <row r="21" spans="1:32">
      <c r="A21" t="s">
        <v>6</v>
      </c>
      <c r="B21" s="11">
        <v>5</v>
      </c>
      <c r="C21">
        <v>0.13700000000000001</v>
      </c>
      <c r="D21" s="5"/>
      <c r="E21" s="6"/>
      <c r="F21">
        <v>5</v>
      </c>
      <c r="G21" s="5"/>
      <c r="H21" s="18"/>
      <c r="I21">
        <v>222.22</v>
      </c>
      <c r="J21" s="5"/>
      <c r="K21" s="6"/>
      <c r="L21" s="33">
        <v>0.25</v>
      </c>
      <c r="M21" s="24"/>
      <c r="N21" s="25"/>
      <c r="O21" s="33">
        <v>0.35</v>
      </c>
      <c r="P21" s="24"/>
      <c r="Q21" s="25"/>
      <c r="R21" s="33">
        <v>0.4</v>
      </c>
      <c r="S21" s="24"/>
      <c r="T21" s="25"/>
      <c r="U21">
        <v>0.1</v>
      </c>
      <c r="V21" s="5"/>
      <c r="W21" s="6"/>
      <c r="X21">
        <v>0.5</v>
      </c>
      <c r="Y21" s="5"/>
      <c r="Z21" s="18"/>
      <c r="AD21">
        <f t="shared" si="13"/>
        <v>2.9589145760307117E-2</v>
      </c>
      <c r="AE21">
        <v>1.7487999999999999</v>
      </c>
      <c r="AF21">
        <v>0.26619999999999999</v>
      </c>
    </row>
    <row r="22" spans="1:32">
      <c r="A22" t="s">
        <v>7</v>
      </c>
      <c r="B22" s="11">
        <v>6</v>
      </c>
      <c r="C22">
        <v>0.13700000000000001</v>
      </c>
      <c r="D22" s="5"/>
      <c r="E22" s="6"/>
      <c r="F22">
        <v>5</v>
      </c>
      <c r="G22" s="5"/>
      <c r="H22" s="18"/>
      <c r="I22">
        <v>222.22</v>
      </c>
      <c r="J22" s="5"/>
      <c r="K22" s="6"/>
      <c r="L22" s="33">
        <v>0.5</v>
      </c>
      <c r="M22" s="24"/>
      <c r="N22" s="25"/>
      <c r="O22" s="33">
        <v>0</v>
      </c>
      <c r="P22" s="24"/>
      <c r="Q22" s="25"/>
      <c r="R22" s="33">
        <v>0.4</v>
      </c>
      <c r="S22" s="24"/>
      <c r="T22" s="25"/>
      <c r="U22">
        <v>0.1</v>
      </c>
      <c r="V22" s="5"/>
      <c r="W22" s="6"/>
      <c r="X22">
        <v>0.5</v>
      </c>
      <c r="Y22" s="5"/>
      <c r="Z22" s="18"/>
      <c r="AD22">
        <f t="shared" si="13"/>
        <v>2.2418572725965275E-2</v>
      </c>
      <c r="AE22">
        <v>1.8838999999999999</v>
      </c>
      <c r="AF22">
        <v>0.24129999999999999</v>
      </c>
    </row>
    <row r="23" spans="1:32">
      <c r="A23" t="s">
        <v>8</v>
      </c>
      <c r="B23" s="11">
        <v>7</v>
      </c>
      <c r="C23">
        <v>0.13700000000000001</v>
      </c>
      <c r="D23" s="5"/>
      <c r="E23" s="6"/>
      <c r="F23">
        <v>5</v>
      </c>
      <c r="G23" s="5"/>
      <c r="H23" s="18"/>
      <c r="I23">
        <v>222.22</v>
      </c>
      <c r="J23" s="5"/>
      <c r="K23" s="6"/>
      <c r="L23" s="33">
        <v>0.5</v>
      </c>
      <c r="M23" s="24"/>
      <c r="N23" s="25"/>
      <c r="O23" s="33">
        <v>0</v>
      </c>
      <c r="P23" s="24"/>
      <c r="Q23" s="25"/>
      <c r="R23" s="33">
        <v>0.45</v>
      </c>
      <c r="S23" s="24"/>
      <c r="T23" s="25"/>
      <c r="U23">
        <v>0.1</v>
      </c>
      <c r="V23" s="5"/>
      <c r="W23" s="6"/>
      <c r="X23">
        <v>0.4</v>
      </c>
      <c r="Y23" s="5"/>
      <c r="Z23" s="18"/>
      <c r="AD23">
        <f t="shared" si="13"/>
        <v>2.6705048518433912E-2</v>
      </c>
      <c r="AE23">
        <v>1.7806999999999999</v>
      </c>
      <c r="AF23">
        <v>0.28610000000000002</v>
      </c>
    </row>
    <row r="24" spans="1:32">
      <c r="A24" t="s">
        <v>9</v>
      </c>
      <c r="B24" s="11">
        <v>8</v>
      </c>
      <c r="C24">
        <v>0.13700000000000001</v>
      </c>
      <c r="D24" s="5"/>
      <c r="E24" s="6"/>
      <c r="F24">
        <v>5</v>
      </c>
      <c r="G24" s="5"/>
      <c r="H24" s="18"/>
      <c r="I24">
        <v>222.22</v>
      </c>
      <c r="J24" s="5"/>
      <c r="K24" s="6"/>
      <c r="L24" s="33">
        <v>0.35</v>
      </c>
      <c r="M24" s="24"/>
      <c r="N24" s="25"/>
      <c r="O24" s="33">
        <v>0.1</v>
      </c>
      <c r="P24" s="24"/>
      <c r="Q24" s="25"/>
      <c r="R24" s="33">
        <v>0.54</v>
      </c>
      <c r="S24" s="24"/>
      <c r="T24" s="25"/>
      <c r="U24">
        <v>0.1</v>
      </c>
      <c r="V24" s="5"/>
      <c r="W24" s="6"/>
      <c r="X24">
        <v>1.8</v>
      </c>
      <c r="Y24" s="5"/>
      <c r="Z24" s="18"/>
      <c r="AD24">
        <f t="shared" si="13"/>
        <v>2.9589145760307117E-2</v>
      </c>
      <c r="AE24">
        <v>1.7487999999999999</v>
      </c>
      <c r="AF24">
        <v>0.26619999999999999</v>
      </c>
    </row>
    <row r="25" spans="1:32">
      <c r="A25" t="s">
        <v>10</v>
      </c>
      <c r="B25" s="11">
        <v>9</v>
      </c>
      <c r="C25">
        <v>0.13700000000000001</v>
      </c>
      <c r="D25" s="5"/>
      <c r="E25" s="6"/>
      <c r="F25">
        <v>5</v>
      </c>
      <c r="G25" s="5"/>
      <c r="H25" s="18"/>
      <c r="I25">
        <v>222.22</v>
      </c>
      <c r="J25" s="5"/>
      <c r="K25" s="6"/>
      <c r="L25" s="33">
        <v>0.35</v>
      </c>
      <c r="M25" s="24"/>
      <c r="N25" s="25"/>
      <c r="O25" s="33">
        <v>0</v>
      </c>
      <c r="P25" s="24"/>
      <c r="Q25" s="25"/>
      <c r="R25" s="33">
        <v>0.65</v>
      </c>
      <c r="S25" s="24"/>
      <c r="T25" s="25"/>
      <c r="U25">
        <v>0.1</v>
      </c>
      <c r="V25" s="5"/>
      <c r="W25" s="6"/>
      <c r="X25">
        <v>2</v>
      </c>
      <c r="Y25" s="5"/>
      <c r="Z25" s="18"/>
      <c r="AD25">
        <f t="shared" si="13"/>
        <v>2.4472686358830192E-2</v>
      </c>
      <c r="AE25">
        <v>1.8731</v>
      </c>
      <c r="AF25">
        <v>0.18579999999999999</v>
      </c>
    </row>
    <row r="26" spans="1:32">
      <c r="A26" t="s">
        <v>11</v>
      </c>
      <c r="B26" s="12">
        <v>14</v>
      </c>
      <c r="C26" s="8">
        <v>0.13700000000000001</v>
      </c>
      <c r="D26" s="8"/>
      <c r="E26" s="9"/>
      <c r="F26" s="8">
        <v>5</v>
      </c>
      <c r="G26" s="8"/>
      <c r="H26" s="19"/>
      <c r="I26" s="8">
        <v>222.22</v>
      </c>
      <c r="J26" s="8"/>
      <c r="K26" s="9"/>
      <c r="L26" s="26">
        <v>0.15</v>
      </c>
      <c r="M26" s="27"/>
      <c r="N26" s="28"/>
      <c r="O26" s="26">
        <v>0.25</v>
      </c>
      <c r="P26" s="27"/>
      <c r="Q26" s="28"/>
      <c r="R26" s="26">
        <v>0.6</v>
      </c>
      <c r="S26" s="27"/>
      <c r="T26" s="28"/>
      <c r="U26" s="8">
        <v>0.1</v>
      </c>
      <c r="V26" s="8"/>
      <c r="W26" s="9"/>
      <c r="X26" s="8">
        <v>2</v>
      </c>
      <c r="Y26" s="8"/>
      <c r="Z26" s="19"/>
    </row>
    <row r="27" spans="1:32">
      <c r="AB27" t="s">
        <v>79</v>
      </c>
    </row>
    <row r="28" spans="1:32">
      <c r="B28" s="10"/>
      <c r="C28" s="1"/>
      <c r="D28" s="2" t="s">
        <v>31</v>
      </c>
      <c r="E28" s="3"/>
      <c r="F28" s="1"/>
      <c r="G28" s="2" t="s">
        <v>32</v>
      </c>
      <c r="H28" s="3"/>
      <c r="I28" s="1"/>
      <c r="J28" s="2" t="s">
        <v>33</v>
      </c>
      <c r="K28" s="3"/>
      <c r="L28" s="1"/>
      <c r="M28" s="2" t="s">
        <v>34</v>
      </c>
      <c r="N28" s="3"/>
      <c r="O28" s="1"/>
      <c r="P28" s="2" t="s">
        <v>35</v>
      </c>
      <c r="Q28" s="3"/>
      <c r="R28" s="1"/>
      <c r="S28" s="2" t="s">
        <v>36</v>
      </c>
      <c r="T28" s="3"/>
      <c r="U28" s="1"/>
      <c r="V28" s="2" t="s">
        <v>37</v>
      </c>
      <c r="W28" s="3"/>
      <c r="X28" s="1"/>
      <c r="Y28" s="2" t="s">
        <v>38</v>
      </c>
      <c r="Z28" s="3"/>
    </row>
    <row r="29" spans="1:32">
      <c r="B29" s="11" t="s">
        <v>0</v>
      </c>
      <c r="C29" s="4" t="s">
        <v>14</v>
      </c>
      <c r="D29" s="5" t="s">
        <v>1</v>
      </c>
      <c r="E29" s="6" t="s">
        <v>2</v>
      </c>
      <c r="F29" s="4" t="s">
        <v>14</v>
      </c>
      <c r="G29" s="5" t="s">
        <v>1</v>
      </c>
      <c r="H29" s="6" t="s">
        <v>2</v>
      </c>
      <c r="I29" s="4" t="s">
        <v>14</v>
      </c>
      <c r="J29" s="5" t="s">
        <v>1</v>
      </c>
      <c r="K29" s="6" t="s">
        <v>2</v>
      </c>
      <c r="L29" s="4" t="s">
        <v>14</v>
      </c>
      <c r="M29" s="5" t="s">
        <v>1</v>
      </c>
      <c r="N29" s="6" t="s">
        <v>2</v>
      </c>
      <c r="O29" s="4" t="s">
        <v>14</v>
      </c>
      <c r="P29" s="5" t="s">
        <v>1</v>
      </c>
      <c r="Q29" s="6" t="s">
        <v>2</v>
      </c>
      <c r="R29" s="4" t="s">
        <v>14</v>
      </c>
      <c r="S29" s="5" t="s">
        <v>1</v>
      </c>
      <c r="T29" s="6" t="s">
        <v>2</v>
      </c>
      <c r="U29" s="4" t="s">
        <v>14</v>
      </c>
      <c r="V29" s="5" t="s">
        <v>1</v>
      </c>
      <c r="W29" s="6" t="s">
        <v>2</v>
      </c>
      <c r="X29" s="4" t="s">
        <v>14</v>
      </c>
      <c r="Y29" s="5" t="s">
        <v>1</v>
      </c>
      <c r="Z29" s="6" t="s">
        <v>2</v>
      </c>
    </row>
    <row r="30" spans="1:32">
      <c r="A30" t="s">
        <v>4</v>
      </c>
      <c r="B30" s="11">
        <v>1</v>
      </c>
      <c r="C30">
        <v>10</v>
      </c>
      <c r="D30" s="5">
        <f>C30*0.5</f>
        <v>5</v>
      </c>
      <c r="E30" s="6">
        <f>C30*1.5</f>
        <v>15</v>
      </c>
      <c r="F30">
        <v>45.725830000000002</v>
      </c>
      <c r="G30" s="5">
        <f>1/[1]Sheet1!$C118</f>
        <v>41.666666666666664</v>
      </c>
      <c r="H30" s="34">
        <f>1/[1]Sheet1!$B118</f>
        <v>50</v>
      </c>
      <c r="I30">
        <v>238.10001</v>
      </c>
      <c r="J30">
        <f>1/[1]Sheet1!$E118</f>
        <v>208.33333333333334</v>
      </c>
      <c r="K30" s="6">
        <f>1/[1]Sheet1!$D118</f>
        <v>250</v>
      </c>
      <c r="L30">
        <v>73.7</v>
      </c>
      <c r="M30" s="5">
        <f>1/[1]Sheet1!$G118</f>
        <v>65.019505851755525</v>
      </c>
      <c r="N30" s="6">
        <f>1/[1]Sheet1!$F118</f>
        <v>78.003120124804994</v>
      </c>
      <c r="O30">
        <v>0.5</v>
      </c>
      <c r="P30" s="5">
        <f>0.4</f>
        <v>0.4</v>
      </c>
      <c r="Q30" s="6">
        <v>0.6</v>
      </c>
      <c r="R30">
        <v>0.95</v>
      </c>
      <c r="S30" s="5">
        <v>0.8</v>
      </c>
      <c r="T30" s="6">
        <v>1</v>
      </c>
      <c r="U30">
        <v>0.9</v>
      </c>
      <c r="V30" s="5">
        <v>0.5</v>
      </c>
      <c r="W30" s="6">
        <v>1</v>
      </c>
      <c r="X30">
        <v>0.25</v>
      </c>
      <c r="Y30" s="5" t="s">
        <v>80</v>
      </c>
      <c r="Z30" s="18">
        <v>0</v>
      </c>
    </row>
    <row r="31" spans="1:32">
      <c r="A31" t="s">
        <v>12</v>
      </c>
      <c r="B31" s="11">
        <v>2</v>
      </c>
      <c r="C31">
        <v>2</v>
      </c>
      <c r="D31" s="5"/>
      <c r="E31" s="6"/>
      <c r="F31">
        <v>32.716740000000001</v>
      </c>
      <c r="G31" s="5">
        <f>1/[1]Sheet1!$C119</f>
        <v>20.833333333333332</v>
      </c>
      <c r="H31" s="34">
        <f>1/[1]Sheet1!$B119</f>
        <v>25</v>
      </c>
      <c r="I31">
        <v>134.89999</v>
      </c>
      <c r="J31">
        <f>1/[1]Sheet1!$E119</f>
        <v>125</v>
      </c>
      <c r="K31" s="6">
        <f>1/[1]Sheet1!$D119</f>
        <v>149.92503748125938</v>
      </c>
      <c r="L31">
        <v>61.2</v>
      </c>
      <c r="M31" s="5">
        <f>1/[1]Sheet1!$G119</f>
        <v>56.657223796033996</v>
      </c>
      <c r="N31" s="6">
        <f>1/[1]Sheet1!$F119</f>
        <v>67.980965329707672</v>
      </c>
      <c r="O31">
        <v>0.5</v>
      </c>
      <c r="P31" s="5"/>
      <c r="Q31" s="6"/>
      <c r="R31">
        <v>0.95</v>
      </c>
      <c r="S31" s="5"/>
      <c r="T31" s="6"/>
      <c r="U31">
        <v>0.9</v>
      </c>
      <c r="V31" s="5"/>
      <c r="W31" s="6"/>
      <c r="X31">
        <v>0.2</v>
      </c>
      <c r="Y31" s="5"/>
      <c r="Z31" s="18"/>
    </row>
    <row r="32" spans="1:32">
      <c r="A32" t="s">
        <v>5</v>
      </c>
      <c r="B32" s="11">
        <v>3</v>
      </c>
      <c r="C32">
        <v>7.5</v>
      </c>
      <c r="D32" s="5"/>
      <c r="E32" s="6"/>
      <c r="F32">
        <v>26.80217</v>
      </c>
      <c r="G32" s="5">
        <f>1/[1]Sheet1!$C120</f>
        <v>50</v>
      </c>
      <c r="H32" s="34">
        <f>1/[1]Sheet1!$B120</f>
        <v>59.999998800000029</v>
      </c>
      <c r="I32">
        <v>243.8</v>
      </c>
      <c r="J32">
        <f>1/[1]Sheet1!$E120</f>
        <v>208.33333333333334</v>
      </c>
      <c r="K32" s="6">
        <f>1/[1]Sheet1!$D120</f>
        <v>250</v>
      </c>
      <c r="L32">
        <v>75</v>
      </c>
      <c r="M32" s="5">
        <f>1/[1]Sheet1!$G120</f>
        <v>65.019505851755525</v>
      </c>
      <c r="N32" s="6">
        <f>1/[1]Sheet1!$F120</f>
        <v>78.003120124804994</v>
      </c>
      <c r="O32">
        <v>0.5</v>
      </c>
      <c r="P32" s="5"/>
      <c r="Q32" s="6"/>
      <c r="R32">
        <v>0.95</v>
      </c>
      <c r="S32" s="5"/>
      <c r="T32" s="6"/>
      <c r="U32">
        <v>0.9</v>
      </c>
      <c r="V32" s="5"/>
      <c r="W32" s="6"/>
      <c r="X32">
        <v>0.2</v>
      </c>
      <c r="Y32" s="5"/>
      <c r="Z32" s="18"/>
    </row>
    <row r="33" spans="1:26">
      <c r="A33" t="s">
        <v>13</v>
      </c>
      <c r="B33" s="11">
        <v>4</v>
      </c>
      <c r="C33">
        <v>2.5</v>
      </c>
      <c r="D33" s="5"/>
      <c r="E33" s="6"/>
      <c r="F33">
        <v>23.25787</v>
      </c>
      <c r="G33" s="5">
        <f>1/[1]Sheet1!$C121</f>
        <v>29.166666909722224</v>
      </c>
      <c r="H33" s="34">
        <f>1/[1]Sheet1!$B121</f>
        <v>34.99999947500001</v>
      </c>
      <c r="I33">
        <v>156.19999999999999</v>
      </c>
      <c r="J33">
        <f>1/[1]Sheet1!$E121</f>
        <v>145.77259475218659</v>
      </c>
      <c r="K33" s="6">
        <f>1/[1]Sheet1!$D121</f>
        <v>175.13134851138355</v>
      </c>
      <c r="L33">
        <v>63.2</v>
      </c>
      <c r="M33" s="5">
        <f>1/[1]Sheet1!$G121</f>
        <v>59.171597633136102</v>
      </c>
      <c r="N33" s="6">
        <f>1/[1]Sheet1!$F121</f>
        <v>71.022727272727266</v>
      </c>
      <c r="O33">
        <v>0.5</v>
      </c>
      <c r="P33" s="5"/>
      <c r="Q33" s="6"/>
      <c r="R33">
        <v>0.95</v>
      </c>
      <c r="S33" s="5"/>
      <c r="T33" s="6"/>
      <c r="U33">
        <v>0.9</v>
      </c>
      <c r="V33" s="5"/>
      <c r="W33" s="6"/>
      <c r="X33">
        <v>0.2</v>
      </c>
      <c r="Y33" s="5"/>
      <c r="Z33" s="18"/>
    </row>
    <row r="34" spans="1:26">
      <c r="A34" t="s">
        <v>6</v>
      </c>
      <c r="B34" s="11">
        <v>5</v>
      </c>
      <c r="C34">
        <v>4.5</v>
      </c>
      <c r="D34" s="5"/>
      <c r="E34" s="6"/>
      <c r="F34">
        <v>38.95561</v>
      </c>
      <c r="G34" s="5">
        <f>1/[1]Sheet1!$C122</f>
        <v>33.333333333333336</v>
      </c>
      <c r="H34" s="34">
        <f>1/[1]Sheet1!$B122</f>
        <v>40</v>
      </c>
      <c r="I34">
        <v>142.10001</v>
      </c>
      <c r="J34">
        <f>1/[1]Sheet1!$E122</f>
        <v>125</v>
      </c>
      <c r="K34" s="6">
        <f>1/[1]Sheet1!$D122</f>
        <v>149.92503748125938</v>
      </c>
      <c r="L34">
        <v>67.099999999999994</v>
      </c>
      <c r="M34" s="5">
        <f>1/[1]Sheet1!$G122</f>
        <v>59.171597633136102</v>
      </c>
      <c r="N34" s="6">
        <f>1/[1]Sheet1!$F122</f>
        <v>71.022727272727266</v>
      </c>
      <c r="O34">
        <v>0.5</v>
      </c>
      <c r="P34" s="5"/>
      <c r="Q34" s="6"/>
      <c r="R34">
        <v>0.95</v>
      </c>
      <c r="S34" s="5"/>
      <c r="T34" s="6"/>
      <c r="U34">
        <v>0.9</v>
      </c>
      <c r="V34" s="5"/>
      <c r="W34" s="6"/>
      <c r="X34">
        <v>0.2</v>
      </c>
      <c r="Y34" s="5"/>
      <c r="Z34" s="18"/>
    </row>
    <row r="35" spans="1:26">
      <c r="A35" t="s">
        <v>7</v>
      </c>
      <c r="B35" s="11">
        <v>6</v>
      </c>
      <c r="C35">
        <v>4.5</v>
      </c>
      <c r="D35" s="5"/>
      <c r="E35" s="6"/>
      <c r="F35">
        <v>27.316880000000001</v>
      </c>
      <c r="G35" s="5">
        <f>1/[1]Sheet1!$C123</f>
        <v>31.666667036111111</v>
      </c>
      <c r="H35" s="34">
        <f>1/[1]Sheet1!$B123</f>
        <v>38.000000684000014</v>
      </c>
      <c r="I35">
        <v>150</v>
      </c>
      <c r="J35">
        <f>1/[1]Sheet1!$E123</f>
        <v>125</v>
      </c>
      <c r="K35" s="6">
        <f>1/[1]Sheet1!$D123</f>
        <v>149.92503748125938</v>
      </c>
      <c r="L35">
        <v>64.5</v>
      </c>
      <c r="M35" s="5">
        <f>1/[1]Sheet1!$G123</f>
        <v>59.171597633136102</v>
      </c>
      <c r="N35" s="6">
        <f>1/[1]Sheet1!$F123</f>
        <v>71.022727272727266</v>
      </c>
      <c r="O35">
        <v>0.5</v>
      </c>
      <c r="P35" s="5"/>
      <c r="Q35" s="6"/>
      <c r="R35">
        <v>0.95</v>
      </c>
      <c r="S35" s="5"/>
      <c r="T35" s="6"/>
      <c r="U35">
        <v>0.9</v>
      </c>
      <c r="V35" s="5"/>
      <c r="W35" s="6"/>
      <c r="X35">
        <v>0.1</v>
      </c>
      <c r="Y35" s="5"/>
      <c r="Z35" s="18"/>
    </row>
    <row r="36" spans="1:26">
      <c r="A36" t="s">
        <v>8</v>
      </c>
      <c r="B36" s="11">
        <v>7</v>
      </c>
      <c r="C36">
        <v>4</v>
      </c>
      <c r="D36" s="5"/>
      <c r="E36" s="6"/>
      <c r="F36">
        <v>30.011590000000002</v>
      </c>
      <c r="G36" s="5">
        <f>1/[1]Sheet1!$C124</f>
        <v>41.666666666666664</v>
      </c>
      <c r="H36" s="34">
        <f>1/[1]Sheet1!$B124</f>
        <v>50</v>
      </c>
      <c r="I36">
        <v>150</v>
      </c>
      <c r="J36">
        <f>1/[1]Sheet1!$E124</f>
        <v>125</v>
      </c>
      <c r="K36" s="6">
        <f>1/[1]Sheet1!$D124</f>
        <v>149.92503748125938</v>
      </c>
      <c r="L36">
        <v>62.7</v>
      </c>
      <c r="M36" s="5">
        <f>1/[1]Sheet1!$G124</f>
        <v>59.171597633136102</v>
      </c>
      <c r="N36" s="6">
        <f>1/[1]Sheet1!$F124</f>
        <v>71.022727272727266</v>
      </c>
      <c r="O36">
        <v>0.5</v>
      </c>
      <c r="P36" s="5"/>
      <c r="Q36" s="6"/>
      <c r="R36">
        <v>0.95</v>
      </c>
      <c r="S36" s="5"/>
      <c r="T36" s="6"/>
      <c r="U36">
        <v>0.9</v>
      </c>
      <c r="V36" s="5"/>
      <c r="W36" s="6"/>
      <c r="X36">
        <v>0.1</v>
      </c>
      <c r="Y36" s="5"/>
      <c r="Z36" s="18"/>
    </row>
    <row r="37" spans="1:26">
      <c r="A37" t="s">
        <v>9</v>
      </c>
      <c r="B37" s="11">
        <v>8</v>
      </c>
      <c r="C37">
        <v>15</v>
      </c>
      <c r="D37" s="5"/>
      <c r="E37" s="6"/>
      <c r="F37">
        <v>24.809560000000001</v>
      </c>
      <c r="G37" s="5">
        <f>1/[1]Sheet1!$C125</f>
        <v>41.666666666666664</v>
      </c>
      <c r="H37" s="34">
        <f>1/[1]Sheet1!$B125</f>
        <v>50</v>
      </c>
      <c r="I37">
        <v>147.30000000000001</v>
      </c>
      <c r="J37">
        <f>1/[1]Sheet1!$E125</f>
        <v>125</v>
      </c>
      <c r="K37" s="6">
        <f>1/[1]Sheet1!$D125</f>
        <v>149.92503748125938</v>
      </c>
      <c r="L37">
        <v>69</v>
      </c>
      <c r="M37" s="5">
        <f>1/[1]Sheet1!$G125</f>
        <v>59.171597633136102</v>
      </c>
      <c r="N37" s="6">
        <f>1/[1]Sheet1!$F125</f>
        <v>71.022727272727266</v>
      </c>
      <c r="O37">
        <v>0.5</v>
      </c>
      <c r="P37" s="5"/>
      <c r="Q37" s="6"/>
      <c r="R37">
        <v>0.95</v>
      </c>
      <c r="S37" s="5"/>
      <c r="T37" s="6"/>
      <c r="U37">
        <v>0.9</v>
      </c>
      <c r="V37" s="5"/>
      <c r="W37" s="6"/>
      <c r="X37">
        <v>0.1</v>
      </c>
      <c r="Y37" s="5"/>
      <c r="Z37" s="18"/>
    </row>
    <row r="38" spans="1:26">
      <c r="A38" t="s">
        <v>10</v>
      </c>
      <c r="B38" s="11">
        <v>9</v>
      </c>
      <c r="C38">
        <v>5</v>
      </c>
      <c r="D38" s="5"/>
      <c r="E38" s="6"/>
      <c r="F38">
        <v>27.316880000000001</v>
      </c>
      <c r="G38" s="5">
        <f>1/[1]Sheet1!$C126</f>
        <v>20.833333333333332</v>
      </c>
      <c r="H38" s="34">
        <f>1/[1]Sheet1!$B126</f>
        <v>25</v>
      </c>
      <c r="I38">
        <v>150</v>
      </c>
      <c r="J38">
        <f>1/[1]Sheet1!$E126</f>
        <v>104.16666666666667</v>
      </c>
      <c r="K38" s="6">
        <f>1/[1]Sheet1!$D126</f>
        <v>125</v>
      </c>
      <c r="L38">
        <v>60.7</v>
      </c>
      <c r="M38" s="5">
        <f>1/[1]Sheet1!$G126</f>
        <v>59.171597633136102</v>
      </c>
      <c r="N38" s="6">
        <f>1/[1]Sheet1!$F126</f>
        <v>71.022727272727266</v>
      </c>
      <c r="O38">
        <v>0.5</v>
      </c>
      <c r="P38" s="5"/>
      <c r="Q38" s="6"/>
      <c r="R38">
        <v>0.95</v>
      </c>
      <c r="S38" s="5"/>
      <c r="T38" s="6"/>
      <c r="U38">
        <v>0.9</v>
      </c>
      <c r="V38" s="5"/>
      <c r="W38" s="6"/>
      <c r="X38">
        <v>0.1</v>
      </c>
      <c r="Y38" s="5"/>
      <c r="Z38" s="18"/>
    </row>
    <row r="39" spans="1:26">
      <c r="A39" t="s">
        <v>11</v>
      </c>
      <c r="B39" s="12">
        <v>14</v>
      </c>
      <c r="C39" s="7">
        <v>10</v>
      </c>
      <c r="D39" s="8"/>
      <c r="E39" s="9"/>
      <c r="F39" s="8">
        <v>24.219159999999999</v>
      </c>
      <c r="G39" s="8">
        <f>1/[1]Sheet1!$C$131</f>
        <v>45.000000450000002</v>
      </c>
      <c r="H39" s="35">
        <f>1/[1]Sheet1!$B$131</f>
        <v>55.00000055000001</v>
      </c>
      <c r="I39" s="8">
        <v>150</v>
      </c>
      <c r="J39" s="8">
        <f>1/[1]Sheet1!$E$131</f>
        <v>125</v>
      </c>
      <c r="K39" s="9">
        <f>1/[1]Sheet1!$D$131</f>
        <v>149.92503748125938</v>
      </c>
      <c r="L39" s="8">
        <v>71</v>
      </c>
      <c r="M39" s="8">
        <f>1/[1]Sheet1!$G127</f>
        <v>59.171597633136102</v>
      </c>
      <c r="N39" s="9">
        <f>1/[1]Sheet1!$F127</f>
        <v>71.022727272727266</v>
      </c>
      <c r="O39" s="8">
        <v>0.5</v>
      </c>
      <c r="P39" s="8"/>
      <c r="Q39" s="9"/>
      <c r="R39" s="8">
        <v>0.95</v>
      </c>
      <c r="S39" s="8"/>
      <c r="T39" s="9"/>
      <c r="U39" s="8">
        <v>0.9</v>
      </c>
      <c r="V39" s="8"/>
      <c r="W39" s="9"/>
      <c r="X39" s="8">
        <v>0.15</v>
      </c>
      <c r="Y39" s="8"/>
      <c r="Z39" s="19"/>
    </row>
    <row r="41" spans="1:26">
      <c r="B41" s="10"/>
      <c r="C41" s="1"/>
      <c r="D41" s="2" t="s">
        <v>39</v>
      </c>
      <c r="E41" s="3"/>
      <c r="F41" s="1"/>
      <c r="G41" s="2" t="s">
        <v>40</v>
      </c>
      <c r="H41" s="3"/>
      <c r="I41" s="1"/>
      <c r="J41" s="2" t="s">
        <v>41</v>
      </c>
      <c r="K41" s="3"/>
      <c r="L41" s="1"/>
      <c r="M41" s="2" t="s">
        <v>42</v>
      </c>
      <c r="N41" s="3"/>
      <c r="O41" s="1"/>
      <c r="P41" s="2" t="s">
        <v>43</v>
      </c>
      <c r="Q41" s="3"/>
      <c r="R41" s="1"/>
      <c r="S41" s="2" t="s">
        <v>44</v>
      </c>
      <c r="T41" s="3"/>
      <c r="U41" s="1"/>
      <c r="V41" s="2" t="s">
        <v>45</v>
      </c>
      <c r="W41" s="3"/>
      <c r="X41" s="1"/>
      <c r="Y41" s="2" t="s">
        <v>71</v>
      </c>
      <c r="Z41" s="3"/>
    </row>
    <row r="42" spans="1:26">
      <c r="B42" s="11" t="s">
        <v>0</v>
      </c>
      <c r="C42" s="4" t="s">
        <v>14</v>
      </c>
      <c r="D42" s="5" t="s">
        <v>1</v>
      </c>
      <c r="E42" s="6" t="s">
        <v>2</v>
      </c>
      <c r="F42" s="4" t="s">
        <v>14</v>
      </c>
      <c r="G42" s="5" t="s">
        <v>1</v>
      </c>
      <c r="H42" s="6" t="s">
        <v>2</v>
      </c>
      <c r="I42" s="4" t="s">
        <v>14</v>
      </c>
      <c r="J42" s="5" t="s">
        <v>1</v>
      </c>
      <c r="K42" s="6" t="s">
        <v>2</v>
      </c>
      <c r="L42" s="4" t="s">
        <v>14</v>
      </c>
      <c r="M42" s="5" t="s">
        <v>1</v>
      </c>
      <c r="N42" s="6" t="s">
        <v>2</v>
      </c>
      <c r="O42" s="4" t="s">
        <v>14</v>
      </c>
      <c r="P42" s="5" t="s">
        <v>1</v>
      </c>
      <c r="Q42" s="6" t="s">
        <v>2</v>
      </c>
      <c r="R42" s="4" t="s">
        <v>14</v>
      </c>
      <c r="S42" s="5" t="s">
        <v>1</v>
      </c>
      <c r="T42" s="6" t="s">
        <v>2</v>
      </c>
      <c r="U42" s="4" t="s">
        <v>14</v>
      </c>
      <c r="V42" s="5" t="s">
        <v>1</v>
      </c>
      <c r="W42" s="6" t="s">
        <v>2</v>
      </c>
      <c r="X42" s="4" t="s">
        <v>14</v>
      </c>
      <c r="Y42" s="5" t="s">
        <v>1</v>
      </c>
      <c r="Z42" s="6" t="s">
        <v>2</v>
      </c>
    </row>
    <row r="43" spans="1:26">
      <c r="A43" t="s">
        <v>4</v>
      </c>
      <c r="B43" s="11">
        <v>1</v>
      </c>
      <c r="C43">
        <v>0.4</v>
      </c>
      <c r="D43" s="5" t="s">
        <v>80</v>
      </c>
      <c r="E43" s="6"/>
      <c r="F43">
        <v>0.25</v>
      </c>
      <c r="G43" s="5"/>
      <c r="H43" s="18" t="s">
        <v>80</v>
      </c>
      <c r="I43">
        <v>8</v>
      </c>
      <c r="J43">
        <v>3</v>
      </c>
      <c r="K43" s="6">
        <v>15</v>
      </c>
      <c r="L43">
        <v>16.100000000000001</v>
      </c>
      <c r="M43">
        <v>12</v>
      </c>
      <c r="N43" s="6">
        <v>30</v>
      </c>
      <c r="O43">
        <v>16.100000000000001</v>
      </c>
      <c r="P43">
        <v>7</v>
      </c>
      <c r="Q43">
        <v>15</v>
      </c>
      <c r="R43" s="4">
        <v>268</v>
      </c>
      <c r="S43" s="13">
        <v>263</v>
      </c>
      <c r="T43" s="6">
        <v>273</v>
      </c>
      <c r="U43">
        <v>0.2</v>
      </c>
      <c r="V43" s="5">
        <f>U43*0.5</f>
        <v>0.1</v>
      </c>
      <c r="W43" s="6">
        <f>U43*1.5</f>
        <v>0.30000000000000004</v>
      </c>
      <c r="X43">
        <v>3</v>
      </c>
      <c r="Y43" s="5">
        <f>X43*0.5</f>
        <v>1.5</v>
      </c>
      <c r="Z43" s="18">
        <f>X43*1.5</f>
        <v>4.5</v>
      </c>
    </row>
    <row r="44" spans="1:26">
      <c r="A44" t="s">
        <v>12</v>
      </c>
      <c r="B44" s="11">
        <v>2</v>
      </c>
      <c r="C44">
        <v>0.4</v>
      </c>
      <c r="D44" s="5"/>
      <c r="E44" s="6"/>
      <c r="F44">
        <v>0.2</v>
      </c>
      <c r="G44" s="5"/>
      <c r="H44" s="18"/>
      <c r="I44">
        <v>8</v>
      </c>
      <c r="J44">
        <v>3</v>
      </c>
      <c r="K44" s="6">
        <v>15</v>
      </c>
      <c r="L44">
        <v>12.8</v>
      </c>
      <c r="M44">
        <v>12</v>
      </c>
      <c r="N44" s="6">
        <v>30</v>
      </c>
      <c r="O44">
        <v>12.8</v>
      </c>
      <c r="P44">
        <v>7</v>
      </c>
      <c r="Q44">
        <v>15</v>
      </c>
      <c r="R44" s="4">
        <v>260</v>
      </c>
      <c r="S44" s="5">
        <f>R44-5</f>
        <v>255</v>
      </c>
      <c r="T44" s="6">
        <f>R44+5</f>
        <v>265</v>
      </c>
      <c r="U44">
        <v>0.1</v>
      </c>
      <c r="V44" s="5"/>
      <c r="W44" s="6"/>
      <c r="X44">
        <v>3</v>
      </c>
      <c r="Y44" s="5"/>
      <c r="Z44" s="18"/>
    </row>
    <row r="45" spans="1:26">
      <c r="A45" t="s">
        <v>5</v>
      </c>
      <c r="B45" s="11">
        <v>3</v>
      </c>
      <c r="C45">
        <v>0.4</v>
      </c>
      <c r="D45" s="5"/>
      <c r="E45" s="6"/>
      <c r="F45">
        <v>0.2</v>
      </c>
      <c r="G45" s="5"/>
      <c r="H45" s="18"/>
      <c r="I45">
        <v>8</v>
      </c>
      <c r="J45">
        <v>3</v>
      </c>
      <c r="K45" s="6">
        <v>15</v>
      </c>
      <c r="L45">
        <v>24.8</v>
      </c>
      <c r="M45">
        <v>12</v>
      </c>
      <c r="N45" s="6">
        <v>30</v>
      </c>
      <c r="O45">
        <v>24.8</v>
      </c>
      <c r="P45">
        <v>7</v>
      </c>
      <c r="Q45">
        <v>15</v>
      </c>
      <c r="R45" s="4">
        <v>263.14999</v>
      </c>
      <c r="S45" s="5"/>
      <c r="T45" s="6"/>
      <c r="U45">
        <v>0.1</v>
      </c>
      <c r="V45" s="5"/>
      <c r="W45" s="6"/>
      <c r="X45">
        <v>3</v>
      </c>
      <c r="Y45" s="5"/>
      <c r="Z45" s="18"/>
    </row>
    <row r="46" spans="1:26">
      <c r="A46" t="s">
        <v>13</v>
      </c>
      <c r="B46" s="11">
        <v>4</v>
      </c>
      <c r="C46">
        <v>0.4</v>
      </c>
      <c r="D46" s="5"/>
      <c r="E46" s="6"/>
      <c r="F46">
        <v>0.2</v>
      </c>
      <c r="G46" s="5"/>
      <c r="H46" s="18"/>
      <c r="I46">
        <v>8</v>
      </c>
      <c r="J46">
        <v>3</v>
      </c>
      <c r="K46" s="6">
        <v>15</v>
      </c>
      <c r="L46">
        <v>30</v>
      </c>
      <c r="M46">
        <v>12</v>
      </c>
      <c r="N46" s="6">
        <v>30</v>
      </c>
      <c r="O46">
        <v>30</v>
      </c>
      <c r="P46">
        <v>7</v>
      </c>
      <c r="Q46">
        <v>15</v>
      </c>
      <c r="R46" s="4">
        <v>268.14999</v>
      </c>
      <c r="S46" s="5"/>
      <c r="T46" s="6"/>
      <c r="U46">
        <v>0.6</v>
      </c>
      <c r="V46" s="5"/>
      <c r="W46" s="6"/>
      <c r="X46">
        <v>3</v>
      </c>
      <c r="Y46" s="5"/>
      <c r="Z46" s="18"/>
    </row>
    <row r="47" spans="1:26">
      <c r="A47" t="s">
        <v>6</v>
      </c>
      <c r="B47" s="11">
        <v>5</v>
      </c>
      <c r="C47">
        <v>0.4</v>
      </c>
      <c r="D47" s="5"/>
      <c r="E47" s="6"/>
      <c r="F47">
        <v>0.2</v>
      </c>
      <c r="G47" s="5"/>
      <c r="H47" s="18"/>
      <c r="I47">
        <v>8</v>
      </c>
      <c r="J47">
        <v>3</v>
      </c>
      <c r="K47" s="6">
        <v>15</v>
      </c>
      <c r="L47">
        <v>19.3</v>
      </c>
      <c r="M47">
        <v>12</v>
      </c>
      <c r="N47" s="6">
        <v>30</v>
      </c>
      <c r="O47">
        <v>19.3</v>
      </c>
      <c r="P47">
        <v>7</v>
      </c>
      <c r="Q47">
        <v>15</v>
      </c>
      <c r="R47" s="4">
        <v>277.14999</v>
      </c>
      <c r="S47" s="5"/>
      <c r="T47" s="6"/>
      <c r="U47">
        <v>1</v>
      </c>
      <c r="V47" s="5"/>
      <c r="W47" s="6"/>
      <c r="X47">
        <v>3</v>
      </c>
      <c r="Y47" s="5"/>
      <c r="Z47" s="18"/>
    </row>
    <row r="48" spans="1:26">
      <c r="A48" t="s">
        <v>7</v>
      </c>
      <c r="B48" s="11">
        <v>6</v>
      </c>
      <c r="C48">
        <v>0.4</v>
      </c>
      <c r="D48" s="5"/>
      <c r="E48" s="6"/>
      <c r="F48">
        <v>0.1</v>
      </c>
      <c r="G48" s="5"/>
      <c r="H48" s="18"/>
      <c r="I48">
        <v>8</v>
      </c>
      <c r="J48">
        <v>3</v>
      </c>
      <c r="K48" s="6">
        <v>15</v>
      </c>
      <c r="L48">
        <v>13.1</v>
      </c>
      <c r="M48">
        <v>12</v>
      </c>
      <c r="N48" s="6">
        <v>30</v>
      </c>
      <c r="O48">
        <v>13.1</v>
      </c>
      <c r="P48">
        <v>7</v>
      </c>
      <c r="Q48">
        <v>15</v>
      </c>
      <c r="R48" s="4">
        <v>275.14999</v>
      </c>
      <c r="S48" s="5"/>
      <c r="T48" s="6"/>
      <c r="U48">
        <v>0.2</v>
      </c>
      <c r="V48" s="5"/>
      <c r="W48" s="6"/>
      <c r="X48">
        <v>3</v>
      </c>
      <c r="Y48" s="5"/>
      <c r="Z48" s="18"/>
    </row>
    <row r="49" spans="1:26">
      <c r="A49" t="s">
        <v>8</v>
      </c>
      <c r="B49" s="11">
        <v>7</v>
      </c>
      <c r="C49">
        <v>0.4</v>
      </c>
      <c r="D49" s="5"/>
      <c r="E49" s="6"/>
      <c r="F49">
        <v>0.1</v>
      </c>
      <c r="G49" s="5"/>
      <c r="H49" s="18"/>
      <c r="I49">
        <v>8</v>
      </c>
      <c r="J49">
        <v>3</v>
      </c>
      <c r="K49" s="6">
        <v>15</v>
      </c>
      <c r="L49">
        <v>13.1</v>
      </c>
      <c r="M49">
        <v>12</v>
      </c>
      <c r="N49" s="6">
        <v>30</v>
      </c>
      <c r="O49">
        <v>13.1</v>
      </c>
      <c r="P49">
        <v>7</v>
      </c>
      <c r="Q49">
        <v>15</v>
      </c>
      <c r="R49" s="4">
        <v>275.14999</v>
      </c>
      <c r="S49" s="5"/>
      <c r="T49" s="6"/>
      <c r="U49">
        <v>0.2</v>
      </c>
      <c r="V49" s="5"/>
      <c r="W49" s="6"/>
      <c r="X49">
        <v>3</v>
      </c>
      <c r="Y49" s="5"/>
      <c r="Z49" s="18"/>
    </row>
    <row r="50" spans="1:26">
      <c r="A50" t="s">
        <v>9</v>
      </c>
      <c r="B50" s="11">
        <v>8</v>
      </c>
      <c r="C50">
        <v>0.4</v>
      </c>
      <c r="D50" s="5"/>
      <c r="E50" s="6"/>
      <c r="F50">
        <v>0.1</v>
      </c>
      <c r="G50" s="5"/>
      <c r="H50" s="18"/>
      <c r="I50">
        <v>8</v>
      </c>
      <c r="J50">
        <v>3</v>
      </c>
      <c r="K50" s="6">
        <v>15</v>
      </c>
      <c r="L50">
        <v>13.1</v>
      </c>
      <c r="M50">
        <v>12</v>
      </c>
      <c r="N50" s="6">
        <v>30</v>
      </c>
      <c r="O50">
        <v>13.1</v>
      </c>
      <c r="P50">
        <v>7</v>
      </c>
      <c r="Q50">
        <v>15</v>
      </c>
      <c r="R50" s="4">
        <v>275.14999</v>
      </c>
      <c r="S50" s="5"/>
      <c r="T50" s="6"/>
      <c r="U50">
        <v>0.2</v>
      </c>
      <c r="V50" s="5"/>
      <c r="W50" s="6"/>
      <c r="X50">
        <v>3</v>
      </c>
      <c r="Y50" s="5"/>
      <c r="Z50" s="18"/>
    </row>
    <row r="51" spans="1:26">
      <c r="A51" t="s">
        <v>10</v>
      </c>
      <c r="B51" s="11">
        <v>9</v>
      </c>
      <c r="C51">
        <v>0.4</v>
      </c>
      <c r="D51" s="5"/>
      <c r="E51" s="6"/>
      <c r="F51">
        <v>0.1</v>
      </c>
      <c r="G51" s="5"/>
      <c r="H51" s="18"/>
      <c r="I51">
        <v>8</v>
      </c>
      <c r="J51">
        <v>3</v>
      </c>
      <c r="K51" s="6">
        <v>15</v>
      </c>
      <c r="L51">
        <v>13.2</v>
      </c>
      <c r="M51">
        <v>12</v>
      </c>
      <c r="N51" s="6">
        <v>30</v>
      </c>
      <c r="O51">
        <v>13.2</v>
      </c>
      <c r="P51">
        <v>7</v>
      </c>
      <c r="Q51">
        <v>15</v>
      </c>
      <c r="R51" s="4">
        <v>278.14999</v>
      </c>
      <c r="S51" s="5"/>
      <c r="T51" s="6"/>
      <c r="U51">
        <v>0.3</v>
      </c>
      <c r="V51" s="5"/>
      <c r="W51" s="6"/>
      <c r="X51">
        <v>3</v>
      </c>
      <c r="Y51" s="5"/>
      <c r="Z51" s="18"/>
    </row>
    <row r="52" spans="1:26">
      <c r="A52" t="s">
        <v>11</v>
      </c>
      <c r="B52" s="12">
        <v>14</v>
      </c>
      <c r="C52" s="7">
        <v>0.4</v>
      </c>
      <c r="D52" s="8"/>
      <c r="E52" s="9"/>
      <c r="F52" s="7">
        <v>0.15</v>
      </c>
      <c r="G52" s="8"/>
      <c r="H52" s="19"/>
      <c r="I52" s="8">
        <v>8</v>
      </c>
      <c r="J52" s="8">
        <v>3</v>
      </c>
      <c r="K52" s="9">
        <v>15</v>
      </c>
      <c r="L52" s="8">
        <v>26.8</v>
      </c>
      <c r="M52" s="8">
        <v>12</v>
      </c>
      <c r="N52" s="9">
        <v>30</v>
      </c>
      <c r="O52" s="8">
        <v>26.8</v>
      </c>
      <c r="P52" s="8">
        <v>7</v>
      </c>
      <c r="Q52" s="8">
        <v>15</v>
      </c>
      <c r="R52" s="7">
        <v>278.14999</v>
      </c>
      <c r="S52" s="8"/>
      <c r="T52" s="9"/>
      <c r="U52" s="7">
        <v>0.1</v>
      </c>
      <c r="V52" s="8"/>
      <c r="W52" s="9"/>
      <c r="X52" s="8">
        <v>3</v>
      </c>
      <c r="Y52" s="8"/>
      <c r="Z52" s="19"/>
    </row>
    <row r="54" spans="1:26">
      <c r="B54" s="10"/>
      <c r="C54" s="1"/>
      <c r="D54" s="2" t="s">
        <v>45</v>
      </c>
      <c r="E54" s="3"/>
      <c r="F54" s="1"/>
      <c r="G54" s="2" t="s">
        <v>46</v>
      </c>
      <c r="H54" s="3"/>
      <c r="I54" s="1"/>
      <c r="J54" s="2" t="s">
        <v>47</v>
      </c>
      <c r="K54" s="3"/>
      <c r="L54" s="1"/>
      <c r="M54" s="2" t="s">
        <v>48</v>
      </c>
      <c r="N54" s="3"/>
      <c r="O54" s="36"/>
      <c r="P54" s="37" t="s">
        <v>49</v>
      </c>
      <c r="Q54" s="38"/>
      <c r="R54" s="36"/>
      <c r="S54" s="37" t="s">
        <v>50</v>
      </c>
      <c r="T54" s="38"/>
      <c r="U54" s="36"/>
      <c r="V54" s="37" t="s">
        <v>51</v>
      </c>
      <c r="W54" s="38"/>
      <c r="X54" s="29"/>
      <c r="Y54" s="30" t="s">
        <v>52</v>
      </c>
      <c r="Z54" s="31"/>
    </row>
    <row r="55" spans="1:26">
      <c r="B55" s="11" t="s">
        <v>0</v>
      </c>
      <c r="C55" s="4" t="s">
        <v>14</v>
      </c>
      <c r="D55" s="5" t="s">
        <v>1</v>
      </c>
      <c r="E55" s="6" t="s">
        <v>2</v>
      </c>
      <c r="F55" s="4" t="s">
        <v>14</v>
      </c>
      <c r="G55" s="5" t="s">
        <v>1</v>
      </c>
      <c r="H55" s="6" t="s">
        <v>2</v>
      </c>
      <c r="I55" s="4" t="s">
        <v>14</v>
      </c>
      <c r="J55" s="5" t="s">
        <v>1</v>
      </c>
      <c r="K55" s="6" t="s">
        <v>2</v>
      </c>
      <c r="L55" s="4" t="s">
        <v>14</v>
      </c>
      <c r="M55" s="5" t="s">
        <v>1</v>
      </c>
      <c r="N55" s="6" t="s">
        <v>2</v>
      </c>
      <c r="O55" s="15" t="s">
        <v>14</v>
      </c>
      <c r="P55" s="13" t="s">
        <v>1</v>
      </c>
      <c r="Q55" s="16" t="s">
        <v>2</v>
      </c>
      <c r="R55" s="15" t="s">
        <v>14</v>
      </c>
      <c r="S55" s="13" t="s">
        <v>1</v>
      </c>
      <c r="T55" s="16" t="s">
        <v>2</v>
      </c>
      <c r="U55" s="15" t="s">
        <v>14</v>
      </c>
      <c r="V55" s="13" t="s">
        <v>1</v>
      </c>
      <c r="W55" s="16" t="s">
        <v>2</v>
      </c>
      <c r="X55" s="15" t="s">
        <v>14</v>
      </c>
      <c r="Y55" s="13" t="s">
        <v>1</v>
      </c>
      <c r="Z55" s="16" t="s">
        <v>2</v>
      </c>
    </row>
    <row r="56" spans="1:26">
      <c r="A56" t="s">
        <v>4</v>
      </c>
      <c r="B56" s="11">
        <v>1</v>
      </c>
      <c r="C56">
        <v>0.1</v>
      </c>
      <c r="D56" s="5">
        <f>C56*0.5</f>
        <v>0.05</v>
      </c>
      <c r="E56" s="18">
        <f>C56*1.5</f>
        <v>0.15000000000000002</v>
      </c>
      <c r="F56">
        <v>3</v>
      </c>
      <c r="G56" s="5">
        <f>F56*0.5</f>
        <v>1.5</v>
      </c>
      <c r="H56" s="18">
        <f>F56*1.5</f>
        <v>4.5</v>
      </c>
      <c r="I56">
        <v>0.05</v>
      </c>
      <c r="J56" s="5">
        <f>I56*0.5</f>
        <v>2.5000000000000001E-2</v>
      </c>
      <c r="K56" s="18">
        <f>I56*1.5</f>
        <v>7.5000000000000011E-2</v>
      </c>
      <c r="L56">
        <v>0.05</v>
      </c>
      <c r="M56" s="5">
        <f>L56*0.5</f>
        <v>2.5000000000000001E-2</v>
      </c>
      <c r="N56" s="18">
        <f>L56*1.5</f>
        <v>7.5000000000000011E-2</v>
      </c>
      <c r="O56">
        <v>10.923080000000001</v>
      </c>
      <c r="P56" s="13">
        <v>8</v>
      </c>
      <c r="Q56" s="16">
        <v>12</v>
      </c>
      <c r="R56">
        <v>20.301670000000001</v>
      </c>
      <c r="S56" s="13">
        <v>10</v>
      </c>
      <c r="T56" s="16">
        <v>25</v>
      </c>
      <c r="U56">
        <v>20.293410000000002</v>
      </c>
      <c r="V56" s="13">
        <v>10</v>
      </c>
      <c r="W56" s="16">
        <v>25</v>
      </c>
      <c r="X56">
        <v>0.5</v>
      </c>
      <c r="Y56" s="13">
        <v>0.4</v>
      </c>
      <c r="Z56" s="16">
        <v>0.6</v>
      </c>
    </row>
    <row r="57" spans="1:26">
      <c r="A57" t="s">
        <v>12</v>
      </c>
      <c r="B57" s="11">
        <v>2</v>
      </c>
      <c r="C57">
        <v>0.1</v>
      </c>
      <c r="D57" s="5"/>
      <c r="E57" s="18"/>
      <c r="F57">
        <v>3</v>
      </c>
      <c r="G57" s="5"/>
      <c r="H57" s="6"/>
      <c r="I57">
        <v>0.05</v>
      </c>
      <c r="J57" s="5"/>
      <c r="K57" s="18"/>
      <c r="L57">
        <v>0.05</v>
      </c>
      <c r="M57" s="5"/>
      <c r="N57" s="6"/>
      <c r="O57">
        <v>15.953390000000001</v>
      </c>
      <c r="P57" s="13">
        <v>15</v>
      </c>
      <c r="Q57" s="16">
        <v>30</v>
      </c>
      <c r="R57">
        <v>15.89425</v>
      </c>
      <c r="S57" s="13">
        <v>10</v>
      </c>
      <c r="T57" s="16">
        <v>25</v>
      </c>
      <c r="U57">
        <v>15.871549999999999</v>
      </c>
      <c r="V57" s="13">
        <v>10</v>
      </c>
      <c r="W57" s="16">
        <v>25</v>
      </c>
      <c r="X57">
        <v>0.5</v>
      </c>
      <c r="Y57" s="13">
        <v>0.4</v>
      </c>
      <c r="Z57" s="16">
        <v>0.6</v>
      </c>
    </row>
    <row r="58" spans="1:26">
      <c r="A58" t="s">
        <v>5</v>
      </c>
      <c r="B58" s="11">
        <v>3</v>
      </c>
      <c r="C58">
        <v>0.1</v>
      </c>
      <c r="D58" s="5"/>
      <c r="E58" s="18"/>
      <c r="F58">
        <v>3</v>
      </c>
      <c r="G58" s="5"/>
      <c r="H58" s="6"/>
      <c r="I58">
        <v>0.05</v>
      </c>
      <c r="J58" s="5"/>
      <c r="K58" s="18"/>
      <c r="L58">
        <v>0.05</v>
      </c>
      <c r="M58" s="5"/>
      <c r="N58" s="6"/>
      <c r="O58">
        <v>9.2548399999999997</v>
      </c>
      <c r="P58" s="13">
        <v>8</v>
      </c>
      <c r="Q58" s="16">
        <v>12</v>
      </c>
      <c r="R58">
        <v>17.483440000000002</v>
      </c>
      <c r="S58" s="13">
        <v>10</v>
      </c>
      <c r="T58" s="16">
        <v>25</v>
      </c>
      <c r="U58">
        <v>17.397670000000002</v>
      </c>
      <c r="V58" s="13">
        <v>10</v>
      </c>
      <c r="W58" s="16">
        <v>25</v>
      </c>
      <c r="X58">
        <v>0.5</v>
      </c>
      <c r="Y58" s="13">
        <v>0.4</v>
      </c>
      <c r="Z58" s="16">
        <v>0.6</v>
      </c>
    </row>
    <row r="59" spans="1:26">
      <c r="A59" t="s">
        <v>13</v>
      </c>
      <c r="B59" s="11">
        <v>4</v>
      </c>
      <c r="C59">
        <v>1</v>
      </c>
      <c r="D59" s="5"/>
      <c r="E59" s="18"/>
      <c r="F59">
        <v>3</v>
      </c>
      <c r="G59" s="5"/>
      <c r="H59" s="6"/>
      <c r="I59">
        <v>0.05</v>
      </c>
      <c r="J59" s="5"/>
      <c r="K59" s="18"/>
      <c r="L59">
        <v>0.05</v>
      </c>
      <c r="M59" s="5"/>
      <c r="N59" s="6"/>
      <c r="O59">
        <v>12.738479999999999</v>
      </c>
      <c r="P59" s="13">
        <v>10</v>
      </c>
      <c r="Q59" s="16">
        <v>15</v>
      </c>
      <c r="R59">
        <v>19.080179999999999</v>
      </c>
      <c r="S59" s="13">
        <v>10</v>
      </c>
      <c r="T59" s="16">
        <v>25</v>
      </c>
      <c r="U59">
        <v>19.060099999999998</v>
      </c>
      <c r="V59" s="13">
        <v>10</v>
      </c>
      <c r="W59" s="16">
        <v>25</v>
      </c>
      <c r="X59">
        <v>0.5</v>
      </c>
      <c r="Y59" s="13">
        <v>0.4</v>
      </c>
      <c r="Z59" s="16">
        <v>0.6</v>
      </c>
    </row>
    <row r="60" spans="1:26">
      <c r="A60" t="s">
        <v>6</v>
      </c>
      <c r="B60" s="11">
        <v>5</v>
      </c>
      <c r="C60">
        <v>0.1</v>
      </c>
      <c r="D60" s="5"/>
      <c r="E60" s="18"/>
      <c r="F60">
        <v>3</v>
      </c>
      <c r="G60" s="5"/>
      <c r="H60" s="6"/>
      <c r="I60">
        <v>0.05</v>
      </c>
      <c r="J60" s="5"/>
      <c r="K60" s="18"/>
      <c r="L60">
        <v>0.05</v>
      </c>
      <c r="M60" s="5"/>
      <c r="N60" s="6"/>
      <c r="O60">
        <v>12.07217</v>
      </c>
      <c r="P60" s="13">
        <v>10</v>
      </c>
      <c r="Q60" s="16">
        <v>15</v>
      </c>
      <c r="R60">
        <v>22.460360000000001</v>
      </c>
      <c r="S60" s="13">
        <v>10</v>
      </c>
      <c r="T60" s="16">
        <v>25</v>
      </c>
      <c r="U60">
        <v>22.49363</v>
      </c>
      <c r="V60" s="13">
        <v>10</v>
      </c>
      <c r="W60" s="16">
        <v>25</v>
      </c>
      <c r="X60">
        <v>0.5</v>
      </c>
      <c r="Y60" s="13">
        <v>0.4</v>
      </c>
      <c r="Z60" s="16">
        <v>0.6</v>
      </c>
    </row>
    <row r="61" spans="1:26">
      <c r="A61" t="s">
        <v>7</v>
      </c>
      <c r="B61" s="11">
        <v>6</v>
      </c>
      <c r="C61">
        <v>0.1</v>
      </c>
      <c r="D61" s="5"/>
      <c r="E61" s="18"/>
      <c r="F61">
        <v>3</v>
      </c>
      <c r="G61" s="5"/>
      <c r="H61" s="6"/>
      <c r="I61">
        <v>0.05</v>
      </c>
      <c r="J61" s="5"/>
      <c r="K61" s="18"/>
      <c r="L61">
        <v>0.05</v>
      </c>
      <c r="M61" s="5"/>
      <c r="N61" s="6"/>
      <c r="O61">
        <v>13.51473</v>
      </c>
      <c r="P61" s="13">
        <v>10</v>
      </c>
      <c r="Q61" s="16">
        <v>15</v>
      </c>
      <c r="R61">
        <v>15</v>
      </c>
      <c r="S61" s="13">
        <v>10</v>
      </c>
      <c r="T61" s="16">
        <v>25</v>
      </c>
      <c r="U61">
        <v>15.634980000000001</v>
      </c>
      <c r="V61" s="13">
        <v>10</v>
      </c>
      <c r="W61" s="16">
        <v>25</v>
      </c>
      <c r="X61">
        <v>0.5</v>
      </c>
      <c r="Y61" s="13">
        <v>0.4</v>
      </c>
      <c r="Z61" s="16">
        <v>0.6</v>
      </c>
    </row>
    <row r="62" spans="1:26">
      <c r="A62" t="s">
        <v>8</v>
      </c>
      <c r="B62" s="11">
        <v>7</v>
      </c>
      <c r="C62">
        <v>0.1</v>
      </c>
      <c r="D62" s="5"/>
      <c r="E62" s="18"/>
      <c r="F62">
        <v>3</v>
      </c>
      <c r="G62" s="5"/>
      <c r="H62" s="6"/>
      <c r="I62">
        <v>0.05</v>
      </c>
      <c r="J62" s="5"/>
      <c r="K62" s="18"/>
      <c r="L62">
        <v>0.05</v>
      </c>
      <c r="M62" s="5"/>
      <c r="N62" s="6"/>
      <c r="O62">
        <v>14.05</v>
      </c>
      <c r="P62" s="13">
        <v>12</v>
      </c>
      <c r="Q62" s="16">
        <v>18</v>
      </c>
      <c r="R62">
        <v>15</v>
      </c>
      <c r="S62" s="13">
        <v>10</v>
      </c>
      <c r="T62" s="16">
        <v>25</v>
      </c>
      <c r="U62">
        <v>16.082550000000001</v>
      </c>
      <c r="V62" s="13">
        <v>10</v>
      </c>
      <c r="W62" s="16">
        <v>25</v>
      </c>
      <c r="X62">
        <v>0.5</v>
      </c>
      <c r="Y62" s="13">
        <v>0.4</v>
      </c>
      <c r="Z62" s="16">
        <v>0.6</v>
      </c>
    </row>
    <row r="63" spans="1:26">
      <c r="A63" t="s">
        <v>9</v>
      </c>
      <c r="B63" s="11">
        <v>8</v>
      </c>
      <c r="C63">
        <v>0.1</v>
      </c>
      <c r="D63" s="5"/>
      <c r="E63" s="18"/>
      <c r="F63">
        <v>3</v>
      </c>
      <c r="G63" s="5"/>
      <c r="H63" s="6"/>
      <c r="I63">
        <v>0.05</v>
      </c>
      <c r="J63" s="5"/>
      <c r="K63" s="18"/>
      <c r="L63">
        <v>0.05</v>
      </c>
      <c r="M63" s="5"/>
      <c r="N63" s="6"/>
      <c r="O63">
        <v>12.577999999999999</v>
      </c>
      <c r="P63" s="13">
        <v>10</v>
      </c>
      <c r="Q63" s="16">
        <v>15</v>
      </c>
      <c r="R63">
        <v>15.96</v>
      </c>
      <c r="S63" s="13">
        <v>10</v>
      </c>
      <c r="T63" s="16">
        <v>25</v>
      </c>
      <c r="U63">
        <v>14.49241</v>
      </c>
      <c r="V63" s="13">
        <v>10</v>
      </c>
      <c r="W63" s="16">
        <v>25</v>
      </c>
      <c r="X63">
        <v>0.5</v>
      </c>
      <c r="Y63" s="13">
        <v>0.4</v>
      </c>
      <c r="Z63" s="16">
        <v>0.6</v>
      </c>
    </row>
    <row r="64" spans="1:26">
      <c r="A64" t="s">
        <v>10</v>
      </c>
      <c r="B64" s="11">
        <v>9</v>
      </c>
      <c r="C64">
        <v>0.1</v>
      </c>
      <c r="D64" s="5"/>
      <c r="E64" s="18"/>
      <c r="F64">
        <v>3</v>
      </c>
      <c r="G64" s="5"/>
      <c r="H64" s="6"/>
      <c r="I64">
        <v>0.05</v>
      </c>
      <c r="J64" s="5"/>
      <c r="K64" s="18"/>
      <c r="L64">
        <v>0.05</v>
      </c>
      <c r="M64" s="5"/>
      <c r="N64" s="6"/>
      <c r="O64">
        <v>15.12262</v>
      </c>
      <c r="P64" s="13">
        <v>15</v>
      </c>
      <c r="Q64" s="16">
        <v>30</v>
      </c>
      <c r="R64">
        <v>20.52</v>
      </c>
      <c r="S64" s="13">
        <v>10</v>
      </c>
      <c r="T64" s="16">
        <v>25</v>
      </c>
      <c r="U64">
        <v>22.691089999999999</v>
      </c>
      <c r="V64" s="13">
        <v>10</v>
      </c>
      <c r="W64" s="16">
        <v>25</v>
      </c>
      <c r="X64">
        <v>0.5</v>
      </c>
      <c r="Y64" s="13">
        <v>0.4</v>
      </c>
      <c r="Z64" s="16">
        <v>0.6</v>
      </c>
    </row>
    <row r="65" spans="1:29">
      <c r="A65" t="s">
        <v>11</v>
      </c>
      <c r="B65" s="12">
        <v>14</v>
      </c>
      <c r="C65" s="8">
        <v>0.1</v>
      </c>
      <c r="D65" s="8"/>
      <c r="E65" s="19"/>
      <c r="F65" s="8">
        <v>3</v>
      </c>
      <c r="G65" s="8"/>
      <c r="H65" s="9"/>
      <c r="I65" s="8">
        <v>0.05</v>
      </c>
      <c r="J65" s="8"/>
      <c r="K65" s="19"/>
      <c r="L65" s="8">
        <v>0.05</v>
      </c>
      <c r="M65" s="8"/>
      <c r="N65" s="9"/>
      <c r="O65" s="8">
        <v>16.233599999999999</v>
      </c>
      <c r="P65" s="14">
        <v>15</v>
      </c>
      <c r="Q65" s="32">
        <v>30</v>
      </c>
      <c r="R65" s="8">
        <v>17.5275</v>
      </c>
      <c r="S65" s="13">
        <v>10</v>
      </c>
      <c r="T65" s="16">
        <v>25</v>
      </c>
      <c r="U65" s="8">
        <v>22.132680000000001</v>
      </c>
      <c r="V65" s="13">
        <v>10</v>
      </c>
      <c r="W65" s="16">
        <v>25</v>
      </c>
      <c r="X65" s="8">
        <v>0.5</v>
      </c>
      <c r="Y65" s="13">
        <v>0.4</v>
      </c>
      <c r="Z65" s="16">
        <v>0.6</v>
      </c>
    </row>
    <row r="67" spans="1:29">
      <c r="B67" s="10"/>
      <c r="C67" s="1"/>
      <c r="D67" s="30" t="s">
        <v>53</v>
      </c>
      <c r="E67" s="3"/>
      <c r="F67" s="1"/>
      <c r="G67" s="2" t="s">
        <v>54</v>
      </c>
      <c r="H67" s="3"/>
      <c r="I67" s="1"/>
      <c r="J67" s="37" t="s">
        <v>64</v>
      </c>
      <c r="K67" s="38"/>
      <c r="L67" s="36"/>
      <c r="M67" s="37" t="s">
        <v>65</v>
      </c>
      <c r="N67" s="31"/>
      <c r="O67" s="29"/>
      <c r="P67" s="30" t="s">
        <v>66</v>
      </c>
      <c r="Q67" s="31"/>
      <c r="R67" s="29"/>
      <c r="S67" s="30" t="s">
        <v>67</v>
      </c>
      <c r="T67" s="31"/>
      <c r="U67" s="29"/>
      <c r="V67" s="30" t="s">
        <v>68</v>
      </c>
      <c r="W67" s="31"/>
      <c r="X67" s="1"/>
      <c r="Y67" s="30" t="s">
        <v>69</v>
      </c>
      <c r="Z67" s="3"/>
      <c r="AA67" s="1"/>
      <c r="AB67" s="30" t="s">
        <v>70</v>
      </c>
      <c r="AC67" s="3"/>
    </row>
    <row r="68" spans="1:29">
      <c r="B68" s="11" t="s">
        <v>0</v>
      </c>
      <c r="C68" s="4" t="s">
        <v>14</v>
      </c>
      <c r="D68" s="5" t="s">
        <v>1</v>
      </c>
      <c r="E68" s="6" t="s">
        <v>2</v>
      </c>
      <c r="F68" s="4" t="s">
        <v>14</v>
      </c>
      <c r="G68" s="5" t="s">
        <v>1</v>
      </c>
      <c r="H68" s="6" t="s">
        <v>2</v>
      </c>
      <c r="I68" s="4" t="s">
        <v>14</v>
      </c>
      <c r="J68" s="5" t="s">
        <v>1</v>
      </c>
      <c r="K68" s="6" t="s">
        <v>2</v>
      </c>
      <c r="L68" s="15" t="s">
        <v>14</v>
      </c>
      <c r="M68" s="13" t="s">
        <v>1</v>
      </c>
      <c r="N68" s="16" t="s">
        <v>2</v>
      </c>
      <c r="O68" s="15" t="s">
        <v>14</v>
      </c>
      <c r="P68" s="13" t="s">
        <v>1</v>
      </c>
      <c r="Q68" s="16" t="s">
        <v>2</v>
      </c>
      <c r="R68" s="15" t="s">
        <v>14</v>
      </c>
      <c r="S68" s="13" t="s">
        <v>1</v>
      </c>
      <c r="T68" s="16" t="s">
        <v>2</v>
      </c>
      <c r="U68" s="15" t="s">
        <v>14</v>
      </c>
      <c r="V68" s="13" t="s">
        <v>1</v>
      </c>
      <c r="W68" s="16" t="s">
        <v>2</v>
      </c>
      <c r="X68" s="4" t="s">
        <v>14</v>
      </c>
      <c r="Y68" s="5" t="s">
        <v>1</v>
      </c>
      <c r="Z68" s="6" t="s">
        <v>2</v>
      </c>
      <c r="AA68" s="4" t="s">
        <v>14</v>
      </c>
      <c r="AB68" s="5" t="s">
        <v>1</v>
      </c>
      <c r="AC68" s="6" t="s">
        <v>2</v>
      </c>
    </row>
    <row r="69" spans="1:29">
      <c r="A69" t="s">
        <v>4</v>
      </c>
      <c r="B69" s="11">
        <v>1</v>
      </c>
      <c r="C69">
        <v>0.95</v>
      </c>
      <c r="D69" s="5">
        <v>0.8</v>
      </c>
      <c r="E69" s="18">
        <v>1</v>
      </c>
      <c r="F69">
        <v>0.9</v>
      </c>
      <c r="G69" s="5">
        <v>0.8</v>
      </c>
      <c r="H69" s="6">
        <v>1</v>
      </c>
      <c r="I69">
        <v>6.32</v>
      </c>
      <c r="J69" s="5"/>
      <c r="K69" s="6"/>
      <c r="L69">
        <v>18.149999999999999</v>
      </c>
      <c r="M69" s="13"/>
      <c r="N69" s="16"/>
      <c r="O69">
        <v>0.33</v>
      </c>
      <c r="P69" s="13">
        <f>O69*0.75</f>
        <v>0.2475</v>
      </c>
      <c r="Q69" s="16">
        <f>O69*1.25</f>
        <v>0.41250000000000003</v>
      </c>
      <c r="R69">
        <v>0.4</v>
      </c>
      <c r="S69" s="13">
        <f>R69*0.75</f>
        <v>0.30000000000000004</v>
      </c>
      <c r="T69" s="16">
        <f>R69*1.25</f>
        <v>0.5</v>
      </c>
      <c r="U69">
        <v>0.5</v>
      </c>
      <c r="V69" s="13">
        <v>0.1</v>
      </c>
      <c r="W69" s="16">
        <v>1</v>
      </c>
      <c r="X69">
        <v>40</v>
      </c>
      <c r="Y69" s="5">
        <v>15</v>
      </c>
      <c r="Z69" s="18">
        <v>50</v>
      </c>
      <c r="AA69">
        <v>7.79E-3</v>
      </c>
      <c r="AB69" s="5">
        <f>1/10^(AE16+AF16)*2</f>
        <v>5.1859699468250631E-3</v>
      </c>
      <c r="AC69" s="34">
        <f>1/10^(AE16-AF16)*2</f>
        <v>1.1690416807177103E-2</v>
      </c>
    </row>
    <row r="70" spans="1:29">
      <c r="A70" t="s">
        <v>12</v>
      </c>
      <c r="B70" s="11">
        <v>2</v>
      </c>
      <c r="C70">
        <v>0.95</v>
      </c>
      <c r="D70" s="5"/>
      <c r="E70" s="18"/>
      <c r="F70">
        <v>0.9</v>
      </c>
      <c r="G70" s="5"/>
      <c r="H70" s="6"/>
      <c r="I70">
        <v>4.1900000000000004</v>
      </c>
      <c r="J70" s="5"/>
      <c r="K70" s="6"/>
      <c r="L70">
        <v>26.19</v>
      </c>
      <c r="M70" s="13"/>
      <c r="N70" s="16"/>
      <c r="O70">
        <v>0.6</v>
      </c>
      <c r="P70" s="13"/>
      <c r="Q70" s="16"/>
      <c r="R70">
        <v>0.4</v>
      </c>
      <c r="S70" s="13"/>
      <c r="T70" s="16"/>
      <c r="U70">
        <v>0.2</v>
      </c>
      <c r="V70" s="13"/>
      <c r="W70" s="16"/>
      <c r="X70">
        <v>25</v>
      </c>
      <c r="Y70" s="5"/>
      <c r="Z70" s="18"/>
      <c r="AA70">
        <v>1.7579999999999998E-2</v>
      </c>
      <c r="AB70" s="5">
        <f t="shared" ref="AB70:AB78" si="14">1/10^(AE17+AF17)*2</f>
        <v>1.0378390216134592E-2</v>
      </c>
      <c r="AC70" s="34">
        <f t="shared" ref="AC70:AC78" si="15">1/10^(AE17-AF17)*2</f>
        <v>2.9766652375685088E-2</v>
      </c>
    </row>
    <row r="71" spans="1:29">
      <c r="A71" t="s">
        <v>5</v>
      </c>
      <c r="B71" s="11">
        <v>3</v>
      </c>
      <c r="C71">
        <v>0.95</v>
      </c>
      <c r="D71" s="5"/>
      <c r="E71" s="18"/>
      <c r="F71">
        <v>0.9</v>
      </c>
      <c r="G71" s="5"/>
      <c r="H71" s="6"/>
      <c r="I71">
        <v>6.32</v>
      </c>
      <c r="J71" s="5"/>
      <c r="K71" s="6"/>
      <c r="L71">
        <v>18.149999999999999</v>
      </c>
      <c r="M71" s="13"/>
      <c r="N71" s="16"/>
      <c r="O71">
        <v>0.15</v>
      </c>
      <c r="P71" s="13"/>
      <c r="Q71" s="16"/>
      <c r="R71">
        <v>0.4</v>
      </c>
      <c r="S71" s="13"/>
      <c r="T71" s="16"/>
      <c r="U71">
        <v>0.5</v>
      </c>
      <c r="V71" s="13"/>
      <c r="W71" s="16"/>
      <c r="X71">
        <v>40</v>
      </c>
      <c r="Y71" s="5"/>
      <c r="Z71" s="18"/>
      <c r="AA71">
        <v>2.3959999999999999E-2</v>
      </c>
      <c r="AB71" s="5">
        <f t="shared" si="14"/>
        <v>1.8219229045318284E-2</v>
      </c>
      <c r="AC71" s="34">
        <f t="shared" si="15"/>
        <v>3.1501410178523231E-2</v>
      </c>
    </row>
    <row r="72" spans="1:29">
      <c r="A72" t="s">
        <v>13</v>
      </c>
      <c r="B72" s="11">
        <v>4</v>
      </c>
      <c r="C72">
        <v>0.95</v>
      </c>
      <c r="D72" s="5"/>
      <c r="E72" s="18"/>
      <c r="F72">
        <v>0.9</v>
      </c>
      <c r="G72" s="5"/>
      <c r="H72" s="6"/>
      <c r="I72">
        <v>5.73</v>
      </c>
      <c r="J72" s="5"/>
      <c r="K72" s="6"/>
      <c r="L72">
        <v>29.81</v>
      </c>
      <c r="M72" s="13"/>
      <c r="N72" s="16"/>
      <c r="O72">
        <v>0.6</v>
      </c>
      <c r="P72" s="13"/>
      <c r="Q72" s="16"/>
      <c r="R72">
        <v>0.4</v>
      </c>
      <c r="S72" s="13"/>
      <c r="T72" s="16"/>
      <c r="U72">
        <v>0.5</v>
      </c>
      <c r="V72" s="13"/>
      <c r="W72" s="16"/>
      <c r="X72">
        <v>40</v>
      </c>
      <c r="Y72" s="5"/>
      <c r="Z72" s="18"/>
      <c r="AA72">
        <v>2.886E-2</v>
      </c>
      <c r="AB72" s="5">
        <f t="shared" si="14"/>
        <v>1.8985847827681569E-2</v>
      </c>
      <c r="AC72" s="34">
        <f t="shared" si="15"/>
        <v>4.3856098707008961E-2</v>
      </c>
    </row>
    <row r="73" spans="1:29">
      <c r="A73" t="s">
        <v>6</v>
      </c>
      <c r="B73" s="11">
        <v>5</v>
      </c>
      <c r="C73">
        <v>0.95</v>
      </c>
      <c r="D73" s="5"/>
      <c r="E73" s="18"/>
      <c r="F73">
        <v>0.9</v>
      </c>
      <c r="G73" s="5"/>
      <c r="H73" s="6"/>
      <c r="I73">
        <v>14.71</v>
      </c>
      <c r="J73" s="5"/>
      <c r="K73" s="6"/>
      <c r="L73">
        <v>23.15</v>
      </c>
      <c r="M73" s="13"/>
      <c r="N73" s="16"/>
      <c r="O73">
        <v>0.16</v>
      </c>
      <c r="P73" s="13"/>
      <c r="Q73" s="16"/>
      <c r="R73">
        <v>0.4</v>
      </c>
      <c r="S73" s="13"/>
      <c r="T73" s="16"/>
      <c r="U73">
        <v>0.5</v>
      </c>
      <c r="V73" s="13"/>
      <c r="W73" s="16"/>
      <c r="X73">
        <v>40</v>
      </c>
      <c r="Y73" s="5"/>
      <c r="Z73" s="18"/>
      <c r="AA73">
        <v>1.2619999999999999E-2</v>
      </c>
      <c r="AB73" s="5">
        <f t="shared" si="14"/>
        <v>6.2925981123239791E-3</v>
      </c>
      <c r="AC73" s="34">
        <f t="shared" si="15"/>
        <v>2.532969705707841E-2</v>
      </c>
    </row>
    <row r="74" spans="1:29">
      <c r="A74" t="s">
        <v>7</v>
      </c>
      <c r="B74" s="11">
        <v>6</v>
      </c>
      <c r="C74">
        <v>0.95</v>
      </c>
      <c r="D74" s="5"/>
      <c r="E74" s="18"/>
      <c r="F74">
        <v>0.9</v>
      </c>
      <c r="G74" s="5"/>
      <c r="H74" s="6"/>
      <c r="I74">
        <v>6.42</v>
      </c>
      <c r="J74" s="5"/>
      <c r="K74" s="6"/>
      <c r="L74">
        <v>40.96</v>
      </c>
      <c r="M74" s="13"/>
      <c r="N74" s="16"/>
      <c r="O74">
        <v>0.4</v>
      </c>
      <c r="P74" s="13"/>
      <c r="Q74" s="16"/>
      <c r="R74">
        <v>0.4</v>
      </c>
      <c r="S74" s="13"/>
      <c r="T74" s="16"/>
      <c r="U74">
        <v>0.5</v>
      </c>
      <c r="V74" s="13"/>
      <c r="W74" s="16"/>
      <c r="X74">
        <v>40</v>
      </c>
      <c r="Y74" s="5"/>
      <c r="Z74" s="18"/>
      <c r="AA74">
        <v>3.567E-2</v>
      </c>
      <c r="AB74" s="5">
        <f t="shared" si="14"/>
        <v>1.932101757979628E-2</v>
      </c>
      <c r="AC74" s="34">
        <f t="shared" si="15"/>
        <v>6.583093078941353E-2</v>
      </c>
    </row>
    <row r="75" spans="1:29">
      <c r="A75" t="s">
        <v>8</v>
      </c>
      <c r="B75" s="11">
        <v>7</v>
      </c>
      <c r="C75">
        <v>0.95</v>
      </c>
      <c r="D75" s="5"/>
      <c r="E75" s="18"/>
      <c r="F75">
        <v>0.9</v>
      </c>
      <c r="G75" s="5"/>
      <c r="H75" s="6"/>
      <c r="I75">
        <v>6.42</v>
      </c>
      <c r="J75" s="5"/>
      <c r="K75" s="6"/>
      <c r="L75">
        <v>40.96</v>
      </c>
      <c r="M75" s="13"/>
      <c r="N75" s="16"/>
      <c r="O75">
        <v>0.3</v>
      </c>
      <c r="P75" s="13"/>
      <c r="Q75" s="16"/>
      <c r="R75">
        <v>0.4</v>
      </c>
      <c r="S75" s="13"/>
      <c r="T75" s="16"/>
      <c r="U75">
        <v>0.5</v>
      </c>
      <c r="V75" s="13"/>
      <c r="W75" s="16"/>
      <c r="X75">
        <v>40</v>
      </c>
      <c r="Y75" s="5"/>
      <c r="Z75" s="18"/>
      <c r="AA75">
        <v>2.613E-2</v>
      </c>
      <c r="AB75" s="5">
        <f t="shared" si="14"/>
        <v>1.4990978995839163E-2</v>
      </c>
      <c r="AC75" s="34">
        <f t="shared" si="15"/>
        <v>4.5543876764537285E-2</v>
      </c>
    </row>
    <row r="76" spans="1:29">
      <c r="A76" t="s">
        <v>9</v>
      </c>
      <c r="B76" s="11">
        <v>8</v>
      </c>
      <c r="C76">
        <v>0.95</v>
      </c>
      <c r="D76" s="5"/>
      <c r="E76" s="18"/>
      <c r="F76">
        <v>0.9</v>
      </c>
      <c r="G76" s="5"/>
      <c r="H76" s="6"/>
      <c r="I76">
        <v>14.71</v>
      </c>
      <c r="J76" s="5"/>
      <c r="K76" s="6"/>
      <c r="L76">
        <v>23.15</v>
      </c>
      <c r="M76" s="13"/>
      <c r="N76" s="16"/>
      <c r="O76">
        <v>0.2</v>
      </c>
      <c r="P76" s="13"/>
      <c r="Q76" s="16"/>
      <c r="R76">
        <v>0.4</v>
      </c>
      <c r="S76" s="13"/>
      <c r="T76" s="16"/>
      <c r="U76">
        <v>0.5</v>
      </c>
      <c r="V76" s="13"/>
      <c r="W76" s="16"/>
      <c r="X76">
        <v>40</v>
      </c>
      <c r="Y76" s="5"/>
      <c r="Z76" s="18"/>
      <c r="AA76">
        <v>3.3140000000000003E-2</v>
      </c>
      <c r="AB76" s="5">
        <f t="shared" si="14"/>
        <v>1.7148652332723596E-2</v>
      </c>
      <c r="AC76" s="34">
        <f t="shared" si="15"/>
        <v>6.4036855164055551E-2</v>
      </c>
    </row>
    <row r="77" spans="1:29">
      <c r="A77" t="s">
        <v>10</v>
      </c>
      <c r="B77" s="11">
        <v>9</v>
      </c>
      <c r="C77">
        <v>0.95</v>
      </c>
      <c r="D77" s="5"/>
      <c r="E77" s="18"/>
      <c r="F77">
        <v>0.9</v>
      </c>
      <c r="G77" s="5"/>
      <c r="H77" s="6"/>
      <c r="I77">
        <v>4.71</v>
      </c>
      <c r="J77" s="5"/>
      <c r="K77" s="6"/>
      <c r="L77">
        <v>59.23</v>
      </c>
      <c r="M77" s="13"/>
      <c r="N77" s="16"/>
      <c r="O77">
        <v>0.2</v>
      </c>
      <c r="P77" s="13"/>
      <c r="Q77" s="16"/>
      <c r="R77">
        <v>0.4</v>
      </c>
      <c r="S77" s="13"/>
      <c r="T77" s="16"/>
      <c r="U77">
        <v>0.5</v>
      </c>
      <c r="V77" s="13"/>
      <c r="W77" s="16"/>
      <c r="X77">
        <v>40</v>
      </c>
      <c r="Y77" s="5"/>
      <c r="Z77" s="18"/>
      <c r="AA77">
        <v>3.567E-2</v>
      </c>
      <c r="AB77" s="5">
        <f t="shared" si="14"/>
        <v>1.932101757979628E-2</v>
      </c>
      <c r="AC77" s="34">
        <f t="shared" si="15"/>
        <v>6.583093078941353E-2</v>
      </c>
    </row>
    <row r="78" spans="1:29">
      <c r="A78" t="s">
        <v>11</v>
      </c>
      <c r="B78" s="12">
        <v>14</v>
      </c>
      <c r="C78" s="8">
        <v>0.95</v>
      </c>
      <c r="D78" s="8"/>
      <c r="E78" s="19"/>
      <c r="F78" s="8">
        <v>0.9</v>
      </c>
      <c r="G78" s="8"/>
      <c r="H78" s="9"/>
      <c r="I78" s="7">
        <v>7</v>
      </c>
      <c r="J78" s="8"/>
      <c r="K78" s="9"/>
      <c r="L78" s="17">
        <v>10</v>
      </c>
      <c r="M78" s="14"/>
      <c r="N78" s="32"/>
      <c r="O78" s="8">
        <v>2</v>
      </c>
      <c r="P78" s="14"/>
      <c r="Q78" s="32"/>
      <c r="R78" s="17">
        <v>0.4</v>
      </c>
      <c r="S78" s="14"/>
      <c r="T78" s="32"/>
      <c r="U78" s="8">
        <v>0.5</v>
      </c>
      <c r="V78" s="14"/>
      <c r="W78" s="32"/>
      <c r="X78" s="8">
        <v>40</v>
      </c>
      <c r="Y78" s="8"/>
      <c r="Z78" s="19"/>
      <c r="AA78" s="8">
        <v>2.6790000000000001E-2</v>
      </c>
      <c r="AB78" s="8">
        <f t="shared" si="14"/>
        <v>1.7463448012357205E-2</v>
      </c>
      <c r="AC78" s="35">
        <f t="shared" si="15"/>
        <v>4.1089418549299719E-2</v>
      </c>
    </row>
    <row r="79" spans="1:29" ht="18" customHeight="1"/>
    <row r="80" spans="1:29">
      <c r="B80" s="10"/>
      <c r="C80" s="1"/>
      <c r="D80" s="2" t="s">
        <v>55</v>
      </c>
      <c r="E80" s="3"/>
      <c r="F80" s="1"/>
      <c r="G80" s="2" t="s">
        <v>56</v>
      </c>
      <c r="H80" s="3"/>
      <c r="I80" s="29"/>
      <c r="J80" s="30" t="s">
        <v>57</v>
      </c>
      <c r="K80" s="31"/>
      <c r="L80" s="29"/>
      <c r="M80" s="30" t="s">
        <v>58</v>
      </c>
      <c r="N80" s="31"/>
      <c r="O80" s="29"/>
      <c r="P80" s="30" t="s">
        <v>59</v>
      </c>
      <c r="Q80" s="31"/>
      <c r="R80" s="29"/>
      <c r="S80" s="30" t="s">
        <v>60</v>
      </c>
      <c r="T80" s="31"/>
      <c r="U80" s="1"/>
      <c r="V80" s="37" t="s">
        <v>61</v>
      </c>
      <c r="W80" s="38"/>
      <c r="X80" s="36"/>
      <c r="Y80" s="37" t="s">
        <v>62</v>
      </c>
      <c r="Z80" s="38"/>
      <c r="AA80" s="36"/>
      <c r="AB80" s="37" t="s">
        <v>63</v>
      </c>
      <c r="AC80" s="3"/>
    </row>
    <row r="81" spans="1:29">
      <c r="B81" s="11" t="s">
        <v>72</v>
      </c>
      <c r="C81" s="4" t="s">
        <v>14</v>
      </c>
      <c r="D81" s="5" t="s">
        <v>1</v>
      </c>
      <c r="E81" s="6" t="s">
        <v>2</v>
      </c>
      <c r="F81" s="4" t="s">
        <v>14</v>
      </c>
      <c r="G81" s="5" t="s">
        <v>1</v>
      </c>
      <c r="H81" s="6" t="s">
        <v>2</v>
      </c>
      <c r="I81" s="15" t="s">
        <v>14</v>
      </c>
      <c r="J81" s="13" t="s">
        <v>1</v>
      </c>
      <c r="K81" s="16" t="s">
        <v>2</v>
      </c>
      <c r="L81" s="15" t="s">
        <v>14</v>
      </c>
      <c r="M81" s="13" t="s">
        <v>1</v>
      </c>
      <c r="N81" s="16" t="s">
        <v>2</v>
      </c>
      <c r="O81" s="15" t="s">
        <v>14</v>
      </c>
      <c r="P81" s="13" t="s">
        <v>1</v>
      </c>
      <c r="Q81" s="16" t="s">
        <v>2</v>
      </c>
      <c r="R81" s="15" t="s">
        <v>14</v>
      </c>
      <c r="S81" s="13" t="s">
        <v>1</v>
      </c>
      <c r="T81" s="16" t="s">
        <v>2</v>
      </c>
      <c r="U81" s="4" t="s">
        <v>14</v>
      </c>
      <c r="V81" s="5" t="s">
        <v>1</v>
      </c>
      <c r="W81" s="6" t="s">
        <v>2</v>
      </c>
      <c r="X81" s="4" t="s">
        <v>14</v>
      </c>
      <c r="Y81" s="5" t="s">
        <v>1</v>
      </c>
      <c r="Z81" s="6" t="s">
        <v>2</v>
      </c>
      <c r="AA81" s="4" t="s">
        <v>14</v>
      </c>
      <c r="AB81" s="5" t="s">
        <v>1</v>
      </c>
      <c r="AC81" s="6" t="s">
        <v>2</v>
      </c>
    </row>
    <row r="82" spans="1:29">
      <c r="A82" t="s">
        <v>4</v>
      </c>
      <c r="B82" s="11">
        <v>1</v>
      </c>
      <c r="C82">
        <v>74.540800000000004</v>
      </c>
      <c r="D82" s="5">
        <f>C82*0.5</f>
        <v>37.270400000000002</v>
      </c>
      <c r="E82" s="18">
        <f>C82*1.5</f>
        <v>111.81120000000001</v>
      </c>
      <c r="F82">
        <v>745.40796</v>
      </c>
      <c r="G82" s="5">
        <f>F82*0.5</f>
        <v>372.70398</v>
      </c>
      <c r="H82" s="18">
        <f>F82*1.5</f>
        <v>1118.11194</v>
      </c>
      <c r="I82">
        <v>5.0000000000000001E-4</v>
      </c>
      <c r="J82" s="5">
        <f>I82*0.5</f>
        <v>2.5000000000000001E-4</v>
      </c>
      <c r="K82" s="18">
        <f>I82*1.5</f>
        <v>7.5000000000000002E-4</v>
      </c>
      <c r="L82">
        <v>0.5</v>
      </c>
      <c r="M82" s="5">
        <f>L82*0.8</f>
        <v>0.4</v>
      </c>
      <c r="N82" s="18">
        <f>L82*1.2</f>
        <v>0.6</v>
      </c>
      <c r="O82">
        <v>6.7000000000000002E-3</v>
      </c>
      <c r="P82" s="5">
        <f>O82*0.8</f>
        <v>5.3600000000000002E-3</v>
      </c>
      <c r="Q82" s="18">
        <f>O82*1.2</f>
        <v>8.0400000000000003E-3</v>
      </c>
      <c r="R82">
        <v>0.01</v>
      </c>
      <c r="S82" s="5">
        <f>R82*0.8</f>
        <v>8.0000000000000002E-3</v>
      </c>
      <c r="T82" s="18">
        <f>R82*1.2</f>
        <v>1.2E-2</v>
      </c>
      <c r="U82">
        <v>4</v>
      </c>
      <c r="V82" s="5">
        <v>5</v>
      </c>
      <c r="W82" s="18">
        <v>10</v>
      </c>
      <c r="X82">
        <v>5</v>
      </c>
      <c r="Y82" s="5">
        <v>5</v>
      </c>
      <c r="Z82" s="6">
        <v>15</v>
      </c>
      <c r="AA82">
        <v>5</v>
      </c>
      <c r="AB82" s="5">
        <v>5</v>
      </c>
      <c r="AC82" s="18">
        <v>15</v>
      </c>
    </row>
    <row r="83" spans="1:29">
      <c r="A83" t="s">
        <v>12</v>
      </c>
      <c r="B83" s="11">
        <v>2</v>
      </c>
      <c r="C83">
        <v>68.1584</v>
      </c>
      <c r="D83" s="5"/>
      <c r="E83" s="18"/>
      <c r="F83">
        <v>788.08148000000006</v>
      </c>
      <c r="G83" s="5"/>
      <c r="H83" s="6"/>
      <c r="I83">
        <v>5.0000000000000001E-4</v>
      </c>
      <c r="J83" s="13"/>
      <c r="K83" s="16"/>
      <c r="L83">
        <v>0.5</v>
      </c>
      <c r="M83" s="13"/>
      <c r="N83" s="16"/>
      <c r="O83">
        <v>7.4999999999999997E-3</v>
      </c>
      <c r="P83" s="13"/>
      <c r="Q83" s="16"/>
      <c r="R83">
        <v>0.01</v>
      </c>
      <c r="S83" s="13"/>
      <c r="T83" s="16"/>
      <c r="U83">
        <v>4</v>
      </c>
      <c r="V83" s="5">
        <v>5</v>
      </c>
      <c r="W83" s="18">
        <v>10</v>
      </c>
      <c r="X83">
        <v>5</v>
      </c>
      <c r="Y83" s="5">
        <v>5</v>
      </c>
      <c r="Z83" s="6">
        <v>15</v>
      </c>
      <c r="AA83">
        <v>5</v>
      </c>
      <c r="AB83" s="5">
        <v>5</v>
      </c>
      <c r="AC83" s="18">
        <v>15</v>
      </c>
    </row>
    <row r="84" spans="1:29">
      <c r="A84" t="s">
        <v>5</v>
      </c>
      <c r="B84" s="11">
        <v>3</v>
      </c>
      <c r="C84">
        <v>77.951999999999998</v>
      </c>
      <c r="D84" s="5"/>
      <c r="E84" s="18"/>
      <c r="F84">
        <v>1110.8160399999999</v>
      </c>
      <c r="G84" s="5"/>
      <c r="H84" s="6"/>
      <c r="I84">
        <v>5.0000000000000001E-4</v>
      </c>
      <c r="J84" s="13"/>
      <c r="K84" s="16"/>
      <c r="L84">
        <v>0.5</v>
      </c>
      <c r="M84" s="13"/>
      <c r="N84" s="16"/>
      <c r="O84">
        <v>5.0000000000000001E-3</v>
      </c>
      <c r="P84" s="13"/>
      <c r="Q84" s="16"/>
      <c r="R84">
        <v>0.01</v>
      </c>
      <c r="S84" s="13"/>
      <c r="T84" s="16"/>
      <c r="U84">
        <v>4</v>
      </c>
      <c r="V84" s="5">
        <v>5</v>
      </c>
      <c r="W84" s="18">
        <v>10</v>
      </c>
      <c r="X84">
        <v>5</v>
      </c>
      <c r="Y84" s="5">
        <v>5</v>
      </c>
      <c r="Z84" s="6">
        <v>15</v>
      </c>
      <c r="AA84">
        <v>5</v>
      </c>
      <c r="AB84" s="5">
        <v>5</v>
      </c>
      <c r="AC84" s="18">
        <v>15</v>
      </c>
    </row>
    <row r="85" spans="1:29">
      <c r="A85" t="s">
        <v>13</v>
      </c>
      <c r="B85" s="11">
        <v>4</v>
      </c>
      <c r="C85">
        <v>64.419179999999997</v>
      </c>
      <c r="D85" s="5"/>
      <c r="E85" s="18"/>
      <c r="F85">
        <v>744.84691999999995</v>
      </c>
      <c r="G85" s="5"/>
      <c r="H85" s="6"/>
      <c r="I85">
        <v>5.0000000000000001E-4</v>
      </c>
      <c r="J85" s="13"/>
      <c r="K85" s="16"/>
      <c r="L85">
        <v>0.5</v>
      </c>
      <c r="M85" s="13"/>
      <c r="N85" s="16"/>
      <c r="O85">
        <v>5.4000000000000003E-3</v>
      </c>
      <c r="P85" s="13"/>
      <c r="Q85" s="16"/>
      <c r="R85">
        <v>0.01</v>
      </c>
      <c r="S85" s="13"/>
      <c r="T85" s="16"/>
      <c r="U85">
        <v>4</v>
      </c>
      <c r="V85" s="5">
        <v>5</v>
      </c>
      <c r="W85" s="18">
        <v>10</v>
      </c>
      <c r="X85">
        <v>15</v>
      </c>
      <c r="Y85" s="5">
        <v>5</v>
      </c>
      <c r="Z85" s="6">
        <v>15</v>
      </c>
      <c r="AA85">
        <v>15</v>
      </c>
      <c r="AB85" s="5">
        <v>5</v>
      </c>
      <c r="AC85" s="18">
        <v>15</v>
      </c>
    </row>
    <row r="86" spans="1:29">
      <c r="A86" t="s">
        <v>6</v>
      </c>
      <c r="B86" s="11">
        <v>5</v>
      </c>
      <c r="C86">
        <v>64.419179999999997</v>
      </c>
      <c r="D86" s="5"/>
      <c r="E86" s="18"/>
      <c r="F86">
        <v>744.84691999999995</v>
      </c>
      <c r="G86" s="5"/>
      <c r="H86" s="6"/>
      <c r="I86">
        <v>5.0000000000000001E-4</v>
      </c>
      <c r="J86" s="13"/>
      <c r="K86" s="16"/>
      <c r="L86">
        <v>0.5</v>
      </c>
      <c r="M86" s="13"/>
      <c r="N86" s="16"/>
      <c r="O86">
        <v>7.7999999999999996E-3</v>
      </c>
      <c r="P86" s="13"/>
      <c r="Q86" s="16"/>
      <c r="R86">
        <v>0.01</v>
      </c>
      <c r="S86" s="13"/>
      <c r="T86" s="16"/>
      <c r="U86">
        <v>4</v>
      </c>
      <c r="V86" s="5">
        <v>5</v>
      </c>
      <c r="W86" s="18">
        <v>10</v>
      </c>
      <c r="X86">
        <v>5</v>
      </c>
      <c r="Y86" s="5">
        <v>5</v>
      </c>
      <c r="Z86" s="6">
        <v>15</v>
      </c>
      <c r="AA86">
        <v>5</v>
      </c>
      <c r="AB86" s="5">
        <v>5</v>
      </c>
      <c r="AC86" s="18">
        <v>15</v>
      </c>
    </row>
    <row r="87" spans="1:29">
      <c r="A87" t="s">
        <v>7</v>
      </c>
      <c r="B87" s="11">
        <v>6</v>
      </c>
      <c r="C87">
        <v>70.585599999999999</v>
      </c>
      <c r="D87" s="5"/>
      <c r="E87" s="18"/>
      <c r="F87">
        <v>816.14594</v>
      </c>
      <c r="G87" s="5"/>
      <c r="H87" s="6"/>
      <c r="I87">
        <v>5.0000000000000001E-4</v>
      </c>
      <c r="J87" s="13"/>
      <c r="K87" s="16"/>
      <c r="L87">
        <v>0.5</v>
      </c>
      <c r="M87" s="13"/>
      <c r="N87" s="16"/>
      <c r="O87">
        <v>8.6999999999999994E-3</v>
      </c>
      <c r="P87" s="13"/>
      <c r="Q87" s="16"/>
      <c r="R87">
        <v>0.01</v>
      </c>
      <c r="S87" s="13"/>
      <c r="T87" s="16"/>
      <c r="U87">
        <v>4</v>
      </c>
      <c r="V87" s="5">
        <v>5</v>
      </c>
      <c r="W87" s="18">
        <v>10</v>
      </c>
      <c r="X87">
        <v>5</v>
      </c>
      <c r="Y87" s="5">
        <v>5</v>
      </c>
      <c r="Z87" s="6">
        <v>15</v>
      </c>
      <c r="AA87">
        <v>5</v>
      </c>
      <c r="AB87" s="5">
        <v>5</v>
      </c>
      <c r="AC87" s="18">
        <v>15</v>
      </c>
    </row>
    <row r="88" spans="1:29">
      <c r="A88" t="s">
        <v>8</v>
      </c>
      <c r="B88" s="11">
        <v>7</v>
      </c>
      <c r="C88">
        <v>64.588800000000006</v>
      </c>
      <c r="D88" s="5"/>
      <c r="E88" s="18"/>
      <c r="F88">
        <v>746.80811000000006</v>
      </c>
      <c r="G88" s="5"/>
      <c r="H88" s="6"/>
      <c r="I88">
        <v>5.0000000000000001E-4</v>
      </c>
      <c r="J88" s="13"/>
      <c r="K88" s="16"/>
      <c r="L88">
        <v>0.5</v>
      </c>
      <c r="M88" s="13"/>
      <c r="N88" s="16"/>
      <c r="O88">
        <v>7.1000000000000004E-3</v>
      </c>
      <c r="P88" s="13"/>
      <c r="Q88" s="16"/>
      <c r="R88">
        <v>0.01</v>
      </c>
      <c r="S88" s="13"/>
      <c r="T88" s="16"/>
      <c r="U88">
        <v>4</v>
      </c>
      <c r="V88" s="5">
        <v>5</v>
      </c>
      <c r="W88" s="18">
        <v>10</v>
      </c>
      <c r="X88">
        <v>5</v>
      </c>
      <c r="Y88" s="5">
        <v>5</v>
      </c>
      <c r="Z88" s="6">
        <v>15</v>
      </c>
      <c r="AA88">
        <v>5</v>
      </c>
      <c r="AB88" s="5">
        <v>5</v>
      </c>
      <c r="AC88" s="18">
        <v>15</v>
      </c>
    </row>
    <row r="89" spans="1:29">
      <c r="A89" t="s">
        <v>9</v>
      </c>
      <c r="B89" s="11">
        <v>8</v>
      </c>
      <c r="C89">
        <v>54.169199999999996</v>
      </c>
      <c r="D89" s="5"/>
      <c r="E89" s="18"/>
      <c r="F89">
        <v>722.25591999999995</v>
      </c>
      <c r="G89" s="5"/>
      <c r="H89" s="6"/>
      <c r="I89">
        <v>5.0000000000000001E-4</v>
      </c>
      <c r="J89" s="13"/>
      <c r="K89" s="16"/>
      <c r="L89">
        <v>0.5</v>
      </c>
      <c r="M89" s="13"/>
      <c r="N89" s="16"/>
      <c r="O89">
        <v>7.7000000000000002E-3</v>
      </c>
      <c r="P89" s="13"/>
      <c r="Q89" s="16"/>
      <c r="R89">
        <v>0.01</v>
      </c>
      <c r="S89" s="13"/>
      <c r="T89" s="16"/>
      <c r="U89">
        <v>4</v>
      </c>
      <c r="V89" s="5">
        <v>5</v>
      </c>
      <c r="W89" s="18">
        <v>10</v>
      </c>
      <c r="X89">
        <v>5</v>
      </c>
      <c r="Y89" s="5">
        <v>5</v>
      </c>
      <c r="Z89" s="6">
        <v>15</v>
      </c>
      <c r="AA89">
        <v>5</v>
      </c>
      <c r="AB89" s="5">
        <v>5</v>
      </c>
      <c r="AC89" s="18">
        <v>15</v>
      </c>
    </row>
    <row r="90" spans="1:29">
      <c r="A90" t="s">
        <v>10</v>
      </c>
      <c r="B90" s="11">
        <v>9</v>
      </c>
      <c r="C90">
        <v>9.7704000000000004</v>
      </c>
      <c r="D90" s="5"/>
      <c r="E90" s="18"/>
      <c r="F90">
        <v>293.11200000000002</v>
      </c>
      <c r="G90" s="5"/>
      <c r="H90" s="6"/>
      <c r="I90">
        <v>5.0000000000000001E-4</v>
      </c>
      <c r="J90" s="13"/>
      <c r="K90" s="16"/>
      <c r="L90">
        <v>0.5</v>
      </c>
      <c r="M90" s="13"/>
      <c r="N90" s="16"/>
      <c r="O90">
        <v>9.9000000000000008E-3</v>
      </c>
      <c r="P90" s="13"/>
      <c r="Q90" s="16"/>
      <c r="R90">
        <v>0.01</v>
      </c>
      <c r="S90" s="13"/>
      <c r="T90" s="16"/>
      <c r="U90">
        <v>4</v>
      </c>
      <c r="V90" s="5">
        <v>5</v>
      </c>
      <c r="W90" s="18">
        <v>10</v>
      </c>
      <c r="X90">
        <v>7</v>
      </c>
      <c r="Y90" s="5">
        <v>5</v>
      </c>
      <c r="Z90" s="6">
        <v>15</v>
      </c>
      <c r="AA90">
        <v>7</v>
      </c>
      <c r="AB90" s="5">
        <v>5</v>
      </c>
      <c r="AC90" s="18">
        <v>15</v>
      </c>
    </row>
    <row r="91" spans="1:29">
      <c r="A91" t="s">
        <v>11</v>
      </c>
      <c r="B91" s="11">
        <v>10</v>
      </c>
      <c r="C91">
        <v>28.29</v>
      </c>
      <c r="E91" s="18"/>
      <c r="F91">
        <v>311.19</v>
      </c>
      <c r="H91" s="18"/>
      <c r="I91">
        <v>5.0000000000000001E-4</v>
      </c>
      <c r="K91" s="18"/>
      <c r="L91">
        <v>0.5</v>
      </c>
      <c r="N91" s="18"/>
      <c r="O91">
        <v>7.7000000000000002E-3</v>
      </c>
      <c r="Q91" s="18"/>
      <c r="R91">
        <v>0.01</v>
      </c>
      <c r="T91" s="18"/>
      <c r="U91">
        <v>4</v>
      </c>
      <c r="V91" s="5">
        <v>5</v>
      </c>
      <c r="W91" s="18">
        <v>10</v>
      </c>
      <c r="X91">
        <v>7</v>
      </c>
      <c r="Y91" s="5">
        <v>5</v>
      </c>
      <c r="Z91" s="6">
        <v>15</v>
      </c>
      <c r="AA91">
        <v>7</v>
      </c>
      <c r="AB91" s="5">
        <v>5</v>
      </c>
      <c r="AC91" s="18">
        <v>15</v>
      </c>
    </row>
    <row r="92" spans="1:29">
      <c r="B92" s="11">
        <v>11</v>
      </c>
      <c r="C92">
        <v>63.963000000000001</v>
      </c>
      <c r="E92" s="18"/>
      <c r="F92">
        <v>373.11748999999998</v>
      </c>
      <c r="H92" s="18"/>
      <c r="I92">
        <v>5.0000000000000001E-4</v>
      </c>
      <c r="K92" s="18"/>
      <c r="L92">
        <v>0.5</v>
      </c>
      <c r="N92" s="18"/>
      <c r="O92">
        <v>9.9000000000000008E-3</v>
      </c>
      <c r="Q92" s="18"/>
      <c r="R92">
        <v>0.01</v>
      </c>
      <c r="T92" s="18"/>
      <c r="U92">
        <v>4</v>
      </c>
      <c r="V92" s="5">
        <v>5</v>
      </c>
      <c r="W92" s="18">
        <v>10</v>
      </c>
      <c r="X92">
        <v>7</v>
      </c>
      <c r="Y92" s="5">
        <v>5</v>
      </c>
      <c r="Z92" s="6">
        <v>15</v>
      </c>
      <c r="AA92">
        <v>7</v>
      </c>
      <c r="AB92" s="5">
        <v>5</v>
      </c>
      <c r="AC92" s="18">
        <v>15</v>
      </c>
    </row>
    <row r="93" spans="1:29">
      <c r="B93" s="12">
        <v>12</v>
      </c>
      <c r="C93" s="8">
        <v>32.402000000000001</v>
      </c>
      <c r="D93" s="8"/>
      <c r="E93" s="19"/>
      <c r="F93" s="8">
        <v>615.63806</v>
      </c>
      <c r="G93" s="8"/>
      <c r="H93" s="19"/>
      <c r="I93" s="8">
        <v>5.0000000000000001E-4</v>
      </c>
      <c r="J93" s="8"/>
      <c r="K93" s="19"/>
      <c r="L93" s="8">
        <v>0.5</v>
      </c>
      <c r="M93" s="8"/>
      <c r="N93" s="19"/>
      <c r="O93" s="8">
        <v>7.7000000000000002E-3</v>
      </c>
      <c r="P93" s="8"/>
      <c r="Q93" s="19"/>
      <c r="R93" s="8">
        <v>0.01</v>
      </c>
      <c r="S93" s="8"/>
      <c r="T93" s="19"/>
      <c r="U93" s="8">
        <v>4</v>
      </c>
      <c r="V93" s="5">
        <v>5</v>
      </c>
      <c r="W93" s="18">
        <v>10</v>
      </c>
      <c r="X93" s="8">
        <v>7</v>
      </c>
      <c r="Y93" s="5">
        <v>5</v>
      </c>
      <c r="Z93" s="6">
        <v>15</v>
      </c>
      <c r="AA93" s="8">
        <v>7</v>
      </c>
      <c r="AB93" s="5">
        <v>5</v>
      </c>
      <c r="AC93" s="18">
        <v>15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CSIRO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Yingping (CMAR, Aspendale)</dc:creator>
  <cp:lastModifiedBy>Wang, Yingping (CMAR, Aspendale)</cp:lastModifiedBy>
  <dcterms:created xsi:type="dcterms:W3CDTF">2012-08-20T06:38:47Z</dcterms:created>
  <dcterms:modified xsi:type="dcterms:W3CDTF">2013-11-09T10:34:29Z</dcterms:modified>
</cp:coreProperties>
</file>