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eille\Desktop\"/>
    </mc:Choice>
  </mc:AlternateContent>
  <xr:revisionPtr revIDLastSave="0" documentId="8_{A7EE695B-A5B4-4856-910D-FBADB27B7A4A}" xr6:coauthVersionLast="47" xr6:coauthVersionMax="47" xr10:uidLastSave="{00000000-0000-0000-0000-000000000000}"/>
  <bookViews>
    <workbookView xWindow="-108" yWindow="-108" windowWidth="23256" windowHeight="12456" firstSheet="1" xr2:uid="{36DB8344-3242-8E4C-BD64-B05F7E11760E}"/>
  </bookViews>
  <sheets>
    <sheet name="SWC" sheetId="3" r:id="rId1"/>
    <sheet name="WHC_new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N3" i="4"/>
  <c r="N4" i="4"/>
  <c r="N5" i="4"/>
  <c r="N6" i="4"/>
  <c r="M3" i="4"/>
  <c r="M4" i="4"/>
  <c r="M5" i="4"/>
  <c r="M6" i="4"/>
  <c r="J3" i="4"/>
  <c r="J4" i="4"/>
  <c r="J5" i="4"/>
  <c r="J6" i="4"/>
  <c r="I3" i="4"/>
  <c r="I4" i="4"/>
  <c r="I5" i="4"/>
  <c r="I6" i="4"/>
  <c r="H3" i="4"/>
  <c r="H4" i="4"/>
  <c r="H5" i="4"/>
  <c r="H6" i="4"/>
  <c r="G3" i="4"/>
  <c r="G4" i="4"/>
  <c r="G5" i="4"/>
  <c r="G6" i="4"/>
  <c r="D3" i="4"/>
  <c r="D4" i="4"/>
  <c r="D5" i="4"/>
  <c r="D6" i="4"/>
  <c r="J3" i="3"/>
  <c r="J4" i="3"/>
  <c r="J5" i="3"/>
  <c r="J6" i="3"/>
  <c r="E4" i="3"/>
  <c r="E5" i="3"/>
  <c r="E6" i="3"/>
  <c r="E3" i="3"/>
  <c r="M2" i="4"/>
  <c r="G2" i="4"/>
  <c r="H2" i="4"/>
  <c r="D2" i="4"/>
  <c r="J2" i="3"/>
  <c r="E2" i="3"/>
  <c r="I2" i="3" s="1"/>
  <c r="I3" i="3" l="1"/>
  <c r="G3" i="3"/>
  <c r="H3" i="3" s="1"/>
  <c r="I6" i="3"/>
  <c r="G6" i="3"/>
  <c r="H6" i="3" s="1"/>
  <c r="I5" i="3"/>
  <c r="G5" i="3"/>
  <c r="H5" i="3" s="1"/>
  <c r="I4" i="3"/>
  <c r="G4" i="3"/>
  <c r="H4" i="3" s="1"/>
  <c r="N2" i="4"/>
  <c r="I2" i="4"/>
  <c r="J2" i="4" s="1"/>
  <c r="O2" i="4"/>
  <c r="G2" i="3"/>
  <c r="H2" i="3" s="1"/>
</calcChain>
</file>

<file path=xl/sharedStrings.xml><?xml version="1.0" encoding="utf-8"?>
<sst xmlns="http://schemas.openxmlformats.org/spreadsheetml/2006/main" count="35" uniqueCount="27">
  <si>
    <t>Sample</t>
  </si>
  <si>
    <t>Lab no</t>
  </si>
  <si>
    <t>Paper</t>
    <phoneticPr fontId="1" type="noConversion"/>
  </si>
  <si>
    <t>soil net fresh weight</t>
    <phoneticPr fontId="1" type="noConversion"/>
  </si>
  <si>
    <t>soil fresh weight+paper</t>
    <phoneticPr fontId="1" type="noConversion"/>
  </si>
  <si>
    <t>soil dry weight+paper(24h later)</t>
    <phoneticPr fontId="1" type="noConversion"/>
  </si>
  <si>
    <t>water weight</t>
    <phoneticPr fontId="1" type="noConversion"/>
  </si>
  <si>
    <t>dry weight</t>
    <phoneticPr fontId="1" type="noConversion"/>
  </si>
  <si>
    <t>SWC</t>
    <phoneticPr fontId="1" type="noConversion"/>
  </si>
  <si>
    <t>dry matter content(%)</t>
    <phoneticPr fontId="1" type="noConversion"/>
  </si>
  <si>
    <t>KU5_11_0</t>
  </si>
  <si>
    <t>KU5_1_0</t>
  </si>
  <si>
    <t>KU4_2_0</t>
  </si>
  <si>
    <t>KU4_16_0</t>
  </si>
  <si>
    <t>KC9_16_0</t>
  </si>
  <si>
    <t>empty tube</t>
    <phoneticPr fontId="1" type="noConversion"/>
  </si>
  <si>
    <t>soil net weight</t>
    <phoneticPr fontId="1" type="noConversion"/>
  </si>
  <si>
    <t>soil net weight+tube</t>
    <phoneticPr fontId="1" type="noConversion"/>
  </si>
  <si>
    <t>soil full wet weight+tube(24h later)</t>
    <phoneticPr fontId="1" type="noConversion"/>
  </si>
  <si>
    <t>dry matter content(%)</t>
  </si>
  <si>
    <t>weight 100% WHC</t>
    <phoneticPr fontId="1" type="noConversion"/>
  </si>
  <si>
    <t>WHCmax g/g</t>
    <phoneticPr fontId="1" type="noConversion"/>
  </si>
  <si>
    <t>60%WHC</t>
    <phoneticPr fontId="1" type="noConversion"/>
  </si>
  <si>
    <t>soil dry sample</t>
    <phoneticPr fontId="1" type="noConversion"/>
  </si>
  <si>
    <t>soil sample weigh</t>
    <phoneticPr fontId="1" type="noConversion"/>
  </si>
  <si>
    <t>factor 60%WHC</t>
    <phoneticPr fontId="1" type="noConversion"/>
  </si>
  <si>
    <t>addition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</si>
</sst>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ED29-FF52-F041-9203-6E2569DF63CA}">
  <dimension ref="A1:J6"/>
  <sheetViews>
    <sheetView tabSelected="1" zoomScale="50" zoomScaleNormal="50" workbookViewId="0">
      <selection activeCell="B7" sqref="B7"/>
    </sheetView>
  </sheetViews>
  <sheetFormatPr defaultColWidth="11.19921875" defaultRowHeight="15.6"/>
  <cols>
    <col min="4" max="4" width="20.19921875" bestFit="1" customWidth="1"/>
    <col min="5" max="5" width="23.69921875" bestFit="1" customWidth="1"/>
    <col min="6" max="6" width="31.69921875" bestFit="1" customWidth="1"/>
    <col min="7" max="7" width="13" bestFit="1" customWidth="1"/>
    <col min="9" max="9" width="13" bestFit="1" customWidth="1"/>
    <col min="10" max="10" width="21.19921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>
        <v>23</v>
      </c>
      <c r="C2" s="3">
        <v>1</v>
      </c>
      <c r="D2" s="3">
        <v>5.57</v>
      </c>
      <c r="E2" s="1">
        <f t="shared" ref="E2:E6" si="0">C2+D2</f>
        <v>6.57</v>
      </c>
      <c r="F2" s="3">
        <v>6.41</v>
      </c>
      <c r="G2" s="1">
        <f t="shared" ref="G2:G6" si="1">(E2-F2)</f>
        <v>0.16000000000000014</v>
      </c>
      <c r="H2">
        <f t="shared" ref="H2:H6" si="2">D2-G2</f>
        <v>5.41</v>
      </c>
      <c r="I2">
        <f>(E2-F2)/(F2-C2)</f>
        <v>2.9574861367837362E-2</v>
      </c>
      <c r="J2">
        <f t="shared" ref="J2:J6" si="3">(F2-C2)/D2</f>
        <v>0.97127468581687615</v>
      </c>
    </row>
    <row r="3" spans="1:10">
      <c r="A3" s="3" t="s">
        <v>11</v>
      </c>
      <c r="B3" s="3">
        <v>24</v>
      </c>
      <c r="C3" s="3">
        <v>0.99</v>
      </c>
      <c r="D3" s="3">
        <v>5.67</v>
      </c>
      <c r="E3" s="1">
        <f t="shared" si="0"/>
        <v>6.66</v>
      </c>
      <c r="F3" s="3">
        <v>6.54</v>
      </c>
      <c r="G3" s="1">
        <f t="shared" si="1"/>
        <v>0.12000000000000011</v>
      </c>
      <c r="H3">
        <f t="shared" si="2"/>
        <v>5.55</v>
      </c>
      <c r="I3">
        <f>(E3-F3)/(F3-C3)</f>
        <v>2.162162162162164E-2</v>
      </c>
      <c r="J3">
        <f t="shared" si="3"/>
        <v>0.97883597883597884</v>
      </c>
    </row>
    <row r="4" spans="1:10">
      <c r="A4" s="3" t="s">
        <v>12</v>
      </c>
      <c r="B4" s="3">
        <v>25</v>
      </c>
      <c r="C4" s="3">
        <v>0.99</v>
      </c>
      <c r="D4" s="3">
        <v>5.17</v>
      </c>
      <c r="E4" s="1">
        <f t="shared" si="0"/>
        <v>6.16</v>
      </c>
      <c r="F4" s="3">
        <v>6.11</v>
      </c>
      <c r="G4" s="1">
        <f t="shared" si="1"/>
        <v>4.9999999999999822E-2</v>
      </c>
      <c r="H4">
        <f t="shared" si="2"/>
        <v>5.12</v>
      </c>
      <c r="I4">
        <f t="shared" ref="I4:I6" si="4">(E4-F4)/(F4-C4)</f>
        <v>9.7656249999999653E-3</v>
      </c>
      <c r="J4">
        <f t="shared" si="3"/>
        <v>0.99032882011605416</v>
      </c>
    </row>
    <row r="5" spans="1:10">
      <c r="A5" s="3" t="s">
        <v>13</v>
      </c>
      <c r="B5" s="3">
        <v>26</v>
      </c>
      <c r="C5" s="3">
        <v>1.01</v>
      </c>
      <c r="D5" s="3">
        <v>5.65</v>
      </c>
      <c r="E5" s="1">
        <f t="shared" si="0"/>
        <v>6.66</v>
      </c>
      <c r="F5" s="3">
        <v>6.43</v>
      </c>
      <c r="G5" s="1">
        <f t="shared" si="1"/>
        <v>0.23000000000000043</v>
      </c>
      <c r="H5">
        <f t="shared" si="2"/>
        <v>5.42</v>
      </c>
      <c r="I5">
        <f t="shared" si="4"/>
        <v>4.243542435424362E-2</v>
      </c>
      <c r="J5">
        <f t="shared" si="3"/>
        <v>0.95929203539823005</v>
      </c>
    </row>
    <row r="6" spans="1:10">
      <c r="A6" s="3" t="s">
        <v>14</v>
      </c>
      <c r="B6" s="3">
        <v>27</v>
      </c>
      <c r="C6" s="3">
        <v>0.97</v>
      </c>
      <c r="D6" s="3">
        <v>5.49</v>
      </c>
      <c r="E6" s="1">
        <f t="shared" si="0"/>
        <v>6.46</v>
      </c>
      <c r="F6" s="3">
        <v>6.42</v>
      </c>
      <c r="G6" s="1">
        <f t="shared" si="1"/>
        <v>4.0000000000000036E-2</v>
      </c>
      <c r="H6">
        <f t="shared" si="2"/>
        <v>5.45</v>
      </c>
      <c r="I6">
        <f t="shared" si="4"/>
        <v>7.3394495412844101E-3</v>
      </c>
      <c r="J6">
        <f t="shared" si="3"/>
        <v>0.9927140255009107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0429-A95B-9D4C-A717-F3CB19058ABE}">
  <dimension ref="A1:O6"/>
  <sheetViews>
    <sheetView zoomScale="80" zoomScaleNormal="80" workbookViewId="0">
      <selection activeCell="A2" sqref="A2:A6"/>
    </sheetView>
  </sheetViews>
  <sheetFormatPr defaultColWidth="11.19921875" defaultRowHeight="15.6"/>
  <cols>
    <col min="2" max="2" width="12" customWidth="1"/>
    <col min="3" max="3" width="14.69921875" customWidth="1"/>
    <col min="4" max="4" width="20.69921875" customWidth="1"/>
    <col min="5" max="5" width="34.69921875" customWidth="1"/>
    <col min="6" max="6" width="21.19921875" customWidth="1"/>
    <col min="7" max="7" width="11.19921875" customWidth="1"/>
    <col min="8" max="8" width="17.69921875" customWidth="1"/>
    <col min="9" max="9" width="13.69921875" customWidth="1"/>
    <col min="10" max="10" width="11.19921875" customWidth="1"/>
    <col min="11" max="11" width="13" customWidth="1"/>
    <col min="12" max="12" width="15.19921875" bestFit="1" customWidth="1"/>
    <col min="13" max="13" width="17.69921875" bestFit="1" customWidth="1"/>
    <col min="14" max="14" width="15" bestFit="1" customWidth="1"/>
  </cols>
  <sheetData>
    <row r="1" spans="1:15" s="4" customFormat="1">
      <c r="A1" s="4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7</v>
      </c>
      <c r="H1" s="5" t="s">
        <v>20</v>
      </c>
      <c r="I1" s="5" t="s">
        <v>21</v>
      </c>
      <c r="J1" s="5" t="s">
        <v>22</v>
      </c>
      <c r="K1" s="5" t="s">
        <v>8</v>
      </c>
      <c r="L1" s="5" t="s">
        <v>23</v>
      </c>
      <c r="M1" s="5" t="s">
        <v>24</v>
      </c>
      <c r="N1" s="5" t="s">
        <v>25</v>
      </c>
      <c r="O1" s="5" t="s">
        <v>26</v>
      </c>
    </row>
    <row r="2" spans="1:15">
      <c r="A2" s="3" t="s">
        <v>10</v>
      </c>
      <c r="B2" s="3">
        <v>10.41</v>
      </c>
      <c r="C2" s="3">
        <v>5.03</v>
      </c>
      <c r="D2" s="1">
        <f t="shared" ref="D2:D6" si="0">B2+C2</f>
        <v>15.440000000000001</v>
      </c>
      <c r="E2" s="3">
        <v>17.25</v>
      </c>
      <c r="F2">
        <v>0.97127468581687615</v>
      </c>
      <c r="G2" s="1">
        <f t="shared" ref="G2:G6" si="1">F2*C2</f>
        <v>4.8855116696588876</v>
      </c>
      <c r="H2" s="1">
        <f>E2-B2</f>
        <v>6.84</v>
      </c>
      <c r="I2" s="1">
        <f t="shared" ref="I2:I6" si="2">(C2-G2)/(H2-G2)</f>
        <v>7.3926422633536742E-2</v>
      </c>
      <c r="J2">
        <f t="shared" ref="J2:J6" si="3">I2*0.6</f>
        <v>4.4355853580122041E-2</v>
      </c>
      <c r="K2">
        <v>2.9574861367837362E-2</v>
      </c>
      <c r="L2" s="1">
        <v>30</v>
      </c>
      <c r="M2" s="1">
        <f t="shared" ref="M2:M6" si="4">K2*L2+L2</f>
        <v>30.887245841035121</v>
      </c>
      <c r="N2">
        <f t="shared" ref="N2:N6" si="5">(((H2-G2)*0.6)+G2)/C2</f>
        <v>1.2044144468913627</v>
      </c>
      <c r="O2" s="2">
        <f t="shared" ref="O2:O6" si="6">(N2-1)*M2</f>
        <v>6.3137992745927365</v>
      </c>
    </row>
    <row r="3" spans="1:15">
      <c r="A3" s="3" t="s">
        <v>11</v>
      </c>
      <c r="B3" s="3">
        <v>10.49</v>
      </c>
      <c r="C3" s="3">
        <v>4.6100000000000003</v>
      </c>
      <c r="D3" s="1">
        <f t="shared" si="0"/>
        <v>15.100000000000001</v>
      </c>
      <c r="E3" s="3">
        <v>16.55</v>
      </c>
      <c r="F3">
        <v>0.97883597883597884</v>
      </c>
      <c r="G3" s="1">
        <f t="shared" si="1"/>
        <v>4.5124338624338627</v>
      </c>
      <c r="H3" s="1">
        <f t="shared" ref="H3:H6" si="7">E3-B3</f>
        <v>6.0600000000000005</v>
      </c>
      <c r="I3" s="1">
        <f t="shared" si="2"/>
        <v>6.3044890423604255E-2</v>
      </c>
      <c r="J3">
        <f t="shared" si="3"/>
        <v>3.7826934254162552E-2</v>
      </c>
      <c r="K3">
        <v>2.162162162162164E-2</v>
      </c>
      <c r="L3" s="1">
        <v>30</v>
      </c>
      <c r="M3" s="1">
        <f t="shared" si="4"/>
        <v>30.648648648648649</v>
      </c>
      <c r="N3">
        <f t="shared" si="5"/>
        <v>1.1802545650701832</v>
      </c>
      <c r="O3" s="2">
        <f t="shared" si="6"/>
        <v>5.5245588321510208</v>
      </c>
    </row>
    <row r="4" spans="1:15">
      <c r="A4" s="3" t="s">
        <v>12</v>
      </c>
      <c r="B4" s="3">
        <v>10.44</v>
      </c>
      <c r="C4" s="3">
        <v>5.55</v>
      </c>
      <c r="D4" s="1">
        <f t="shared" si="0"/>
        <v>15.989999999999998</v>
      </c>
      <c r="E4" s="3">
        <v>17.62</v>
      </c>
      <c r="F4">
        <v>0.99032882011605416</v>
      </c>
      <c r="G4" s="1">
        <f t="shared" si="1"/>
        <v>5.4963249516441008</v>
      </c>
      <c r="H4" s="1">
        <f t="shared" si="7"/>
        <v>7.1800000000000015</v>
      </c>
      <c r="I4" s="1">
        <f t="shared" si="2"/>
        <v>3.1879695793028691E-2</v>
      </c>
      <c r="J4">
        <f t="shared" si="3"/>
        <v>1.9127817475817214E-2</v>
      </c>
      <c r="K4">
        <v>9.7656249999999653E-3</v>
      </c>
      <c r="L4" s="1">
        <v>30</v>
      </c>
      <c r="M4" s="1">
        <f t="shared" si="4"/>
        <v>30.29296875</v>
      </c>
      <c r="N4">
        <f t="shared" si="5"/>
        <v>1.172347744262638</v>
      </c>
      <c r="O4" s="2">
        <f t="shared" si="6"/>
        <v>5.2209248310810841</v>
      </c>
    </row>
    <row r="5" spans="1:15">
      <c r="A5" s="3" t="s">
        <v>13</v>
      </c>
      <c r="B5" s="3">
        <v>10.37</v>
      </c>
      <c r="C5" s="3">
        <v>5.62</v>
      </c>
      <c r="D5" s="1">
        <f t="shared" si="0"/>
        <v>15.989999999999998</v>
      </c>
      <c r="E5" s="3">
        <v>18.420000000000002</v>
      </c>
      <c r="F5">
        <v>0.95929203539823005</v>
      </c>
      <c r="G5" s="1">
        <f t="shared" si="1"/>
        <v>5.3912212389380532</v>
      </c>
      <c r="H5" s="1">
        <f t="shared" si="7"/>
        <v>8.0500000000000025</v>
      </c>
      <c r="I5" s="1">
        <f t="shared" si="2"/>
        <v>8.6046558071108503E-2</v>
      </c>
      <c r="J5">
        <f t="shared" si="3"/>
        <v>5.1627934842665098E-2</v>
      </c>
      <c r="K5">
        <v>4.243542435424362E-2</v>
      </c>
      <c r="L5" s="1">
        <v>30</v>
      </c>
      <c r="M5" s="1">
        <f t="shared" si="4"/>
        <v>31.273062730627309</v>
      </c>
      <c r="N5">
        <f t="shared" si="5"/>
        <v>1.2431474191414988</v>
      </c>
      <c r="O5" s="2">
        <f t="shared" si="6"/>
        <v>7.6039644916022251</v>
      </c>
    </row>
    <row r="6" spans="1:15">
      <c r="A6" s="3" t="s">
        <v>14</v>
      </c>
      <c r="B6" s="3">
        <v>10.43</v>
      </c>
      <c r="C6" s="3">
        <v>5.21</v>
      </c>
      <c r="D6" s="1">
        <f t="shared" si="0"/>
        <v>15.64</v>
      </c>
      <c r="E6" s="3">
        <v>17</v>
      </c>
      <c r="F6">
        <v>0.9927140255009107</v>
      </c>
      <c r="G6" s="1">
        <f t="shared" si="1"/>
        <v>5.1720400728597449</v>
      </c>
      <c r="H6" s="1">
        <f t="shared" si="7"/>
        <v>6.57</v>
      </c>
      <c r="I6" s="1">
        <f t="shared" si="2"/>
        <v>2.7153802053473754E-2</v>
      </c>
      <c r="J6">
        <f t="shared" si="3"/>
        <v>1.6292281232084253E-2</v>
      </c>
      <c r="K6">
        <v>7.3394495412844101E-3</v>
      </c>
      <c r="L6" s="1">
        <v>30</v>
      </c>
      <c r="M6" s="1">
        <f t="shared" si="4"/>
        <v>30.220183486238533</v>
      </c>
      <c r="N6">
        <f t="shared" si="5"/>
        <v>1.1537074911984448</v>
      </c>
      <c r="O6" s="2">
        <f t="shared" si="6"/>
        <v>4.6450685872263975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3E0FD616BD640914997A296EC2AF6" ma:contentTypeVersion="18" ma:contentTypeDescription="Create a new document." ma:contentTypeScope="" ma:versionID="6708acf2019f998e5e1d23bc83f66e32">
  <xsd:schema xmlns:xsd="http://www.w3.org/2001/XMLSchema" xmlns:xs="http://www.w3.org/2001/XMLSchema" xmlns:p="http://schemas.microsoft.com/office/2006/metadata/properties" xmlns:ns2="923ac2a8-763a-4f3b-8d84-d07a01412c60" xmlns:ns3="cda99549-5565-4312-83cc-1590218f1c43" targetNamespace="http://schemas.microsoft.com/office/2006/metadata/properties" ma:root="true" ma:fieldsID="a21e1d34590a24c3546372c522844847" ns2:_="" ns3:_="">
    <xsd:import namespace="923ac2a8-763a-4f3b-8d84-d07a01412c60"/>
    <xsd:import namespace="cda99549-5565-4312-83cc-1590218f1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ac2a8-763a-4f3b-8d84-d07a01412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99549-5565-4312-83cc-1590218f1c4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0108fed-40ae-4578-9ae7-e20d616d7a70}" ma:internalName="TaxCatchAll" ma:showField="CatchAllData" ma:web="cda99549-5565-4312-83cc-1590218f1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3ac2a8-763a-4f3b-8d84-d07a01412c60">
      <Terms xmlns="http://schemas.microsoft.com/office/infopath/2007/PartnerControls"/>
    </lcf76f155ced4ddcb4097134ff3c332f>
    <TaxCatchAll xmlns="cda99549-5565-4312-83cc-1590218f1c43" xsi:nil="true"/>
  </documentManagement>
</p:properties>
</file>

<file path=customXml/itemProps1.xml><?xml version="1.0" encoding="utf-8"?>
<ds:datastoreItem xmlns:ds="http://schemas.openxmlformats.org/officeDocument/2006/customXml" ds:itemID="{CFDC7D38-3F5B-441B-A69E-C8E758D66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3ac2a8-763a-4f3b-8d84-d07a01412c60"/>
    <ds:schemaRef ds:uri="cda99549-5565-4312-83cc-1590218f1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4B5BAD-82CA-4543-986B-8EBF54CE8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E643B4-F750-4C7D-8529-69FCCECCFA9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da99549-5565-4312-83cc-1590218f1c43"/>
    <ds:schemaRef ds:uri="923ac2a8-763a-4f3b-8d84-d07a01412c6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SWC</vt:lpstr>
      <vt:lpstr>WHC_new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Hui Wang</dc:creator>
  <cp:keywords/>
  <dc:description/>
  <cp:lastModifiedBy>Nel, T, Mej [19779437@sun.ac.za]</cp:lastModifiedBy>
  <cp:revision/>
  <dcterms:created xsi:type="dcterms:W3CDTF">2023-06-13T13:52:42Z</dcterms:created>
  <dcterms:modified xsi:type="dcterms:W3CDTF">2024-06-01T14:18:18Z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0x01010012B3E0FD616BD640914997A296EC2AF6</vt:lpwstr>
  </property>
  <property fmtid="{D5CDD505-2E9C-101B-9397-08002B2CF9AE}" pid="3" name="MediaServiceImageTags">
    <vt:lpwstr/>
  </property>
</Properties>
</file>