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_1" sheetId="1" state="visible" r:id="rId2"/>
    <sheet name="Resum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<sst xmlns="http://schemas.openxmlformats.org/spreadsheetml/2006/main" count="105" uniqueCount="37">
  <si>
    <t xml:space="preserve">Date</t>
  </si>
  <si>
    <t xml:space="preserve">Volume [ml]</t>
  </si>
  <si>
    <t xml:space="preserve">CO2 concentration [ppm]</t>
  </si>
  <si>
    <t xml:space="preserve">Repetition 1</t>
  </si>
  <si>
    <t xml:space="preserve">Repetition 2</t>
  </si>
  <si>
    <t xml:space="preserve">Repetition 3</t>
  </si>
  <si>
    <t xml:space="preserve">Mean repetitions</t>
  </si>
  <si>
    <t xml:space="preserve">Volume injected CO2 [micro l]</t>
  </si>
  <si>
    <t xml:space="preserve">peak area (int)</t>
  </si>
  <si>
    <t xml:space="preserve">Peak height (max)</t>
  </si>
  <si>
    <t xml:space="preserve">Slope</t>
  </si>
  <si>
    <t xml:space="preserve">Intercept</t>
  </si>
  <si>
    <t xml:space="preserve">SampleID</t>
  </si>
  <si>
    <t xml:space="preserve">Depth</t>
  </si>
  <si>
    <t xml:space="preserve">Date start incubation</t>
  </si>
  <si>
    <t xml:space="preserve">Elapsed time [h]</t>
  </si>
  <si>
    <t xml:space="preserve">peak height (max)</t>
  </si>
  <si>
    <r>
      <rPr>
        <b val="true"/>
        <sz val="11"/>
        <color rgb="FF000000"/>
        <rFont val="Arial"/>
        <family val="2"/>
        <charset val="1"/>
      </rPr>
      <t xml:space="preserve">CO</t>
    </r>
    <r>
      <rPr>
        <b val="true"/>
        <vertAlign val="subscript"/>
        <sz val="11"/>
        <color rgb="FF000000"/>
        <rFont val="Arial"/>
        <family val="2"/>
        <charset val="1"/>
      </rPr>
      <t xml:space="preserve">2 </t>
    </r>
    <r>
      <rPr>
        <b val="true"/>
        <sz val="11"/>
        <color rgb="FF000000"/>
        <rFont val="Arial"/>
        <family val="2"/>
        <charset val="1"/>
      </rPr>
      <t xml:space="preserve">Volume (area) [ml CO2/ml  air]</t>
    </r>
  </si>
  <si>
    <r>
      <rPr>
        <b val="true"/>
        <sz val="12"/>
        <color rgb="FF000000"/>
        <rFont val="Arial"/>
        <family val="2"/>
        <charset val="1"/>
      </rPr>
      <t xml:space="preserve">CO</t>
    </r>
    <r>
      <rPr>
        <b val="true"/>
        <vertAlign val="subscript"/>
        <sz val="12"/>
        <color rgb="FF000000"/>
        <rFont val="Arial"/>
        <family val="2"/>
        <charset val="1"/>
      </rPr>
      <t xml:space="preserve">2</t>
    </r>
    <r>
      <rPr>
        <b val="true"/>
        <sz val="12"/>
        <color rgb="FF000000"/>
        <rFont val="Arial"/>
        <family val="2"/>
        <charset val="1"/>
      </rPr>
      <t xml:space="preserve"> concentration [ppm]</t>
    </r>
  </si>
  <si>
    <t xml:space="preserve">Volume jar [ml]</t>
  </si>
  <si>
    <r>
      <rPr>
        <b val="true"/>
        <sz val="12"/>
        <color rgb="FF000000"/>
        <rFont val="Arial"/>
        <family val="2"/>
        <charset val="1"/>
      </rPr>
      <t xml:space="preserve">CO</t>
    </r>
    <r>
      <rPr>
        <b val="true"/>
        <vertAlign val="subscript"/>
        <sz val="12"/>
        <color rgb="FF000000"/>
        <rFont val="Arial"/>
        <family val="2"/>
        <charset val="1"/>
      </rPr>
      <t xml:space="preserve">2</t>
    </r>
    <r>
      <rPr>
        <b val="true"/>
        <sz val="12"/>
        <color rgb="FF000000"/>
        <rFont val="Arial"/>
        <family val="2"/>
        <charset val="1"/>
      </rPr>
      <t xml:space="preserve"> jar [ml]</t>
    </r>
  </si>
  <si>
    <r>
      <rPr>
        <b val="true"/>
        <sz val="12"/>
        <color rgb="FF000000"/>
        <rFont val="Arial"/>
        <family val="2"/>
        <charset val="1"/>
      </rPr>
      <t xml:space="preserve">CO</t>
    </r>
    <r>
      <rPr>
        <b val="true"/>
        <vertAlign val="subscript"/>
        <sz val="12"/>
        <color rgb="FF000000"/>
        <rFont val="Arial"/>
        <family val="2"/>
        <charset val="1"/>
      </rPr>
      <t xml:space="preserve">2</t>
    </r>
    <r>
      <rPr>
        <b val="true"/>
        <sz val="12"/>
        <color rgb="FF000000"/>
        <rFont val="Arial"/>
        <family val="2"/>
        <charset val="1"/>
      </rPr>
      <t xml:space="preserve"> jar [mg]</t>
    </r>
  </si>
  <si>
    <t xml:space="preserve">C jar [mg]</t>
  </si>
  <si>
    <t xml:space="preserve">PD_P2</t>
  </si>
  <si>
    <t xml:space="preserve">0-5 </t>
  </si>
  <si>
    <t xml:space="preserve">5-10 </t>
  </si>
  <si>
    <t xml:space="preserve">PD_P3</t>
  </si>
  <si>
    <t xml:space="preserve">0-5</t>
  </si>
  <si>
    <t xml:space="preserve">5-10</t>
  </si>
  <si>
    <t xml:space="preserve">PD_P4</t>
  </si>
  <si>
    <t xml:space="preserve">PD_P5</t>
  </si>
  <si>
    <t xml:space="preserve">PD_P10</t>
  </si>
  <si>
    <t xml:space="preserve">PD_P6</t>
  </si>
  <si>
    <t xml:space="preserve">PD_P9</t>
  </si>
  <si>
    <t xml:space="preserve">PD_P7</t>
  </si>
  <si>
    <t xml:space="preserve">Measurement CO2 – 1</t>
  </si>
  <si>
    <t xml:space="preserve">Elapsed 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</si>
</sst>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General"/>
    <numFmt numFmtId="167" formatCode="0.00"/>
    <numFmt numFmtId="168" formatCode="0.00000"/>
    <numFmt numFmtId="169" formatCode="#,##0.00"/>
  </numFmts>
  <fonts count="15">
    <font>
      <sz val="12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vertAlign val="subscript"/>
      <sz val="11"/>
      <color rgb="FF000000"/>
      <name val="Arial"/>
      <family val="2"/>
      <charset val="1"/>
    </font>
    <font>
      <b val="true"/>
      <vertAlign val="subscript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E9E9E"/>
        <bgColor rgb="FFB3B3B3"/>
      </patternFill>
    </fill>
    <fill>
      <patternFill patternType="solid">
        <fgColor rgb="FFF5F5F5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0" borderId="2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2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6" fillId="0" borderId="2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7" fontId="6" fillId="0" borderId="2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8" fontId="6" fillId="0" borderId="2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9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6" fillId="3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6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6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6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3" xfId="20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9DDB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7479847528588"/>
          <c:y val="0.0445654589908869"/>
          <c:w val="0.834593513716178"/>
          <c:h val="0.756612580573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Measurement_1!$L$4:$L$4</c:f>
              <c:strCache>
                <c:ptCount val="1"/>
                <c:pt idx="0">
                  <c:v>15.195</c:v>
                </c:pt>
              </c:strCache>
            </c:strRef>
          </c:tx>
          <c:spPr>
            <a:solidFill>
              <a:srgbClr val="b39ddb"/>
            </a:solidFill>
            <a:ln w="6480">
              <a:noFill/>
            </a:ln>
          </c:spPr>
          <c:marker>
            <c:symbol val="circle"/>
            <c:size val="8"/>
            <c:spPr>
              <a:solidFill>
                <a:srgbClr val="b39ddb"/>
              </a:solidFill>
            </c:spPr>
          </c:marker>
          <c:dPt>
            <c:idx val="5"/>
            <c:marker>
              <c:symbol val="circle"/>
              <c:size val="8"/>
              <c:spPr>
                <a:solidFill>
                  <a:srgbClr val="b39ddb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36720">
                <a:solidFill>
                  <a:srgbClr val="b39ddb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Measurement_1!$J$4:$J$13</c:f>
              <c:numCache>
                <c:formatCode>General</c:formatCode>
                <c:ptCount val="10"/>
                <c:pt idx="0">
                  <c:v>1318.1</c:v>
                </c:pt>
                <c:pt idx="1">
                  <c:v>1193.75</c:v>
                </c:pt>
                <c:pt idx="2">
                  <c:v>1105.1</c:v>
                </c:pt>
                <c:pt idx="3">
                  <c:v>940.9</c:v>
                </c:pt>
                <c:pt idx="4">
                  <c:v>837.465</c:v>
                </c:pt>
                <c:pt idx="5">
                  <c:v>705.47</c:v>
                </c:pt>
                <c:pt idx="6">
                  <c:v>602.19</c:v>
                </c:pt>
                <c:pt idx="7">
                  <c:v>422.075</c:v>
                </c:pt>
                <c:pt idx="8">
                  <c:v>328.405</c:v>
                </c:pt>
                <c:pt idx="9">
                  <c:v>158.145</c:v>
                </c:pt>
              </c:numCache>
            </c:numRef>
          </c:xVal>
          <c:yVal>
            <c:numRef>
              <c:f>Measurement_1!$L$4:$L$13</c:f>
              <c:numCache>
                <c:formatCode>General</c:formatCode>
                <c:ptCount val="10"/>
                <c:pt idx="0">
                  <c:v>15.195</c:v>
                </c:pt>
                <c:pt idx="1">
                  <c:v>13.3716</c:v>
                </c:pt>
                <c:pt idx="2">
                  <c:v>12.156</c:v>
                </c:pt>
                <c:pt idx="3">
                  <c:v>10.3326</c:v>
                </c:pt>
                <c:pt idx="4">
                  <c:v>9.117</c:v>
                </c:pt>
                <c:pt idx="5">
                  <c:v>7.2936</c:v>
                </c:pt>
                <c:pt idx="6">
                  <c:v>6.078</c:v>
                </c:pt>
                <c:pt idx="7">
                  <c:v>4.2546</c:v>
                </c:pt>
                <c:pt idx="8">
                  <c:v>3.039</c:v>
                </c:pt>
                <c:pt idx="9">
                  <c:v>1.2156</c:v>
                </c:pt>
              </c:numCache>
            </c:numRef>
          </c:yVal>
          <c:smooth val="0"/>
        </c:ser>
        <c:axId val="2423677"/>
        <c:axId val="54966723"/>
      </c:scatterChart>
      <c:valAx>
        <c:axId val="24236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66723"/>
        <c:crosses val="autoZero"/>
        <c:crossBetween val="midCat"/>
      </c:valAx>
      <c:valAx>
        <c:axId val="549667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Volume CO2 [micro 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36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14</xdr:row>
      <xdr:rowOff>6840</xdr:rowOff>
    </xdr:from>
    <xdr:to>
      <xdr:col>8</xdr:col>
      <xdr:colOff>153360</xdr:colOff>
      <xdr:row>33</xdr:row>
      <xdr:rowOff>17640</xdr:rowOff>
    </xdr:to>
    <xdr:graphicFrame>
      <xdr:nvGraphicFramePr>
        <xdr:cNvPr id="0" name=""/>
        <xdr:cNvGraphicFramePr/>
      </xdr:nvGraphicFramePr>
      <xdr:xfrm>
        <a:off x="840960" y="3287880"/>
        <a:ext cx="57607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ColWidth="8.37890625" defaultRowHeight="12.8" zeroHeight="false" outlineLevelRow="0" outlineLevelCol="0"/>
  <cols>
    <col collapsed="false" customWidth="true" hidden="false" outlineLevel="0" max="2" min="2" style="0" width="6.47"/>
    <col collapsed="false" customWidth="false" hidden="false" outlineLevel="0" max="3" min="3" style="1" width="8.4"/>
    <col collapsed="false" customWidth="true" hidden="false" outlineLevel="0" max="4" min="4" style="0" width="7.56"/>
    <col collapsed="false" customWidth="true" hidden="false" outlineLevel="0" max="5" min="5" style="0" width="9.98"/>
    <col collapsed="false" customWidth="true" hidden="false" outlineLevel="0" max="7" min="7" style="0" width="9.28"/>
    <col collapsed="false" customWidth="true" hidden="false" outlineLevel="0" max="8" min="8" style="0" width="7.9"/>
    <col collapsed="false" customWidth="true" hidden="false" outlineLevel="0" max="9" min="9" style="0" width="9.48"/>
    <col collapsed="false" customWidth="true" hidden="false" outlineLevel="0" max="10" min="10" style="0" width="7.81"/>
    <col collapsed="false" customWidth="true" hidden="false" outlineLevel="0" max="11" min="11" style="0" width="10.49"/>
  </cols>
  <sheetData>
    <row r="1" customFormat="false" ht="12.8" hidden="false" customHeight="true" outlineLevel="0" collapsed="false">
      <c r="A1" s="2"/>
      <c r="B1" s="3" t="s">
        <v>0</v>
      </c>
      <c r="C1" s="4" t="n">
        <v>45447.5</v>
      </c>
      <c r="D1" s="5"/>
      <c r="E1" s="5"/>
      <c r="F1" s="5"/>
      <c r="G1" s="5"/>
      <c r="H1" s="5"/>
      <c r="I1" s="5"/>
      <c r="J1" s="6"/>
      <c r="K1" s="6"/>
      <c r="L1" s="3"/>
      <c r="M1" s="7"/>
      <c r="N1" s="7"/>
      <c r="O1" s="7"/>
      <c r="P1" s="7"/>
      <c r="Q1" s="7"/>
      <c r="R1" s="7"/>
      <c r="S1" s="7"/>
    </row>
    <row r="2" customFormat="false" ht="41" hidden="false" customHeight="true" outlineLevel="0" collapsed="false">
      <c r="A2" s="8" t="s">
        <v>0</v>
      </c>
      <c r="B2" s="8" t="s">
        <v>1</v>
      </c>
      <c r="C2" s="8" t="s">
        <v>2</v>
      </c>
      <c r="D2" s="9" t="s">
        <v>3</v>
      </c>
      <c r="E2" s="9"/>
      <c r="F2" s="9" t="s">
        <v>4</v>
      </c>
      <c r="G2" s="9"/>
      <c r="H2" s="9" t="s">
        <v>5</v>
      </c>
      <c r="I2" s="9"/>
      <c r="J2" s="9" t="s">
        <v>6</v>
      </c>
      <c r="K2" s="9"/>
      <c r="L2" s="8" t="s">
        <v>7</v>
      </c>
      <c r="M2" s="7"/>
      <c r="N2" s="7"/>
      <c r="O2" s="7"/>
      <c r="P2" s="7"/>
      <c r="Q2" s="7"/>
      <c r="R2" s="7"/>
      <c r="S2" s="7"/>
    </row>
    <row r="3" customFormat="false" ht="39.55" hidden="false" customHeight="true" outlineLevel="0" collapsed="false">
      <c r="A3" s="8"/>
      <c r="B3" s="8"/>
      <c r="C3" s="8"/>
      <c r="D3" s="8" t="s">
        <v>8</v>
      </c>
      <c r="E3" s="8" t="s">
        <v>9</v>
      </c>
      <c r="F3" s="8" t="s">
        <v>8</v>
      </c>
      <c r="G3" s="8" t="s">
        <v>9</v>
      </c>
      <c r="H3" s="8" t="s">
        <v>8</v>
      </c>
      <c r="I3" s="8" t="s">
        <v>9</v>
      </c>
      <c r="J3" s="8" t="s">
        <v>8</v>
      </c>
      <c r="K3" s="8" t="s">
        <v>9</v>
      </c>
      <c r="L3" s="8"/>
      <c r="M3" s="7"/>
      <c r="N3" s="7"/>
      <c r="O3" s="7"/>
      <c r="P3" s="7"/>
      <c r="Q3" s="7"/>
      <c r="R3" s="7"/>
      <c r="S3" s="7"/>
    </row>
    <row r="4" customFormat="false" ht="15" hidden="false" customHeight="false" outlineLevel="0" collapsed="false">
      <c r="A4" s="4" t="n">
        <v>45388</v>
      </c>
      <c r="B4" s="10" t="n">
        <v>5</v>
      </c>
      <c r="C4" s="10" t="n">
        <v>3039</v>
      </c>
      <c r="D4" s="10" t="n">
        <v>1295.5</v>
      </c>
      <c r="E4" s="10" t="n">
        <v>238.87</v>
      </c>
      <c r="F4" s="10" t="n">
        <v>1340.7</v>
      </c>
      <c r="G4" s="10" t="n">
        <v>246.33</v>
      </c>
      <c r="H4" s="10"/>
      <c r="I4" s="10"/>
      <c r="J4" s="10" t="n">
        <f aca="false">AVERAGE(H4,F4,D4)</f>
        <v>1318.1</v>
      </c>
      <c r="K4" s="10" t="n">
        <f aca="false">AVERAGE(I4,G4,E4)</f>
        <v>242.6</v>
      </c>
      <c r="L4" s="10" t="n">
        <f aca="false">+B4/1000*C4</f>
        <v>15.195</v>
      </c>
      <c r="M4" s="7"/>
      <c r="N4" s="7"/>
      <c r="O4" s="7"/>
      <c r="P4" s="7"/>
      <c r="Q4" s="7"/>
      <c r="R4" s="7"/>
      <c r="S4" s="7"/>
    </row>
    <row r="5" customFormat="false" ht="15" hidden="false" customHeight="false" outlineLevel="0" collapsed="false">
      <c r="A5" s="4" t="n">
        <v>45388</v>
      </c>
      <c r="B5" s="10" t="n">
        <v>4.4</v>
      </c>
      <c r="C5" s="10" t="n">
        <v>3039</v>
      </c>
      <c r="D5" s="10" t="n">
        <v>1200.7</v>
      </c>
      <c r="E5" s="10" t="n">
        <v>223.71</v>
      </c>
      <c r="F5" s="10" t="n">
        <v>1186.8</v>
      </c>
      <c r="G5" s="10" t="n">
        <v>215.55</v>
      </c>
      <c r="H5" s="10"/>
      <c r="I5" s="10"/>
      <c r="J5" s="10" t="n">
        <f aca="false">AVERAGE(H5,F5,D5)</f>
        <v>1193.75</v>
      </c>
      <c r="K5" s="10" t="n">
        <f aca="false">AVERAGE(I5,G5,E5)</f>
        <v>219.63</v>
      </c>
      <c r="L5" s="10" t="n">
        <f aca="false">+B5/1000*C5</f>
        <v>13.3716</v>
      </c>
      <c r="M5" s="7"/>
      <c r="N5" s="7"/>
      <c r="O5" s="7"/>
      <c r="P5" s="7"/>
      <c r="Q5" s="7"/>
      <c r="R5" s="7"/>
      <c r="S5" s="7"/>
    </row>
    <row r="6" customFormat="false" ht="15" hidden="false" customHeight="false" outlineLevel="0" collapsed="false">
      <c r="A6" s="4" t="n">
        <v>45388</v>
      </c>
      <c r="B6" s="10" t="n">
        <v>4</v>
      </c>
      <c r="C6" s="10" t="n">
        <v>3039</v>
      </c>
      <c r="D6" s="10" t="n">
        <v>1110.1</v>
      </c>
      <c r="E6" s="10" t="n">
        <v>199.27</v>
      </c>
      <c r="F6" s="10" t="n">
        <v>1100.1</v>
      </c>
      <c r="G6" s="10" t="n">
        <v>197.66</v>
      </c>
      <c r="H6" s="10"/>
      <c r="I6" s="10"/>
      <c r="J6" s="10" t="n">
        <f aca="false">AVERAGE(H6,F6,D6)</f>
        <v>1105.1</v>
      </c>
      <c r="K6" s="10" t="n">
        <f aca="false">AVERAGE(I6,G6,E6)</f>
        <v>198.465</v>
      </c>
      <c r="L6" s="10" t="n">
        <f aca="false">+B6/1000*C6</f>
        <v>12.156</v>
      </c>
      <c r="M6" s="7"/>
      <c r="N6" s="7"/>
      <c r="O6" s="7"/>
      <c r="P6" s="7"/>
      <c r="Q6" s="7"/>
      <c r="R6" s="7"/>
      <c r="S6" s="7"/>
    </row>
    <row r="7" customFormat="false" ht="15" hidden="false" customHeight="false" outlineLevel="0" collapsed="false">
      <c r="A7" s="4" t="n">
        <v>45388</v>
      </c>
      <c r="B7" s="10" t="n">
        <v>3.4</v>
      </c>
      <c r="C7" s="10" t="n">
        <v>3039</v>
      </c>
      <c r="D7" s="10" t="n">
        <v>934.32</v>
      </c>
      <c r="E7" s="10" t="n">
        <v>170.88</v>
      </c>
      <c r="F7" s="10" t="n">
        <v>947.48</v>
      </c>
      <c r="G7" s="10" t="n">
        <v>177.49</v>
      </c>
      <c r="H7" s="10"/>
      <c r="I7" s="10"/>
      <c r="J7" s="10" t="n">
        <f aca="false">AVERAGE(H7,F7,D7)</f>
        <v>940.9</v>
      </c>
      <c r="K7" s="10" t="n">
        <f aca="false">AVERAGE(I7,G7,E7)</f>
        <v>174.185</v>
      </c>
      <c r="L7" s="10" t="n">
        <f aca="false">+B7/1000*C7</f>
        <v>10.3326</v>
      </c>
      <c r="M7" s="7"/>
      <c r="N7" s="7"/>
      <c r="O7" s="7"/>
      <c r="P7" s="7"/>
      <c r="Q7" s="7"/>
      <c r="R7" s="7"/>
      <c r="S7" s="7"/>
    </row>
    <row r="8" customFormat="false" ht="15" hidden="false" customHeight="false" outlineLevel="0" collapsed="false">
      <c r="A8" s="4" t="n">
        <v>45388</v>
      </c>
      <c r="B8" s="10" t="n">
        <v>3</v>
      </c>
      <c r="C8" s="10" t="n">
        <v>3039</v>
      </c>
      <c r="D8" s="10" t="n">
        <v>812.82</v>
      </c>
      <c r="E8" s="10" t="n">
        <v>159.87</v>
      </c>
      <c r="F8" s="10" t="n">
        <v>862.11</v>
      </c>
      <c r="G8" s="10" t="n">
        <v>156.36</v>
      </c>
      <c r="H8" s="10"/>
      <c r="I8" s="10"/>
      <c r="J8" s="10" t="n">
        <f aca="false">AVERAGE(H8,F8,D8)</f>
        <v>837.465</v>
      </c>
      <c r="K8" s="10" t="n">
        <f aca="false">AVERAGE(I8,G8,E8)</f>
        <v>158.115</v>
      </c>
      <c r="L8" s="10" t="n">
        <f aca="false">+B8/1000*C8</f>
        <v>9.117</v>
      </c>
      <c r="M8" s="7"/>
      <c r="N8" s="7"/>
      <c r="O8" s="7"/>
      <c r="P8" s="7"/>
      <c r="Q8" s="7"/>
      <c r="R8" s="7"/>
      <c r="S8" s="7"/>
    </row>
    <row r="9" customFormat="false" ht="15" hidden="false" customHeight="false" outlineLevel="0" collapsed="false">
      <c r="A9" s="4" t="n">
        <v>45388</v>
      </c>
      <c r="B9" s="10" t="n">
        <v>2.4</v>
      </c>
      <c r="C9" s="10" t="n">
        <v>3039</v>
      </c>
      <c r="D9" s="10" t="n">
        <v>696.79</v>
      </c>
      <c r="E9" s="10" t="n">
        <v>132.23</v>
      </c>
      <c r="F9" s="10" t="n">
        <v>714.15</v>
      </c>
      <c r="G9" s="10" t="n">
        <v>133.58</v>
      </c>
      <c r="H9" s="10"/>
      <c r="I9" s="10"/>
      <c r="J9" s="10" t="n">
        <f aca="false">AVERAGE(H9,F9,D9)</f>
        <v>705.47</v>
      </c>
      <c r="K9" s="10" t="n">
        <f aca="false">AVERAGE(I9,G9,E9)</f>
        <v>132.905</v>
      </c>
      <c r="L9" s="10" t="n">
        <f aca="false">+B9/1000*C9</f>
        <v>7.2936</v>
      </c>
      <c r="M9" s="7"/>
      <c r="N9" s="7"/>
      <c r="O9" s="7"/>
      <c r="P9" s="7"/>
      <c r="Q9" s="7"/>
      <c r="R9" s="7"/>
      <c r="S9" s="7"/>
    </row>
    <row r="10" customFormat="false" ht="15" hidden="false" customHeight="false" outlineLevel="0" collapsed="false">
      <c r="A10" s="4" t="n">
        <v>45388</v>
      </c>
      <c r="B10" s="10" t="n">
        <v>2</v>
      </c>
      <c r="C10" s="10" t="n">
        <v>3039</v>
      </c>
      <c r="D10" s="10" t="n">
        <v>587.35</v>
      </c>
      <c r="E10" s="10" t="n">
        <v>112.26</v>
      </c>
      <c r="F10" s="10" t="n">
        <v>617.03</v>
      </c>
      <c r="G10" s="10" t="n">
        <v>115.43</v>
      </c>
      <c r="H10" s="10"/>
      <c r="I10" s="10"/>
      <c r="J10" s="10" t="n">
        <f aca="false">AVERAGE(H10,F10,D10)</f>
        <v>602.19</v>
      </c>
      <c r="K10" s="10" t="n">
        <f aca="false">AVERAGE(I10,G10,E10)</f>
        <v>113.845</v>
      </c>
      <c r="L10" s="10" t="n">
        <f aca="false">+B10/1000*C10</f>
        <v>6.078</v>
      </c>
      <c r="M10" s="7"/>
      <c r="N10" s="7"/>
      <c r="O10" s="7"/>
      <c r="P10" s="7"/>
      <c r="Q10" s="7"/>
      <c r="R10" s="7"/>
      <c r="S10" s="7"/>
    </row>
    <row r="11" customFormat="false" ht="15" hidden="false" customHeight="false" outlineLevel="0" collapsed="false">
      <c r="A11" s="4" t="n">
        <v>45388</v>
      </c>
      <c r="B11" s="10" t="n">
        <v>1.4</v>
      </c>
      <c r="C11" s="10" t="n">
        <v>3039</v>
      </c>
      <c r="D11" s="10" t="n">
        <v>415.16</v>
      </c>
      <c r="E11" s="10" t="n">
        <v>85.33</v>
      </c>
      <c r="F11" s="10" t="n">
        <v>428.99</v>
      </c>
      <c r="G11" s="10" t="n">
        <v>87.365</v>
      </c>
      <c r="H11" s="10"/>
      <c r="I11" s="10"/>
      <c r="J11" s="10" t="n">
        <f aca="false">AVERAGE(H11,F11,D11)</f>
        <v>422.075</v>
      </c>
      <c r="K11" s="10" t="n">
        <f aca="false">AVERAGE(I11,G11,E11)</f>
        <v>86.3475</v>
      </c>
      <c r="L11" s="10" t="n">
        <f aca="false">+B11/1000*C11</f>
        <v>4.2546</v>
      </c>
      <c r="M11" s="7"/>
      <c r="N11" s="7"/>
      <c r="O11" s="7"/>
      <c r="P11" s="7"/>
      <c r="Q11" s="7"/>
      <c r="R11" s="7"/>
      <c r="S11" s="7"/>
    </row>
    <row r="12" customFormat="false" ht="15" hidden="false" customHeight="false" outlineLevel="0" collapsed="false">
      <c r="A12" s="4" t="n">
        <v>45388</v>
      </c>
      <c r="B12" s="10" t="n">
        <v>1</v>
      </c>
      <c r="C12" s="10" t="n">
        <v>3039</v>
      </c>
      <c r="D12" s="10" t="n">
        <v>343.21</v>
      </c>
      <c r="E12" s="10" t="n">
        <v>70.363</v>
      </c>
      <c r="F12" s="10" t="n">
        <v>313.6</v>
      </c>
      <c r="G12" s="10" t="n">
        <v>65.837</v>
      </c>
      <c r="H12" s="10"/>
      <c r="I12" s="10"/>
      <c r="J12" s="10" t="n">
        <f aca="false">AVERAGE(H12,F12,D12)</f>
        <v>328.405</v>
      </c>
      <c r="K12" s="10" t="n">
        <f aca="false">AVERAGE(I12,G12,E12)</f>
        <v>68.1</v>
      </c>
      <c r="L12" s="10" t="n">
        <f aca="false">+B12/1000*C12</f>
        <v>3.039</v>
      </c>
      <c r="M12" s="7"/>
      <c r="N12" s="7"/>
      <c r="O12" s="7"/>
      <c r="P12" s="7"/>
      <c r="Q12" s="7"/>
      <c r="R12" s="7"/>
      <c r="S12" s="7"/>
    </row>
    <row r="13" customFormat="false" ht="15" hidden="false" customHeight="false" outlineLevel="0" collapsed="false">
      <c r="A13" s="4" t="n">
        <v>45388</v>
      </c>
      <c r="B13" s="10" t="n">
        <v>0.4</v>
      </c>
      <c r="C13" s="10" t="n">
        <v>3039</v>
      </c>
      <c r="D13" s="10" t="n">
        <v>159.85</v>
      </c>
      <c r="E13" s="10" t="n">
        <v>33.478</v>
      </c>
      <c r="F13" s="10" t="n">
        <v>156.44</v>
      </c>
      <c r="G13" s="10" t="n">
        <v>33.081</v>
      </c>
      <c r="H13" s="10"/>
      <c r="I13" s="10"/>
      <c r="J13" s="10" t="n">
        <f aca="false">AVERAGE(H13,F13,D13)</f>
        <v>158.145</v>
      </c>
      <c r="K13" s="10" t="n">
        <f aca="false">AVERAGE(I13,G13,E13)</f>
        <v>33.2795</v>
      </c>
      <c r="L13" s="10" t="n">
        <f aca="false">+B13/1000*C13</f>
        <v>1.2156</v>
      </c>
      <c r="M13" s="7"/>
      <c r="N13" s="7"/>
      <c r="O13" s="7"/>
      <c r="P13" s="7"/>
      <c r="Q13" s="7"/>
      <c r="R13" s="7"/>
      <c r="S13" s="7"/>
    </row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>
      <c r="J16" s="11" t="s">
        <v>10</v>
      </c>
      <c r="K16" s="12" t="n">
        <f aca="false">+SLOPE(L4:L13,J4:J13)</f>
        <v>0.0119567723917459</v>
      </c>
    </row>
    <row r="17" customFormat="false" ht="15" hidden="false" customHeight="false" outlineLevel="0" collapsed="false">
      <c r="J17" s="11" t="s">
        <v>11</v>
      </c>
      <c r="K17" s="12" t="n">
        <f aca="false">+INTERCEPT(L4:L13,J4:J13)</f>
        <v>-0.895716873701307</v>
      </c>
    </row>
    <row r="18" customFormat="false" ht="15" hidden="false" customHeight="false" outlineLevel="0" collapsed="false"/>
    <row r="31" customFormat="false" ht="15" hidden="false" customHeight="false" outlineLevel="0" collapsed="false">
      <c r="L31" s="13"/>
    </row>
    <row r="36" customFormat="false" ht="55.2" hidden="false" customHeight="false" outlineLevel="0" collapsed="false">
      <c r="A36" s="14" t="s">
        <v>12</v>
      </c>
      <c r="B36" s="14" t="s">
        <v>13</v>
      </c>
      <c r="C36" s="15" t="s">
        <v>14</v>
      </c>
      <c r="D36" s="15" t="s">
        <v>1</v>
      </c>
      <c r="E36" s="15" t="s">
        <v>0</v>
      </c>
      <c r="F36" s="15" t="s">
        <v>15</v>
      </c>
      <c r="G36" s="15" t="s">
        <v>8</v>
      </c>
      <c r="H36" s="15" t="s">
        <v>16</v>
      </c>
      <c r="I36" s="16" t="s">
        <v>17</v>
      </c>
      <c r="J36" s="15" t="s">
        <v>18</v>
      </c>
      <c r="K36" s="15" t="s">
        <v>19</v>
      </c>
      <c r="L36" s="15" t="s">
        <v>20</v>
      </c>
      <c r="M36" s="17" t="s">
        <v>21</v>
      </c>
      <c r="N36" s="17" t="s">
        <v>22</v>
      </c>
    </row>
    <row r="37" customFormat="false" ht="15" hidden="false" customHeight="false" outlineLevel="0" collapsed="false">
      <c r="A37" s="18" t="s">
        <v>23</v>
      </c>
      <c r="B37" s="18" t="s">
        <v>24</v>
      </c>
      <c r="C37" s="19" t="n">
        <v>45442.625</v>
      </c>
      <c r="D37" s="20" t="n">
        <v>5</v>
      </c>
      <c r="E37" s="19" t="n">
        <f aca="false">+Measurement_1!C1</f>
        <v>45447.5</v>
      </c>
      <c r="F37" s="21" t="n">
        <f aca="false">+(E37-C37)*24</f>
        <v>117</v>
      </c>
      <c r="G37" s="20" t="n">
        <v>6837.3</v>
      </c>
      <c r="H37" s="20" t="n">
        <v>1016.3</v>
      </c>
      <c r="I37" s="22" t="n">
        <f aca="false">+((Measurement_1!$K$16*G37)+Measurement_1!$K$17)/D37/1000</f>
        <v>0.0161712646000766</v>
      </c>
      <c r="J37" s="21" t="n">
        <f aca="false">+I37*1000000</f>
        <v>16171.2646000766</v>
      </c>
      <c r="K37" s="20" t="n">
        <v>587</v>
      </c>
      <c r="L37" s="21" t="n">
        <f aca="false">+K37*I37</f>
        <v>9.49253232024496</v>
      </c>
      <c r="M37" s="23" t="n">
        <f aca="false">+L37*1.83</f>
        <v>17.3713341460483</v>
      </c>
      <c r="N37" s="23" t="n">
        <f aca="false">+M37*(12/(12+(16*2)))</f>
        <v>4.73763658528589</v>
      </c>
    </row>
    <row r="38" customFormat="false" ht="15" hidden="false" customHeight="false" outlineLevel="0" collapsed="false">
      <c r="A38" s="18" t="s">
        <v>23</v>
      </c>
      <c r="B38" s="24" t="s">
        <v>25</v>
      </c>
      <c r="C38" s="19" t="n">
        <v>45442.625</v>
      </c>
      <c r="D38" s="20" t="n">
        <v>5</v>
      </c>
      <c r="E38" s="19" t="n">
        <f aca="false">+Measurement_1!C1</f>
        <v>45447.5</v>
      </c>
      <c r="F38" s="21" t="n">
        <f aca="false">+(E38-C38)*24</f>
        <v>117</v>
      </c>
      <c r="G38" s="20" t="n">
        <v>6731</v>
      </c>
      <c r="H38" s="20" t="n">
        <v>973</v>
      </c>
      <c r="I38" s="22" t="n">
        <f aca="false">+((Measurement_1!$K$16*G38)+Measurement_1!$K$17)/D38/1000</f>
        <v>0.0159170636190281</v>
      </c>
      <c r="J38" s="21" t="n">
        <f aca="false">+I38*1000000</f>
        <v>15917.0636190281</v>
      </c>
      <c r="K38" s="20" t="n">
        <v>587</v>
      </c>
      <c r="L38" s="21" t="n">
        <f aca="false">+K38*I38</f>
        <v>9.34331634436947</v>
      </c>
      <c r="M38" s="23" t="n">
        <f aca="false">+L38*1.83</f>
        <v>17.0982689101961</v>
      </c>
      <c r="N38" s="23" t="n">
        <f aca="false">+M38*(12/(12+(16*2)))</f>
        <v>4.66316424823531</v>
      </c>
    </row>
    <row r="39" customFormat="false" ht="15" hidden="false" customHeight="false" outlineLevel="0" collapsed="false">
      <c r="A39" s="18" t="s">
        <v>26</v>
      </c>
      <c r="B39" s="18" t="s">
        <v>27</v>
      </c>
      <c r="C39" s="19" t="n">
        <v>45442.625</v>
      </c>
      <c r="D39" s="20" t="n">
        <v>5</v>
      </c>
      <c r="E39" s="19" t="n">
        <f aca="false">+Measurement_1!C1</f>
        <v>45447.5</v>
      </c>
      <c r="F39" s="21" t="n">
        <f aca="false">+(E39-C39)*24</f>
        <v>117</v>
      </c>
      <c r="G39" s="20" t="n">
        <v>8593</v>
      </c>
      <c r="H39" s="20" t="n">
        <v>1027.7</v>
      </c>
      <c r="I39" s="22" t="n">
        <f aca="false">+((Measurement_1!$K$16*G39)+Measurement_1!$K$17)/D39/1000</f>
        <v>0.0203697656577142</v>
      </c>
      <c r="J39" s="21" t="n">
        <f aca="false">+I39*1000000</f>
        <v>20369.7656577142</v>
      </c>
      <c r="K39" s="20" t="n">
        <v>587</v>
      </c>
      <c r="L39" s="21" t="n">
        <f aca="false">+K39*I39</f>
        <v>11.9570524410783</v>
      </c>
      <c r="M39" s="23" t="n">
        <f aca="false">+L39*1.83</f>
        <v>21.8814059671732</v>
      </c>
      <c r="N39" s="23" t="n">
        <f aca="false">+M39*(12/(12+(16*2)))</f>
        <v>5.96765617286542</v>
      </c>
    </row>
    <row r="40" customFormat="false" ht="15" hidden="false" customHeight="false" outlineLevel="0" collapsed="false">
      <c r="A40" s="18" t="s">
        <v>26</v>
      </c>
      <c r="B40" s="24" t="s">
        <v>28</v>
      </c>
      <c r="C40" s="19" t="n">
        <v>45442.625</v>
      </c>
      <c r="D40" s="20" t="n">
        <v>5</v>
      </c>
      <c r="E40" s="19" t="n">
        <f aca="false">+Measurement_1!C1</f>
        <v>45447.5</v>
      </c>
      <c r="F40" s="21" t="n">
        <f aca="false">+(E40-C40)*24</f>
        <v>117</v>
      </c>
      <c r="G40" s="20" t="n">
        <v>7274</v>
      </c>
      <c r="H40" s="20" t="n">
        <v>990.54</v>
      </c>
      <c r="I40" s="22" t="n">
        <f aca="false">+((Measurement_1!$K$16*G40)+Measurement_1!$K$17)/D40/1000</f>
        <v>0.0172155691007717</v>
      </c>
      <c r="J40" s="21" t="n">
        <f aca="false">+I40*1000000</f>
        <v>17215.5691007717</v>
      </c>
      <c r="K40" s="20" t="n">
        <v>587</v>
      </c>
      <c r="L40" s="21" t="n">
        <f aca="false">+K40*I40</f>
        <v>10.105539062153</v>
      </c>
      <c r="M40" s="23" t="n">
        <f aca="false">+L40*1.83</f>
        <v>18.4931364837399</v>
      </c>
      <c r="N40" s="23" t="n">
        <f aca="false">+M40*(12/(12+(16*2)))</f>
        <v>5.04358267738362</v>
      </c>
    </row>
    <row r="41" customFormat="false" ht="15" hidden="false" customHeight="false" outlineLevel="0" collapsed="false">
      <c r="A41" s="18" t="s">
        <v>29</v>
      </c>
      <c r="B41" s="18" t="s">
        <v>27</v>
      </c>
      <c r="C41" s="19" t="n">
        <v>45442.625</v>
      </c>
      <c r="D41" s="20" t="n">
        <v>5</v>
      </c>
      <c r="E41" s="19" t="n">
        <f aca="false">+Measurement_1!C1</f>
        <v>45447.5</v>
      </c>
      <c r="F41" s="21" t="n">
        <f aca="false">+(E41-C41)*24</f>
        <v>117</v>
      </c>
      <c r="G41" s="20" t="n">
        <v>5776.7</v>
      </c>
      <c r="H41" s="20" t="n">
        <v>1031.8</v>
      </c>
      <c r="I41" s="22" t="n">
        <f aca="false">+((Measurement_1!$K$16*G41)+Measurement_1!$K$17)/D41/1000</f>
        <v>0.0136349940403394</v>
      </c>
      <c r="J41" s="21" t="n">
        <f aca="false">+I41*1000000</f>
        <v>13634.9940403394</v>
      </c>
      <c r="K41" s="20" t="n">
        <v>587</v>
      </c>
      <c r="L41" s="21" t="n">
        <f aca="false">+K41*I41</f>
        <v>8.00374150167925</v>
      </c>
      <c r="M41" s="23" t="n">
        <f aca="false">+L41*1.83</f>
        <v>14.646846948073</v>
      </c>
      <c r="N41" s="23" t="n">
        <f aca="false">+M41*(12/(12+(16*2)))</f>
        <v>3.99459462220174</v>
      </c>
    </row>
    <row r="42" customFormat="false" ht="15" hidden="false" customHeight="false" outlineLevel="0" collapsed="false">
      <c r="A42" s="18" t="s">
        <v>29</v>
      </c>
      <c r="B42" s="24" t="s">
        <v>28</v>
      </c>
      <c r="C42" s="19" t="n">
        <v>45442.625</v>
      </c>
      <c r="D42" s="20" t="n">
        <v>5</v>
      </c>
      <c r="E42" s="19" t="n">
        <f aca="false">+Measurement_1!C1</f>
        <v>45447.5</v>
      </c>
      <c r="F42" s="21" t="n">
        <f aca="false">+(E42-C42)*24</f>
        <v>117</v>
      </c>
      <c r="G42" s="20" t="n">
        <v>8851.1</v>
      </c>
      <c r="H42" s="20" t="n">
        <v>1030.4</v>
      </c>
      <c r="I42" s="22" t="n">
        <f aca="false">+((Measurement_1!$K$16*G42)+Measurement_1!$K$17)/D42/1000</f>
        <v>0.0209869742485762</v>
      </c>
      <c r="J42" s="21" t="n">
        <f aca="false">+I42*1000000</f>
        <v>20986.9742485762</v>
      </c>
      <c r="K42" s="20" t="n">
        <v>587</v>
      </c>
      <c r="L42" s="21" t="n">
        <f aca="false">+K42*I42</f>
        <v>12.3193538839142</v>
      </c>
      <c r="M42" s="23" t="n">
        <f aca="false">+L42*1.83</f>
        <v>22.544417607563</v>
      </c>
      <c r="N42" s="23" t="n">
        <f aca="false">+M42*(12/(12+(16*2)))</f>
        <v>6.14847752933536</v>
      </c>
    </row>
    <row r="43" customFormat="false" ht="15" hidden="false" customHeight="false" outlineLevel="0" collapsed="false">
      <c r="A43" s="18" t="s">
        <v>30</v>
      </c>
      <c r="B43" s="18" t="s">
        <v>27</v>
      </c>
      <c r="C43" s="19" t="n">
        <v>45442.625</v>
      </c>
      <c r="D43" s="20" t="n">
        <v>5</v>
      </c>
      <c r="E43" s="19" t="n">
        <f aca="false">+Measurement_1!C1</f>
        <v>45447.5</v>
      </c>
      <c r="F43" s="21" t="n">
        <f aca="false">+(E43-C43)*24</f>
        <v>117</v>
      </c>
      <c r="G43" s="20" t="n">
        <v>9824.1</v>
      </c>
      <c r="H43" s="20" t="n">
        <v>1033</v>
      </c>
      <c r="I43" s="22" t="n">
        <f aca="false">+((Measurement_1!$K$16*G43)+Measurement_1!$K$17)/D43/1000</f>
        <v>0.0233137621560099</v>
      </c>
      <c r="J43" s="21" t="n">
        <f aca="false">+I43*1000000</f>
        <v>23313.7621560099</v>
      </c>
      <c r="K43" s="20" t="n">
        <v>587</v>
      </c>
      <c r="L43" s="21" t="n">
        <f aca="false">+K43*I43</f>
        <v>13.6851783855778</v>
      </c>
      <c r="M43" s="23" t="n">
        <f aca="false">+L43*1.83</f>
        <v>25.0438764456074</v>
      </c>
      <c r="N43" s="23" t="n">
        <f aca="false">+M43*(12/(12+(16*2)))</f>
        <v>6.83014812152929</v>
      </c>
    </row>
    <row r="44" customFormat="false" ht="15" hidden="false" customHeight="false" outlineLevel="0" collapsed="false">
      <c r="A44" s="18" t="s">
        <v>30</v>
      </c>
      <c r="B44" s="24" t="s">
        <v>28</v>
      </c>
      <c r="C44" s="19" t="n">
        <v>45442.625</v>
      </c>
      <c r="D44" s="20" t="n">
        <v>5</v>
      </c>
      <c r="E44" s="19" t="n">
        <f aca="false">+Measurement_1!C1</f>
        <v>45447.5</v>
      </c>
      <c r="F44" s="21" t="n">
        <f aca="false">+(E44-C44)*24</f>
        <v>117</v>
      </c>
      <c r="G44" s="20" t="n">
        <v>8959.4</v>
      </c>
      <c r="H44" s="20" t="n">
        <v>1032.1</v>
      </c>
      <c r="I44" s="22" t="n">
        <f aca="false">+((Measurement_1!$K$16*G44)+Measurement_1!$K$17)/D44/1000</f>
        <v>0.0212459579385814</v>
      </c>
      <c r="J44" s="21" t="n">
        <f aca="false">+I44*1000000</f>
        <v>21245.9579385814</v>
      </c>
      <c r="K44" s="20" t="n">
        <v>587</v>
      </c>
      <c r="L44" s="21" t="n">
        <f aca="false">+K44*I44</f>
        <v>12.4713773099473</v>
      </c>
      <c r="M44" s="23" t="n">
        <f aca="false">+L44*1.83</f>
        <v>22.8226204772035</v>
      </c>
      <c r="N44" s="23" t="n">
        <f aca="false">+M44*(12/(12+(16*2)))</f>
        <v>6.22435103923732</v>
      </c>
    </row>
    <row r="45" customFormat="false" ht="15" hidden="false" customHeight="false" outlineLevel="0" collapsed="false">
      <c r="A45" s="18" t="s">
        <v>31</v>
      </c>
      <c r="B45" s="18" t="s">
        <v>27</v>
      </c>
      <c r="C45" s="19" t="n">
        <v>45442.625</v>
      </c>
      <c r="D45" s="20" t="n">
        <v>5</v>
      </c>
      <c r="E45" s="19" t="n">
        <f aca="false">+Measurement_1!C1</f>
        <v>45447.5</v>
      </c>
      <c r="F45" s="21" t="n">
        <f aca="false">+(E45-C45)*24</f>
        <v>117</v>
      </c>
      <c r="G45" s="20" t="n">
        <v>9747.9</v>
      </c>
      <c r="H45" s="20" t="n">
        <v>1033.2</v>
      </c>
      <c r="I45" s="22" t="n">
        <f aca="false">+((Measurement_1!$K$16*G45)+Measurement_1!$K$17)/D45/1000</f>
        <v>0.0231315409447597</v>
      </c>
      <c r="J45" s="21" t="n">
        <f aca="false">+I45*1000000</f>
        <v>23131.5409447597</v>
      </c>
      <c r="K45" s="20" t="n">
        <v>587</v>
      </c>
      <c r="L45" s="21" t="n">
        <f aca="false">+K45*I45</f>
        <v>13.5782145345739</v>
      </c>
      <c r="M45" s="23" t="n">
        <f aca="false">+L45*1.83</f>
        <v>24.8481325982703</v>
      </c>
      <c r="N45" s="23" t="n">
        <f aca="false">+M45*(12/(12+(16*2)))</f>
        <v>6.7767634358919</v>
      </c>
    </row>
    <row r="46" customFormat="false" ht="15" hidden="false" customHeight="false" outlineLevel="0" collapsed="false">
      <c r="A46" s="18" t="s">
        <v>31</v>
      </c>
      <c r="B46" s="24" t="s">
        <v>28</v>
      </c>
      <c r="C46" s="19" t="n">
        <v>45442.625</v>
      </c>
      <c r="D46" s="20" t="n">
        <v>5</v>
      </c>
      <c r="E46" s="19" t="n">
        <f aca="false">+Measurement_1!C1</f>
        <v>45447.5</v>
      </c>
      <c r="F46" s="21" t="n">
        <f aca="false">+(E46-C46)*24</f>
        <v>117</v>
      </c>
      <c r="G46" s="20" t="n">
        <v>9348.7</v>
      </c>
      <c r="H46" s="20" t="n">
        <v>1033.4</v>
      </c>
      <c r="I46" s="22" t="n">
        <f aca="false">+((Measurement_1!$K$16*G46)+Measurement_1!$K$17)/D46/1000</f>
        <v>0.0221769122370027</v>
      </c>
      <c r="J46" s="21" t="n">
        <f aca="false">+I46*1000000</f>
        <v>22176.9122370027</v>
      </c>
      <c r="K46" s="20" t="n">
        <v>587</v>
      </c>
      <c r="L46" s="21" t="n">
        <f aca="false">+K46*I46</f>
        <v>13.0178474831206</v>
      </c>
      <c r="M46" s="23" t="n">
        <f aca="false">+L46*1.83</f>
        <v>23.8226608941107</v>
      </c>
      <c r="N46" s="23" t="n">
        <f aca="false">+M46*(12/(12+(16*2)))</f>
        <v>6.49708933475746</v>
      </c>
    </row>
    <row r="47" customFormat="false" ht="15" hidden="false" customHeight="false" outlineLevel="0" collapsed="false">
      <c r="A47" s="18" t="s">
        <v>32</v>
      </c>
      <c r="B47" s="18" t="s">
        <v>27</v>
      </c>
      <c r="C47" s="19" t="n">
        <v>45446.4166666667</v>
      </c>
      <c r="D47" s="20" t="n">
        <v>5</v>
      </c>
      <c r="E47" s="19" t="n">
        <f aca="false">+Measurement_1!C1</f>
        <v>45447.5</v>
      </c>
      <c r="F47" s="21" t="n">
        <f aca="false">+(E47-C47)*24</f>
        <v>25.9999999991851</v>
      </c>
      <c r="G47" s="20" t="n">
        <v>4429.7</v>
      </c>
      <c r="H47" s="20" t="n">
        <v>601.98</v>
      </c>
      <c r="I47" s="22" t="n">
        <f aca="false">+((Measurement_1!$K$16*G47)+Measurement_1!$K$17)/D47/1000</f>
        <v>0.0104138395580031</v>
      </c>
      <c r="J47" s="21" t="n">
        <f aca="false">+I47*1000000</f>
        <v>10413.8395580031</v>
      </c>
      <c r="K47" s="20" t="n">
        <v>587</v>
      </c>
      <c r="L47" s="21" t="n">
        <f aca="false">+K47*I47</f>
        <v>6.11292382054782</v>
      </c>
      <c r="M47" s="23" t="n">
        <f aca="false">+L47*1.83</f>
        <v>11.1866505916025</v>
      </c>
      <c r="N47" s="23" t="n">
        <f aca="false">+M47*(12/(12+(16*2)))</f>
        <v>3.05090470680068</v>
      </c>
    </row>
    <row r="48" customFormat="false" ht="15" hidden="false" customHeight="false" outlineLevel="0" collapsed="false">
      <c r="A48" s="18" t="s">
        <v>32</v>
      </c>
      <c r="B48" s="24" t="s">
        <v>28</v>
      </c>
      <c r="C48" s="19" t="n">
        <v>45446.4166666667</v>
      </c>
      <c r="D48" s="20" t="n">
        <v>5</v>
      </c>
      <c r="E48" s="19" t="n">
        <f aca="false">+Measurement_1!C1</f>
        <v>45447.5</v>
      </c>
      <c r="F48" s="21" t="n">
        <f aca="false">+(E48-C48)*24</f>
        <v>25.9999999991851</v>
      </c>
      <c r="G48" s="20" t="n">
        <v>3290.7</v>
      </c>
      <c r="H48" s="20" t="n">
        <v>452.9</v>
      </c>
      <c r="I48" s="22" t="n">
        <f aca="false">+((Measurement_1!$K$16*G48)+Measurement_1!$K$17)/D48/1000</f>
        <v>0.00769008680716338</v>
      </c>
      <c r="J48" s="21" t="n">
        <f aca="false">+I48*1000000</f>
        <v>7690.08680716338</v>
      </c>
      <c r="K48" s="20" t="n">
        <v>587</v>
      </c>
      <c r="L48" s="21" t="n">
        <f aca="false">+K48*I48</f>
        <v>4.51408095580491</v>
      </c>
      <c r="M48" s="23" t="n">
        <f aca="false">+L48*1.83</f>
        <v>8.26076814912298</v>
      </c>
      <c r="N48" s="23" t="n">
        <f aca="false">+M48*(12/(12+(16*2)))</f>
        <v>2.25293676794263</v>
      </c>
    </row>
    <row r="49" customFormat="false" ht="15" hidden="false" customHeight="false" outlineLevel="0" collapsed="false">
      <c r="A49" s="18" t="s">
        <v>33</v>
      </c>
      <c r="B49" s="18" t="s">
        <v>27</v>
      </c>
      <c r="C49" s="19" t="n">
        <v>45446.4166666667</v>
      </c>
      <c r="D49" s="20" t="n">
        <v>5</v>
      </c>
      <c r="E49" s="19" t="n">
        <f aca="false">+Measurement_1!C1</f>
        <v>45447.5</v>
      </c>
      <c r="F49" s="21" t="n">
        <f aca="false">+(E49-C49)*24</f>
        <v>25.9999999991851</v>
      </c>
      <c r="G49" s="20" t="n">
        <v>7091.7</v>
      </c>
      <c r="H49" s="20" t="n">
        <v>926.01</v>
      </c>
      <c r="I49" s="22" t="n">
        <f aca="false">+((Measurement_1!$K$16*G49)+Measurement_1!$K$17)/D49/1000</f>
        <v>0.0167796251793686</v>
      </c>
      <c r="J49" s="21" t="n">
        <f aca="false">+I49*1000000</f>
        <v>16779.6251793686</v>
      </c>
      <c r="K49" s="20" t="n">
        <v>587</v>
      </c>
      <c r="L49" s="21" t="n">
        <f aca="false">+K49*I49</f>
        <v>9.84963998028938</v>
      </c>
      <c r="M49" s="23" t="n">
        <f aca="false">+L49*1.83</f>
        <v>18.0248411639296</v>
      </c>
      <c r="N49" s="23" t="n">
        <f aca="false">+M49*(12/(12+(16*2)))</f>
        <v>4.91586577198079</v>
      </c>
    </row>
    <row r="50" customFormat="false" ht="15" hidden="false" customHeight="false" outlineLevel="0" collapsed="false">
      <c r="A50" s="18" t="s">
        <v>33</v>
      </c>
      <c r="B50" s="24" t="s">
        <v>28</v>
      </c>
      <c r="C50" s="19" t="n">
        <v>45446.4166666667</v>
      </c>
      <c r="D50" s="20" t="n">
        <v>5</v>
      </c>
      <c r="E50" s="19" t="n">
        <f aca="false">+Measurement_1!C1</f>
        <v>45447.5</v>
      </c>
      <c r="F50" s="21" t="n">
        <f aca="false">+(E50-C50)*24</f>
        <v>25.9999999991851</v>
      </c>
      <c r="G50" s="20" t="n">
        <v>6462.7</v>
      </c>
      <c r="H50" s="20" t="n">
        <v>867.23</v>
      </c>
      <c r="I50" s="22" t="n">
        <f aca="false">+((Measurement_1!$K$16*G50)+Measurement_1!$K$17)/D50/1000</f>
        <v>0.015275463212487</v>
      </c>
      <c r="J50" s="21" t="n">
        <f aca="false">+I50*1000000</f>
        <v>15275.463212487</v>
      </c>
      <c r="K50" s="20" t="n">
        <v>587</v>
      </c>
      <c r="L50" s="21" t="n">
        <f aca="false">+K50*I50</f>
        <v>8.96669690572986</v>
      </c>
      <c r="M50" s="23" t="n">
        <f aca="false">+L50*1.83</f>
        <v>16.4090553374856</v>
      </c>
      <c r="N50" s="23" t="n">
        <f aca="false">+M50*(12/(12+(16*2)))</f>
        <v>4.47519691022336</v>
      </c>
    </row>
    <row r="51" customFormat="false" ht="15" hidden="false" customHeight="false" outlineLevel="0" collapsed="false">
      <c r="A51" s="18" t="s">
        <v>34</v>
      </c>
      <c r="B51" s="18" t="s">
        <v>27</v>
      </c>
      <c r="C51" s="19" t="n">
        <v>45446.4166666667</v>
      </c>
      <c r="D51" s="20" t="n">
        <v>5</v>
      </c>
      <c r="E51" s="19" t="n">
        <f aca="false">+Measurement_1!C1</f>
        <v>45447.5</v>
      </c>
      <c r="F51" s="21" t="n">
        <f aca="false">+(E51-C51)*24</f>
        <v>25.9999999991851</v>
      </c>
      <c r="G51" s="20" t="n">
        <v>6749.1</v>
      </c>
      <c r="H51" s="20" t="n">
        <v>895.72</v>
      </c>
      <c r="I51" s="22" t="n">
        <f aca="false">+((Measurement_1!$K$16*G51)+Measurement_1!$K$17)/D51/1000</f>
        <v>0.0159603471350862</v>
      </c>
      <c r="J51" s="21" t="n">
        <f aca="false">+I51*1000000</f>
        <v>15960.3471350862</v>
      </c>
      <c r="K51" s="20" t="n">
        <v>587</v>
      </c>
      <c r="L51" s="21" t="n">
        <f aca="false">+K51*I51</f>
        <v>9.36872376829559</v>
      </c>
      <c r="M51" s="23" t="n">
        <f aca="false">+L51*1.83</f>
        <v>17.1447644959809</v>
      </c>
      <c r="N51" s="23" t="n">
        <f aca="false">+M51*(12/(12+(16*2)))</f>
        <v>4.67584486254025</v>
      </c>
    </row>
    <row r="52" customFormat="false" ht="15" hidden="false" customHeight="false" outlineLevel="0" collapsed="false">
      <c r="A52" s="18" t="s">
        <v>34</v>
      </c>
      <c r="B52" s="24" t="s">
        <v>28</v>
      </c>
      <c r="C52" s="19" t="n">
        <v>45446.4166666667</v>
      </c>
      <c r="D52" s="20" t="n">
        <v>5</v>
      </c>
      <c r="E52" s="19" t="n">
        <f aca="false">+Measurement_1!C1</f>
        <v>45447.5</v>
      </c>
      <c r="F52" s="21" t="n">
        <f aca="false">+(E52-C52)*24</f>
        <v>25.9999999991851</v>
      </c>
      <c r="G52" s="20" t="n">
        <v>2952.7</v>
      </c>
      <c r="H52" s="20" t="n">
        <v>471.03</v>
      </c>
      <c r="I52" s="22" t="n">
        <f aca="false">+((Measurement_1!$K$16*G52)+Measurement_1!$K$17)/D52/1000</f>
        <v>0.00688180899348136</v>
      </c>
      <c r="J52" s="21" t="n">
        <f aca="false">+I52*1000000</f>
        <v>6881.80899348136</v>
      </c>
      <c r="K52" s="20" t="n">
        <v>587</v>
      </c>
      <c r="L52" s="21" t="n">
        <f aca="false">+K52*I52</f>
        <v>4.03962187917356</v>
      </c>
      <c r="M52" s="23" t="n">
        <f aca="false">+L52*1.83</f>
        <v>7.39250803888761</v>
      </c>
      <c r="N52" s="23" t="n">
        <f aca="false">+M52*(12/(12+(16*2)))</f>
        <v>2.01613855606026</v>
      </c>
    </row>
    <row r="53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>
      <c r="H58" s="25"/>
    </row>
    <row r="59" customFormat="false" ht="15" hidden="false" customHeight="false" outlineLevel="0" collapsed="false"/>
    <row r="62" customFormat="false" ht="15" hidden="false" customHeight="false" outlineLevel="0" collapsed="false">
      <c r="E62" s="25"/>
    </row>
  </sheetData>
  <mergeCells count="8">
    <mergeCell ref="A2:A3"/>
    <mergeCell ref="B2:B3"/>
    <mergeCell ref="C2:C3"/>
    <mergeCell ref="D2:E2"/>
    <mergeCell ref="F2:G2"/>
    <mergeCell ref="H2:I2"/>
    <mergeCell ref="J2:K2"/>
    <mergeCell ref="L2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37890625" defaultRowHeight="15" zeroHeight="false" outlineLevelRow="0" outlineLevelCol="0"/>
  <cols>
    <col collapsed="false" customWidth="true" hidden="false" outlineLevel="0" max="3" min="3" style="0" width="10.59"/>
  </cols>
  <sheetData>
    <row r="2" customFormat="false" ht="15" hidden="false" customHeight="false" outlineLevel="0" collapsed="false">
      <c r="C2" s="26" t="s">
        <v>35</v>
      </c>
      <c r="D2" s="26"/>
      <c r="E2" s="26"/>
      <c r="F2" s="26"/>
      <c r="G2" s="26"/>
    </row>
    <row r="3" customFormat="false" ht="42.5" hidden="false" customHeight="false" outlineLevel="0" collapsed="false">
      <c r="A3" s="9" t="s">
        <v>12</v>
      </c>
      <c r="B3" s="9" t="s">
        <v>13</v>
      </c>
      <c r="C3" s="27" t="s">
        <v>14</v>
      </c>
      <c r="D3" s="28" t="s">
        <v>0</v>
      </c>
      <c r="E3" s="28" t="s">
        <v>36</v>
      </c>
      <c r="F3" s="29" t="s">
        <v>18</v>
      </c>
      <c r="G3" s="30" t="s">
        <v>22</v>
      </c>
      <c r="H3" s="7"/>
      <c r="I3" s="7"/>
      <c r="J3" s="7"/>
      <c r="K3" s="7"/>
      <c r="L3" s="7"/>
      <c r="M3" s="7"/>
    </row>
    <row r="4" customFormat="false" ht="15" hidden="false" customHeight="false" outlineLevel="0" collapsed="false">
      <c r="A4" s="5" t="s">
        <v>23</v>
      </c>
      <c r="B4" s="5" t="s">
        <v>24</v>
      </c>
      <c r="C4" s="31" t="n">
        <v>45442.625</v>
      </c>
      <c r="D4" s="32" t="n">
        <f aca="false">+Measurement_1!C1</f>
        <v>45447.5</v>
      </c>
      <c r="E4" s="33" t="n">
        <f aca="false">+D4-C4</f>
        <v>4.875</v>
      </c>
      <c r="F4" s="33" t="n">
        <f aca="false">+Measurement_1!J37</f>
        <v>16171.2646000766</v>
      </c>
      <c r="G4" s="34" t="n">
        <f aca="false">+Measurement_1!N37</f>
        <v>4.73763658528589</v>
      </c>
      <c r="H4" s="7"/>
      <c r="I4" s="7"/>
      <c r="J4" s="7"/>
      <c r="K4" s="7"/>
      <c r="L4" s="7"/>
      <c r="M4" s="7"/>
    </row>
    <row r="5" customFormat="false" ht="15" hidden="false" customHeight="false" outlineLevel="0" collapsed="false">
      <c r="A5" s="5" t="s">
        <v>23</v>
      </c>
      <c r="B5" s="35" t="s">
        <v>25</v>
      </c>
      <c r="C5" s="31" t="n">
        <v>45442.625</v>
      </c>
      <c r="D5" s="32" t="n">
        <f aca="false">+Measurement_1!C1</f>
        <v>45447.5</v>
      </c>
      <c r="E5" s="33" t="n">
        <f aca="false">+D5-C5</f>
        <v>4.875</v>
      </c>
      <c r="F5" s="33" t="n">
        <f aca="false">+Measurement_1!J38</f>
        <v>15917.0636190281</v>
      </c>
      <c r="G5" s="34" t="n">
        <f aca="false">+Measurement_1!N38</f>
        <v>4.66316424823531</v>
      </c>
      <c r="H5" s="7"/>
      <c r="I5" s="7"/>
      <c r="J5" s="7"/>
      <c r="K5" s="7"/>
      <c r="L5" s="7"/>
      <c r="M5" s="7"/>
    </row>
    <row r="6" customFormat="false" ht="15" hidden="false" customHeight="false" outlineLevel="0" collapsed="false">
      <c r="A6" s="5" t="s">
        <v>26</v>
      </c>
      <c r="B6" s="5" t="s">
        <v>27</v>
      </c>
      <c r="C6" s="31" t="n">
        <v>45442.625</v>
      </c>
      <c r="D6" s="32" t="n">
        <f aca="false">+Measurement_1!C1</f>
        <v>45447.5</v>
      </c>
      <c r="E6" s="33" t="n">
        <f aca="false">+D6-C6</f>
        <v>4.875</v>
      </c>
      <c r="F6" s="33" t="n">
        <f aca="false">+Measurement_1!J39</f>
        <v>20369.7656577142</v>
      </c>
      <c r="G6" s="34" t="n">
        <f aca="false">+Measurement_1!N39</f>
        <v>5.96765617286542</v>
      </c>
      <c r="H6" s="7"/>
      <c r="I6" s="7"/>
      <c r="J6" s="7"/>
      <c r="K6" s="7"/>
      <c r="L6" s="7"/>
      <c r="M6" s="7"/>
    </row>
    <row r="7" customFormat="false" ht="15" hidden="false" customHeight="false" outlineLevel="0" collapsed="false">
      <c r="A7" s="5" t="s">
        <v>26</v>
      </c>
      <c r="B7" s="35" t="s">
        <v>28</v>
      </c>
      <c r="C7" s="31" t="n">
        <v>45442.625</v>
      </c>
      <c r="D7" s="32" t="n">
        <f aca="false">+Measurement_1!C1</f>
        <v>45447.5</v>
      </c>
      <c r="E7" s="33" t="n">
        <f aca="false">+D7-C7</f>
        <v>4.875</v>
      </c>
      <c r="F7" s="33" t="n">
        <f aca="false">+Measurement_1!J40</f>
        <v>17215.5691007717</v>
      </c>
      <c r="G7" s="34" t="n">
        <f aca="false">+Measurement_1!N40</f>
        <v>5.04358267738362</v>
      </c>
      <c r="H7" s="7"/>
      <c r="I7" s="7"/>
      <c r="J7" s="7"/>
      <c r="K7" s="7"/>
      <c r="L7" s="7"/>
      <c r="M7" s="7"/>
    </row>
    <row r="8" customFormat="false" ht="15" hidden="false" customHeight="false" outlineLevel="0" collapsed="false">
      <c r="A8" s="5" t="s">
        <v>29</v>
      </c>
      <c r="B8" s="5" t="s">
        <v>27</v>
      </c>
      <c r="C8" s="31" t="n">
        <v>45442.625</v>
      </c>
      <c r="D8" s="32" t="n">
        <f aca="false">+Measurement_1!C1</f>
        <v>45447.5</v>
      </c>
      <c r="E8" s="33" t="n">
        <f aca="false">+D8-C8</f>
        <v>4.875</v>
      </c>
      <c r="F8" s="33" t="n">
        <f aca="false">+Measurement_1!J41</f>
        <v>13634.9940403394</v>
      </c>
      <c r="G8" s="34" t="n">
        <f aca="false">+Measurement_1!N41</f>
        <v>3.99459462220174</v>
      </c>
      <c r="H8" s="7"/>
      <c r="I8" s="7"/>
      <c r="J8" s="7"/>
      <c r="K8" s="7"/>
      <c r="L8" s="7"/>
      <c r="M8" s="7"/>
    </row>
    <row r="9" customFormat="false" ht="15" hidden="false" customHeight="false" outlineLevel="0" collapsed="false">
      <c r="A9" s="5" t="s">
        <v>29</v>
      </c>
      <c r="B9" s="35" t="s">
        <v>28</v>
      </c>
      <c r="C9" s="31" t="n">
        <v>45442.625</v>
      </c>
      <c r="D9" s="32" t="n">
        <f aca="false">+Measurement_1!C1</f>
        <v>45447.5</v>
      </c>
      <c r="E9" s="33" t="n">
        <f aca="false">+D9-C9</f>
        <v>4.875</v>
      </c>
      <c r="F9" s="33" t="n">
        <f aca="false">+Measurement_1!J42</f>
        <v>20986.9742485762</v>
      </c>
      <c r="G9" s="34" t="n">
        <f aca="false">+Measurement_1!N42</f>
        <v>6.14847752933536</v>
      </c>
      <c r="H9" s="7"/>
      <c r="I9" s="7"/>
      <c r="J9" s="7"/>
      <c r="K9" s="7"/>
      <c r="L9" s="7"/>
      <c r="M9" s="7"/>
    </row>
    <row r="10" customFormat="false" ht="15" hidden="false" customHeight="false" outlineLevel="0" collapsed="false">
      <c r="A10" s="5" t="s">
        <v>30</v>
      </c>
      <c r="B10" s="5" t="s">
        <v>27</v>
      </c>
      <c r="C10" s="31" t="n">
        <v>45442.625</v>
      </c>
      <c r="D10" s="32" t="n">
        <f aca="false">+Measurement_1!C1</f>
        <v>45447.5</v>
      </c>
      <c r="E10" s="33" t="n">
        <f aca="false">+D10-C10</f>
        <v>4.875</v>
      </c>
      <c r="F10" s="33" t="n">
        <f aca="false">+Measurement_1!J43</f>
        <v>23313.7621560099</v>
      </c>
      <c r="G10" s="34" t="n">
        <f aca="false">+Measurement_1!N43</f>
        <v>6.83014812152929</v>
      </c>
      <c r="H10" s="7"/>
      <c r="I10" s="7"/>
      <c r="J10" s="7"/>
      <c r="K10" s="7"/>
      <c r="L10" s="7"/>
      <c r="M10" s="7"/>
    </row>
    <row r="11" customFormat="false" ht="15" hidden="false" customHeight="false" outlineLevel="0" collapsed="false">
      <c r="A11" s="5" t="s">
        <v>30</v>
      </c>
      <c r="B11" s="35" t="s">
        <v>28</v>
      </c>
      <c r="C11" s="31" t="n">
        <v>45442.625</v>
      </c>
      <c r="D11" s="32" t="n">
        <f aca="false">+Measurement_1!C1</f>
        <v>45447.5</v>
      </c>
      <c r="E11" s="33" t="n">
        <f aca="false">+D11-C11</f>
        <v>4.875</v>
      </c>
      <c r="F11" s="33" t="n">
        <f aca="false">+Measurement_1!J44</f>
        <v>21245.9579385814</v>
      </c>
      <c r="G11" s="34" t="n">
        <f aca="false">+Measurement_1!N44</f>
        <v>6.22435103923732</v>
      </c>
      <c r="H11" s="7"/>
      <c r="I11" s="7"/>
      <c r="J11" s="7"/>
      <c r="K11" s="7"/>
      <c r="L11" s="7"/>
      <c r="M11" s="7"/>
    </row>
    <row r="12" customFormat="false" ht="15" hidden="false" customHeight="false" outlineLevel="0" collapsed="false">
      <c r="A12" s="5" t="s">
        <v>31</v>
      </c>
      <c r="B12" s="5" t="s">
        <v>27</v>
      </c>
      <c r="C12" s="31" t="n">
        <v>45442.625</v>
      </c>
      <c r="D12" s="32" t="n">
        <f aca="false">+Measurement_1!C1</f>
        <v>45447.5</v>
      </c>
      <c r="E12" s="33" t="n">
        <f aca="false">+D12-C12</f>
        <v>4.875</v>
      </c>
      <c r="F12" s="33" t="n">
        <f aca="false">+Measurement_1!J45</f>
        <v>23131.5409447597</v>
      </c>
      <c r="G12" s="34" t="n">
        <f aca="false">+Measurement_1!N45</f>
        <v>6.7767634358919</v>
      </c>
      <c r="H12" s="7"/>
      <c r="I12" s="7"/>
      <c r="J12" s="7"/>
      <c r="K12" s="7"/>
      <c r="L12" s="7"/>
      <c r="M12" s="7"/>
    </row>
    <row r="13" customFormat="false" ht="15" hidden="false" customHeight="false" outlineLevel="0" collapsed="false">
      <c r="A13" s="5" t="s">
        <v>31</v>
      </c>
      <c r="B13" s="35" t="s">
        <v>28</v>
      </c>
      <c r="C13" s="31" t="n">
        <v>45442.625</v>
      </c>
      <c r="D13" s="32" t="n">
        <f aca="false">+Measurement_1!C1</f>
        <v>45447.5</v>
      </c>
      <c r="E13" s="33" t="n">
        <f aca="false">+D13-C13</f>
        <v>4.875</v>
      </c>
      <c r="F13" s="33" t="n">
        <f aca="false">+Measurement_1!J46</f>
        <v>22176.9122370027</v>
      </c>
      <c r="G13" s="34" t="n">
        <f aca="false">+Measurement_1!N46</f>
        <v>6.49708933475746</v>
      </c>
      <c r="H13" s="7"/>
      <c r="I13" s="7"/>
      <c r="J13" s="7"/>
      <c r="K13" s="7"/>
      <c r="L13" s="7"/>
      <c r="M13" s="7"/>
    </row>
    <row r="14" customFormat="false" ht="15" hidden="false" customHeight="false" outlineLevel="0" collapsed="false">
      <c r="A14" s="5" t="s">
        <v>32</v>
      </c>
      <c r="B14" s="5" t="s">
        <v>27</v>
      </c>
      <c r="C14" s="31" t="n">
        <v>45446.4166666667</v>
      </c>
      <c r="D14" s="32" t="n">
        <f aca="false">+Measurement_1!C1</f>
        <v>45447.5</v>
      </c>
      <c r="E14" s="33" t="n">
        <f aca="false">+D14-C14</f>
        <v>1.08333333329938</v>
      </c>
      <c r="F14" s="33" t="n">
        <f aca="false">+Measurement_1!J47</f>
        <v>10413.8395580031</v>
      </c>
      <c r="G14" s="34" t="n">
        <f aca="false">+Measurement_1!N47</f>
        <v>3.05090470680068</v>
      </c>
      <c r="H14" s="7"/>
      <c r="I14" s="7"/>
      <c r="J14" s="7"/>
      <c r="K14" s="7"/>
      <c r="L14" s="7"/>
      <c r="M14" s="7"/>
    </row>
    <row r="15" customFormat="false" ht="15" hidden="false" customHeight="false" outlineLevel="0" collapsed="false">
      <c r="A15" s="5" t="s">
        <v>32</v>
      </c>
      <c r="B15" s="35" t="s">
        <v>28</v>
      </c>
      <c r="C15" s="31" t="n">
        <v>45446.4166666667</v>
      </c>
      <c r="D15" s="32" t="n">
        <f aca="false">+Measurement_1!C1</f>
        <v>45447.5</v>
      </c>
      <c r="E15" s="33" t="n">
        <f aca="false">+D15-C15</f>
        <v>1.08333333329938</v>
      </c>
      <c r="F15" s="33" t="n">
        <f aca="false">+Measurement_1!J48</f>
        <v>7690.08680716338</v>
      </c>
      <c r="G15" s="34" t="n">
        <f aca="false">+Measurement_1!N48</f>
        <v>2.25293676794263</v>
      </c>
      <c r="H15" s="7"/>
      <c r="I15" s="7"/>
      <c r="J15" s="7"/>
      <c r="K15" s="7"/>
      <c r="L15" s="7"/>
      <c r="M15" s="7"/>
    </row>
    <row r="16" customFormat="false" ht="15" hidden="false" customHeight="false" outlineLevel="0" collapsed="false">
      <c r="A16" s="5" t="s">
        <v>33</v>
      </c>
      <c r="B16" s="5" t="s">
        <v>27</v>
      </c>
      <c r="C16" s="31" t="n">
        <v>45446.4166666667</v>
      </c>
      <c r="D16" s="32" t="n">
        <f aca="false">+Measurement_1!C1</f>
        <v>45447.5</v>
      </c>
      <c r="E16" s="33" t="n">
        <f aca="false">+D16-C16</f>
        <v>1.08333333329938</v>
      </c>
      <c r="F16" s="33" t="n">
        <f aca="false">+Measurement_1!J49</f>
        <v>16779.6251793686</v>
      </c>
      <c r="G16" s="34" t="n">
        <f aca="false">+Measurement_1!N49</f>
        <v>4.91586577198079</v>
      </c>
      <c r="H16" s="7"/>
      <c r="I16" s="7"/>
      <c r="J16" s="7"/>
      <c r="K16" s="7"/>
      <c r="L16" s="7"/>
      <c r="M16" s="7"/>
    </row>
    <row r="17" customFormat="false" ht="15" hidden="false" customHeight="false" outlineLevel="0" collapsed="false">
      <c r="A17" s="5" t="s">
        <v>33</v>
      </c>
      <c r="B17" s="35" t="s">
        <v>28</v>
      </c>
      <c r="C17" s="31" t="n">
        <v>45446.4166666667</v>
      </c>
      <c r="D17" s="32" t="n">
        <f aca="false">+Measurement_1!C1</f>
        <v>45447.5</v>
      </c>
      <c r="E17" s="33" t="n">
        <f aca="false">+D17-C17</f>
        <v>1.08333333329938</v>
      </c>
      <c r="F17" s="33" t="n">
        <f aca="false">+Measurement_1!J50</f>
        <v>15275.463212487</v>
      </c>
      <c r="G17" s="34" t="n">
        <f aca="false">+Measurement_1!N50</f>
        <v>4.47519691022336</v>
      </c>
      <c r="H17" s="7"/>
      <c r="I17" s="7"/>
      <c r="J17" s="7"/>
      <c r="K17" s="7"/>
      <c r="L17" s="7"/>
      <c r="M17" s="7"/>
    </row>
    <row r="18" customFormat="false" ht="15" hidden="false" customHeight="false" outlineLevel="0" collapsed="false">
      <c r="A18" s="5" t="s">
        <v>34</v>
      </c>
      <c r="B18" s="5" t="s">
        <v>27</v>
      </c>
      <c r="C18" s="31" t="n">
        <v>45446.4166666667</v>
      </c>
      <c r="D18" s="32" t="n">
        <f aca="false">+Measurement_1!C1</f>
        <v>45447.5</v>
      </c>
      <c r="E18" s="33" t="n">
        <f aca="false">+D18-C18</f>
        <v>1.08333333329938</v>
      </c>
      <c r="F18" s="33" t="n">
        <f aca="false">+Measurement_1!J51</f>
        <v>15960.3471350862</v>
      </c>
      <c r="G18" s="34" t="n">
        <f aca="false">+Measurement_1!N51</f>
        <v>4.67584486254025</v>
      </c>
      <c r="H18" s="7"/>
      <c r="I18" s="7"/>
      <c r="J18" s="7"/>
      <c r="K18" s="7"/>
      <c r="L18" s="7"/>
      <c r="M18" s="7"/>
    </row>
    <row r="19" customFormat="false" ht="15" hidden="false" customHeight="false" outlineLevel="0" collapsed="false">
      <c r="A19" s="5" t="s">
        <v>34</v>
      </c>
      <c r="B19" s="35" t="s">
        <v>28</v>
      </c>
      <c r="C19" s="36" t="n">
        <v>45446.4166666667</v>
      </c>
      <c r="D19" s="37" t="n">
        <f aca="false">+Measurement_1!C1</f>
        <v>45447.5</v>
      </c>
      <c r="E19" s="38" t="n">
        <f aca="false">+D19-C19</f>
        <v>1.08333333329938</v>
      </c>
      <c r="F19" s="38" t="n">
        <f aca="false">+Measurement_1!J52</f>
        <v>6881.80899348136</v>
      </c>
      <c r="G19" s="39" t="n">
        <f aca="false">+Measurement_1!N52</f>
        <v>2.01613855606026</v>
      </c>
      <c r="H19" s="7"/>
      <c r="I19" s="7"/>
      <c r="J19" s="7"/>
      <c r="K19" s="7"/>
      <c r="L19" s="7"/>
      <c r="M19" s="7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7"/>
      <c r="G20" s="7"/>
      <c r="H20" s="7"/>
      <c r="I20" s="7"/>
      <c r="J20" s="7"/>
      <c r="K20" s="7"/>
      <c r="L20" s="7"/>
      <c r="M20" s="7"/>
    </row>
    <row r="21" customFormat="false" ht="15" hidden="false" customHeight="false" outlineLevel="0" collapsed="false">
      <c r="A21" s="1"/>
      <c r="B21" s="1"/>
      <c r="C21" s="1"/>
      <c r="D21" s="1"/>
      <c r="E21" s="1"/>
    </row>
    <row r="1048576" customFormat="false" ht="12.8" hidden="false" customHeight="false" outlineLevel="0" collapsed="false"/>
  </sheetData>
  <mergeCells count="1">
    <mergeCell ref="C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2023-11-07T12:09:27Z</dcterms:created>
  <dc:creator>Hui Wang</dc:creator>
  <dc:description/>
  <dc:language>en-US</dc:language>
  <cp:lastModifiedBy/>
  <cp:lastPrinted>2023-12-04T16:47:20Z</cp:lastPrinted>
  <dcterms:modified xsi:type="dcterms:W3CDTF">2024-06-18T18:32:28Z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