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444e49b3b39ae2/Desktop/"/>
    </mc:Choice>
  </mc:AlternateContent>
  <xr:revisionPtr revIDLastSave="38" documentId="13_ncr:40009_{B3853F3F-46A4-44E6-ACD4-3F2A867F1297}" xr6:coauthVersionLast="47" xr6:coauthVersionMax="47" xr10:uidLastSave="{BD6F8495-69B5-4F00-858E-B21E340700D1}"/>
  <bookViews>
    <workbookView xWindow="28680" yWindow="6285" windowWidth="20730" windowHeight="11040" activeTab="2" xr2:uid="{00000000-000D-0000-FFFF-FFFF00000000}"/>
  </bookViews>
  <sheets>
    <sheet name="Sheet2" sheetId="3" r:id="rId1"/>
    <sheet name="Sheet4" sheetId="5" r:id="rId2"/>
    <sheet name="AIRBNB INFO" sheetId="1" r:id="rId3"/>
  </sheets>
  <definedNames>
    <definedName name="_xlnm._FilterDatabase" localSheetId="2" hidden="1">'AIRBNB INFO'!$A$1:$S$148</definedName>
  </definedNames>
  <calcPr calcId="19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2" i="1"/>
  <c r="L2" i="1" s="1"/>
  <c r="I148" i="1"/>
  <c r="J31" i="1" s="1"/>
  <c r="N131" i="1"/>
  <c r="N36" i="1"/>
  <c r="N97" i="1"/>
  <c r="N113" i="1"/>
  <c r="N68" i="1"/>
  <c r="N83" i="1"/>
  <c r="N92" i="1"/>
  <c r="N84" i="1"/>
  <c r="N57" i="1"/>
  <c r="N31" i="1"/>
  <c r="N91" i="1"/>
  <c r="N46" i="1"/>
  <c r="N47" i="1"/>
  <c r="N25" i="1"/>
  <c r="N26" i="1"/>
  <c r="N48" i="1"/>
  <c r="N16" i="1"/>
  <c r="N15" i="1"/>
  <c r="N32" i="1"/>
  <c r="N27" i="1"/>
  <c r="N37" i="1"/>
  <c r="N69" i="1"/>
  <c r="N33" i="1"/>
  <c r="N49" i="1"/>
  <c r="N70" i="1"/>
  <c r="N71" i="1"/>
  <c r="N34" i="1"/>
  <c r="N17" i="1"/>
  <c r="N55" i="1"/>
  <c r="N38" i="1"/>
  <c r="N132" i="1"/>
  <c r="N72" i="1"/>
  <c r="N114" i="1"/>
  <c r="N115" i="1"/>
  <c r="N50" i="1"/>
  <c r="N73" i="1"/>
  <c r="N39" i="1"/>
  <c r="N45" i="1"/>
  <c r="N58" i="1"/>
  <c r="N133" i="1"/>
  <c r="N40" i="1"/>
  <c r="N134" i="1"/>
  <c r="N119" i="1"/>
  <c r="N74" i="1"/>
  <c r="N3" i="1"/>
  <c r="N107" i="1"/>
  <c r="N75" i="1"/>
  <c r="N4" i="1"/>
  <c r="N100" i="1"/>
  <c r="N5" i="1"/>
  <c r="N6" i="1"/>
  <c r="N28" i="1"/>
  <c r="N128" i="1"/>
  <c r="N135" i="1"/>
  <c r="N103" i="1"/>
  <c r="N7" i="1"/>
  <c r="N136" i="1"/>
  <c r="N85" i="1"/>
  <c r="N137" i="1"/>
  <c r="N118" i="1"/>
  <c r="N56" i="1"/>
  <c r="N122" i="1"/>
  <c r="N98" i="1"/>
  <c r="N8" i="1"/>
  <c r="N104" i="1"/>
  <c r="N29" i="1"/>
  <c r="N129" i="1"/>
  <c r="N123" i="1"/>
  <c r="N120" i="1"/>
  <c r="N9" i="1"/>
  <c r="N124" i="1"/>
  <c r="N87" i="1"/>
  <c r="N10" i="1"/>
  <c r="N130" i="1"/>
  <c r="N88" i="1"/>
  <c r="N138" i="1"/>
  <c r="N108" i="1"/>
  <c r="N93" i="1"/>
  <c r="N11" i="1"/>
  <c r="N76" i="1"/>
  <c r="N77" i="1"/>
  <c r="N86" i="1"/>
  <c r="N89" i="1"/>
  <c r="N41" i="1"/>
  <c r="N105" i="1"/>
  <c r="N101" i="1"/>
  <c r="N22" i="1"/>
  <c r="N125" i="1"/>
  <c r="N139" i="1"/>
  <c r="N12" i="1"/>
  <c r="N99" i="1"/>
  <c r="N59" i="1"/>
  <c r="N94" i="1"/>
  <c r="N140" i="1"/>
  <c r="N2" i="1"/>
  <c r="N141" i="1"/>
  <c r="N51" i="1"/>
  <c r="N42" i="1"/>
  <c r="N18" i="1"/>
  <c r="N116" i="1"/>
  <c r="N19" i="1"/>
  <c r="N78" i="1"/>
  <c r="N95" i="1"/>
  <c r="N30" i="1"/>
  <c r="N126" i="1"/>
  <c r="N147" i="1"/>
  <c r="N106" i="1"/>
  <c r="N23" i="1"/>
  <c r="N52" i="1"/>
  <c r="N43" i="1"/>
  <c r="N13" i="1"/>
  <c r="N60" i="1"/>
  <c r="N142" i="1"/>
  <c r="N20" i="1"/>
  <c r="N112" i="1"/>
  <c r="N96" i="1"/>
  <c r="N143" i="1"/>
  <c r="N109" i="1"/>
  <c r="N24" i="1"/>
  <c r="N61" i="1"/>
  <c r="N21" i="1"/>
  <c r="N79" i="1"/>
  <c r="N66" i="1"/>
  <c r="N80" i="1"/>
  <c r="N62" i="1"/>
  <c r="N144" i="1"/>
  <c r="N145" i="1"/>
  <c r="N63" i="1"/>
  <c r="N14" i="1"/>
  <c r="N110" i="1"/>
  <c r="N53" i="1"/>
  <c r="N127" i="1"/>
  <c r="N117" i="1"/>
  <c r="N111" i="1"/>
  <c r="N64" i="1"/>
  <c r="N146" i="1"/>
  <c r="N90" i="1"/>
  <c r="N65" i="1"/>
  <c r="N81" i="1"/>
  <c r="N35" i="1"/>
  <c r="N44" i="1"/>
  <c r="N102" i="1"/>
  <c r="N121" i="1"/>
  <c r="N82" i="1"/>
  <c r="N54" i="1"/>
  <c r="N67" i="1"/>
  <c r="J94" i="1" l="1"/>
  <c r="J59" i="1"/>
  <c r="J12" i="1"/>
  <c r="J77" i="1"/>
  <c r="J136" i="1"/>
  <c r="J81" i="1"/>
  <c r="J7" i="1"/>
  <c r="J14" i="1"/>
  <c r="J135" i="1"/>
  <c r="J63" i="1"/>
  <c r="J3" i="1"/>
  <c r="J144" i="1"/>
  <c r="J38" i="1"/>
  <c r="J29" i="1"/>
  <c r="J143" i="1"/>
  <c r="J37" i="1"/>
  <c r="J78" i="1"/>
  <c r="J32" i="1"/>
  <c r="J93" i="1"/>
  <c r="J126" i="1"/>
  <c r="J114" i="1"/>
  <c r="J35" i="1"/>
  <c r="J30" i="1"/>
  <c r="J123" i="1"/>
  <c r="J72" i="1"/>
  <c r="J96" i="1"/>
  <c r="J76" i="1"/>
  <c r="J74" i="1"/>
  <c r="J112" i="1"/>
  <c r="J11" i="1"/>
  <c r="J119" i="1"/>
  <c r="J92" i="1"/>
  <c r="J142" i="1"/>
  <c r="J134" i="1"/>
  <c r="J44" i="1"/>
  <c r="J120" i="1"/>
  <c r="J90" i="1"/>
  <c r="J95" i="1"/>
  <c r="J129" i="1"/>
  <c r="J132" i="1"/>
  <c r="J69" i="1"/>
  <c r="J145" i="1"/>
  <c r="J99" i="1"/>
  <c r="J103" i="1"/>
  <c r="J27" i="1"/>
  <c r="J84" i="1"/>
  <c r="J65" i="1"/>
  <c r="J20" i="1"/>
  <c r="J139" i="1"/>
  <c r="J104" i="1"/>
  <c r="J40" i="1"/>
  <c r="J83" i="1"/>
  <c r="J117" i="1"/>
  <c r="J79" i="1"/>
  <c r="J60" i="1"/>
  <c r="J125" i="1"/>
  <c r="J138" i="1"/>
  <c r="J5" i="1"/>
  <c r="J16" i="1"/>
  <c r="J111" i="1"/>
  <c r="J18" i="1"/>
  <c r="J98" i="1"/>
  <c r="J113" i="1"/>
  <c r="J146" i="1"/>
  <c r="J43" i="1"/>
  <c r="J101" i="1"/>
  <c r="J122" i="1"/>
  <c r="J45" i="1"/>
  <c r="J97" i="1"/>
  <c r="J64" i="1"/>
  <c r="J36" i="1"/>
  <c r="J102" i="1"/>
  <c r="J127" i="1"/>
  <c r="J61" i="1"/>
  <c r="J23" i="1"/>
  <c r="J51" i="1"/>
  <c r="J41" i="1"/>
  <c r="J87" i="1"/>
  <c r="J56" i="1"/>
  <c r="J4" i="1"/>
  <c r="J73" i="1"/>
  <c r="J70" i="1"/>
  <c r="J47" i="1"/>
  <c r="J13" i="1"/>
  <c r="J88" i="1"/>
  <c r="J34" i="1"/>
  <c r="J67" i="1"/>
  <c r="J141" i="1"/>
  <c r="J28" i="1"/>
  <c r="J71" i="1"/>
  <c r="J121" i="1"/>
  <c r="J52" i="1"/>
  <c r="J10" i="1"/>
  <c r="J25" i="1"/>
  <c r="J82" i="1"/>
  <c r="J53" i="1"/>
  <c r="J24" i="1"/>
  <c r="J106" i="1"/>
  <c r="J2" i="1"/>
  <c r="J89" i="1"/>
  <c r="J124" i="1"/>
  <c r="J137" i="1"/>
  <c r="J75" i="1"/>
  <c r="J50" i="1"/>
  <c r="J49" i="1"/>
  <c r="J46" i="1"/>
  <c r="J80" i="1"/>
  <c r="J19" i="1"/>
  <c r="J108" i="1"/>
  <c r="J128" i="1"/>
  <c r="J55" i="1"/>
  <c r="J15" i="1"/>
  <c r="J116" i="1"/>
  <c r="J8" i="1"/>
  <c r="J133" i="1"/>
  <c r="J17" i="1"/>
  <c r="J68" i="1"/>
  <c r="J21" i="1"/>
  <c r="J22" i="1"/>
  <c r="J6" i="1"/>
  <c r="J58" i="1"/>
  <c r="J48" i="1"/>
  <c r="J62" i="1"/>
  <c r="J130" i="1"/>
  <c r="J26" i="1"/>
  <c r="J66" i="1"/>
  <c r="J42" i="1"/>
  <c r="J105" i="1"/>
  <c r="J118" i="1"/>
  <c r="J100" i="1"/>
  <c r="J39" i="1"/>
  <c r="J131" i="1"/>
  <c r="J54" i="1"/>
  <c r="J110" i="1"/>
  <c r="J109" i="1"/>
  <c r="J147" i="1"/>
  <c r="J140" i="1"/>
  <c r="J86" i="1"/>
  <c r="J9" i="1"/>
  <c r="J85" i="1"/>
  <c r="J107" i="1"/>
  <c r="J115" i="1"/>
  <c r="J33" i="1"/>
  <c r="J91" i="1"/>
</calcChain>
</file>

<file path=xl/sharedStrings.xml><?xml version="1.0" encoding="utf-8"?>
<sst xmlns="http://schemas.openxmlformats.org/spreadsheetml/2006/main" count="797" uniqueCount="195">
  <si>
    <t>id</t>
  </si>
  <si>
    <t>host_id</t>
  </si>
  <si>
    <t>host_name</t>
  </si>
  <si>
    <t>neighbourhood_group</t>
  </si>
  <si>
    <t>neighbourhood</t>
  </si>
  <si>
    <t>latitude</t>
  </si>
  <si>
    <t>longitude</t>
  </si>
  <si>
    <t>room_type</t>
  </si>
  <si>
    <t>price</t>
  </si>
  <si>
    <t>minimum_nights</t>
  </si>
  <si>
    <t>number_of_reviews</t>
  </si>
  <si>
    <t>last_review</t>
  </si>
  <si>
    <t>reviews_per_month</t>
  </si>
  <si>
    <t>availability_365</t>
  </si>
  <si>
    <t>number_of_reviews_ltm</t>
  </si>
  <si>
    <t>Jennifer</t>
  </si>
  <si>
    <t>Manhattan</t>
  </si>
  <si>
    <t>Midtown</t>
  </si>
  <si>
    <t>Entire home/apt</t>
  </si>
  <si>
    <t>Garon</t>
  </si>
  <si>
    <t>Brooklyn</t>
  </si>
  <si>
    <t>Bedford-Stuyvesant</t>
  </si>
  <si>
    <t>Private room</t>
  </si>
  <si>
    <t>Rebecca</t>
  </si>
  <si>
    <t>Sunset Park</t>
  </si>
  <si>
    <t>Shunichi</t>
  </si>
  <si>
    <t>MaryEllen</t>
  </si>
  <si>
    <t>Upper West Side</t>
  </si>
  <si>
    <t>Lena</t>
  </si>
  <si>
    <t>Morningside Heights</t>
  </si>
  <si>
    <t>Laurie</t>
  </si>
  <si>
    <t>South Slope</t>
  </si>
  <si>
    <t>Allen &amp; Irina</t>
  </si>
  <si>
    <t>Williamsburg</t>
  </si>
  <si>
    <t>Kae</t>
  </si>
  <si>
    <t>East Harlem</t>
  </si>
  <si>
    <t>Cyn</t>
  </si>
  <si>
    <t>Joelle</t>
  </si>
  <si>
    <t>Jane</t>
  </si>
  <si>
    <t>Fort Greene</t>
  </si>
  <si>
    <t>Chaya</t>
  </si>
  <si>
    <t>Nathalie</t>
  </si>
  <si>
    <t>Tommi</t>
  </si>
  <si>
    <t>Hell's Kitchen</t>
  </si>
  <si>
    <t>Teri</t>
  </si>
  <si>
    <t>Harlem</t>
  </si>
  <si>
    <t>Angela</t>
  </si>
  <si>
    <t>Harriet</t>
  </si>
  <si>
    <t>Flatbush</t>
  </si>
  <si>
    <t>Edward</t>
  </si>
  <si>
    <t>East Village</t>
  </si>
  <si>
    <t>Orestes</t>
  </si>
  <si>
    <t>Queens</t>
  </si>
  <si>
    <t>Long Island City</t>
  </si>
  <si>
    <t>Adreinne</t>
  </si>
  <si>
    <t>Jullett</t>
  </si>
  <si>
    <t>Jamaica</t>
  </si>
  <si>
    <t>JT And Tiziana</t>
  </si>
  <si>
    <t>James</t>
  </si>
  <si>
    <t>Jeanne</t>
  </si>
  <si>
    <t>Greenpoint</t>
  </si>
  <si>
    <t>Luiz</t>
  </si>
  <si>
    <t>Ted</t>
  </si>
  <si>
    <t>Lower East Side</t>
  </si>
  <si>
    <t>Cristina</t>
  </si>
  <si>
    <t>Petra</t>
  </si>
  <si>
    <t>Chelsea</t>
  </si>
  <si>
    <t>D</t>
  </si>
  <si>
    <t>Upper East Side</t>
  </si>
  <si>
    <t>Dimitri</t>
  </si>
  <si>
    <t>Prospect Heights</t>
  </si>
  <si>
    <t>Patricia</t>
  </si>
  <si>
    <t>Clinton Hill</t>
  </si>
  <si>
    <t>Reka</t>
  </si>
  <si>
    <t>Ariel</t>
  </si>
  <si>
    <t>Casey</t>
  </si>
  <si>
    <t>Robin</t>
  </si>
  <si>
    <t>Anna</t>
  </si>
  <si>
    <t>Tye And Etienne</t>
  </si>
  <si>
    <t>Washington Heights</t>
  </si>
  <si>
    <t>Victoria</t>
  </si>
  <si>
    <t>DAVID And RICK</t>
  </si>
  <si>
    <t>Fabian</t>
  </si>
  <si>
    <t>Kips Bay</t>
  </si>
  <si>
    <t>Sybilla</t>
  </si>
  <si>
    <t>Starlee</t>
  </si>
  <si>
    <t>Christiana</t>
  </si>
  <si>
    <t>Dana</t>
  </si>
  <si>
    <t>Elliott</t>
  </si>
  <si>
    <t>Olan</t>
  </si>
  <si>
    <t>Annette</t>
  </si>
  <si>
    <t>Carroll Gardens</t>
  </si>
  <si>
    <t>Ann</t>
  </si>
  <si>
    <t>West Village</t>
  </si>
  <si>
    <t>Brandon</t>
  </si>
  <si>
    <t>Park Slope</t>
  </si>
  <si>
    <t>Erik</t>
  </si>
  <si>
    <t>Dena</t>
  </si>
  <si>
    <t>Dani</t>
  </si>
  <si>
    <t>Stacy</t>
  </si>
  <si>
    <t>Emma</t>
  </si>
  <si>
    <t>Jen</t>
  </si>
  <si>
    <t>Carol</t>
  </si>
  <si>
    <t>Sara</t>
  </si>
  <si>
    <t>Anastasia</t>
  </si>
  <si>
    <t>Campbell</t>
  </si>
  <si>
    <t>Doug</t>
  </si>
  <si>
    <t>Mark</t>
  </si>
  <si>
    <t>Ridgewood</t>
  </si>
  <si>
    <t>L</t>
  </si>
  <si>
    <t>Bronx</t>
  </si>
  <si>
    <t>Mott Haven</t>
  </si>
  <si>
    <t>Rahul</t>
  </si>
  <si>
    <t>Kathleen R.</t>
  </si>
  <si>
    <t>Gowanus</t>
  </si>
  <si>
    <t>Jessica</t>
  </si>
  <si>
    <t>Litza</t>
  </si>
  <si>
    <t>Ditmars Steinway</t>
  </si>
  <si>
    <t>Middle Village</t>
  </si>
  <si>
    <t>Douglas</t>
  </si>
  <si>
    <t>Jenny</t>
  </si>
  <si>
    <t>Daniel</t>
  </si>
  <si>
    <t>Gus</t>
  </si>
  <si>
    <t>Sally</t>
  </si>
  <si>
    <t>Wayne</t>
  </si>
  <si>
    <t>Vasili</t>
  </si>
  <si>
    <t>Ana</t>
  </si>
  <si>
    <t>R</t>
  </si>
  <si>
    <t>Flatiron District</t>
  </si>
  <si>
    <t>Simon</t>
  </si>
  <si>
    <t>Agnes</t>
  </si>
  <si>
    <t>Linda</t>
  </si>
  <si>
    <t>Windsor Terrace</t>
  </si>
  <si>
    <t>Drica</t>
  </si>
  <si>
    <t>Ricardo &amp; Ashlie</t>
  </si>
  <si>
    <t>Chinatown</t>
  </si>
  <si>
    <t>Harrison</t>
  </si>
  <si>
    <t>Tribeca</t>
  </si>
  <si>
    <t>Sue</t>
  </si>
  <si>
    <t>Greenwich Village</t>
  </si>
  <si>
    <t>Cynthia</t>
  </si>
  <si>
    <t>Mich</t>
  </si>
  <si>
    <t>Rachel</t>
  </si>
  <si>
    <t>Anna/Fonzy</t>
  </si>
  <si>
    <t>Allison</t>
  </si>
  <si>
    <t>Carmen</t>
  </si>
  <si>
    <t>The Box House Hotel</t>
  </si>
  <si>
    <t>Hotel room</t>
  </si>
  <si>
    <t>Ellis</t>
  </si>
  <si>
    <t>Ruthven</t>
  </si>
  <si>
    <t>Julian</t>
  </si>
  <si>
    <t>Bushwick</t>
  </si>
  <si>
    <t>Leslie</t>
  </si>
  <si>
    <t>Marylyn Palmer</t>
  </si>
  <si>
    <t>Crown Heights</t>
  </si>
  <si>
    <t>Peace</t>
  </si>
  <si>
    <t>Keishera</t>
  </si>
  <si>
    <t>Tessa</t>
  </si>
  <si>
    <t>Eduardo</t>
  </si>
  <si>
    <t>Peter Michael</t>
  </si>
  <si>
    <t>Wanda</t>
  </si>
  <si>
    <t>Mi</t>
  </si>
  <si>
    <t>Scott</t>
  </si>
  <si>
    <t>Lee And Tara</t>
  </si>
  <si>
    <t>Chas</t>
  </si>
  <si>
    <t>Ade</t>
  </si>
  <si>
    <t>Gordon</t>
  </si>
  <si>
    <t>Michelle</t>
  </si>
  <si>
    <t>Rockaway Beach</t>
  </si>
  <si>
    <t>Armand</t>
  </si>
  <si>
    <t>Alicia</t>
  </si>
  <si>
    <t>Olivia</t>
  </si>
  <si>
    <t>Justine</t>
  </si>
  <si>
    <t>Maya</t>
  </si>
  <si>
    <t>Kai</t>
  </si>
  <si>
    <t>Kelli</t>
  </si>
  <si>
    <t>San</t>
  </si>
  <si>
    <t>Anthony</t>
  </si>
  <si>
    <t>Susi</t>
  </si>
  <si>
    <t>Lilly</t>
  </si>
  <si>
    <t>Astoria</t>
  </si>
  <si>
    <t>Cynthia And  Charlie</t>
  </si>
  <si>
    <t>Roberta</t>
  </si>
  <si>
    <t>Elizabeth</t>
  </si>
  <si>
    <t>AVG_REVENUE</t>
  </si>
  <si>
    <t>Row Labels</t>
  </si>
  <si>
    <t>Grand Total</t>
  </si>
  <si>
    <t>% ABOVE</t>
  </si>
  <si>
    <t>Sum of price</t>
  </si>
  <si>
    <t>Average of price</t>
  </si>
  <si>
    <t>AVG PRICE for neighborhood</t>
  </si>
  <si>
    <t>Price_Avg_neigborhood</t>
  </si>
  <si>
    <t>Sum of % ABOVE</t>
  </si>
  <si>
    <t>Sum of AVG_REVENUE</t>
  </si>
  <si>
    <t>Sum of reviews_per_month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</si>
</sst>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4" borderId="0" xfId="0" applyFill="1"/>
    <xf numFmtId="10" fontId="0" fillId="34" borderId="0" xfId="0" applyNumberFormat="1" applyFill="1"/>
    <xf numFmtId="10" fontId="0" fillId="33" borderId="0" xfId="0" applyNumberFormat="1" applyFill="1"/>
    <xf numFmtId="10" fontId="0" fillId="0" borderId="0" xfId="0" applyNumberFormat="1"/>
    <xf numFmtId="14" fontId="0" fillId="0" borderId="0" xfId="0" applyNumberFormat="1"/>
    <xf numFmtId="0" fontId="0" fillId="35" borderId="0" xfId="0" applyFill="1"/>
    <xf numFmtId="10" fontId="0" fillId="35" borderId="0" xfId="0" applyNumberFormat="1" applyFill="1"/>
    <xf numFmtId="0" fontId="0" fillId="36" borderId="0" xfId="0" applyFill="1"/>
    <xf numFmtId="10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ynard Pacris" refreshedDate="45034.58367511574" createdVersion="8" refreshedVersion="8" minRefreshableVersion="3" recordCount="146" xr:uid="{00000000-000A-0000-FFFF-FFFF0C000000}">
  <cacheSource type="worksheet">
    <worksheetSource ref="A1:S147" sheet="AIRBNB INFO"/>
  </cacheSource>
  <cacheFields count="17">
    <cacheField name="id" numFmtId="0">
      <sharedItems containsSemiMixedTypes="0" containsString="0" containsNumber="1" containsInteger="1" minValue="2595" maxValue="121861" count="146">
        <n v="115748"/>
        <n v="13808"/>
        <n v="8490"/>
        <n v="82928"/>
        <n v="93313"/>
        <n v="106647"/>
        <n v="118061"/>
        <n v="10452"/>
        <n v="12940"/>
        <n v="14434"/>
        <n v="5121"/>
        <n v="49048"/>
        <n v="95883"/>
        <n v="83243"/>
        <n v="23135"/>
        <n v="18728"/>
        <n v="100368"/>
        <n v="21794"/>
        <n v="98663"/>
        <n v="15396"/>
        <n v="59709"/>
        <n v="16338"/>
        <n v="106906"/>
        <n v="113265"/>
        <n v="94209"/>
        <n v="89621"/>
        <n v="94783"/>
        <n v="57166"/>
        <n v="52689"/>
        <n v="57874"/>
        <n v="54860"/>
        <n v="16974"/>
        <n v="6990"/>
        <n v="6872"/>
        <n v="16580"/>
        <n v="12192"/>
        <n v="80493"/>
        <n v="16821"/>
        <n v="60680"/>
        <n v="17037"/>
        <n v="60181"/>
        <n v="27883"/>
        <n v="11943"/>
        <n v="57754"/>
        <n v="45556"/>
        <n v="103555"/>
        <n v="7097"/>
        <n v="44229"/>
        <n v="112435"/>
        <n v="55982"/>
        <n v="99085"/>
        <n v="83446"/>
        <n v="113092"/>
        <n v="50447"/>
        <n v="100186"/>
        <n v="107630"/>
        <n v="14314"/>
        <n v="77765"/>
        <n v="84010"/>
        <n v="80684"/>
        <n v="103311"/>
        <n v="80700"/>
        <n v="74860"/>
        <n v="81739"/>
        <n v="60457"/>
        <n v="58059"/>
        <n v="106363"/>
        <n v="27644"/>
        <n v="60666"/>
        <n v="56859"/>
        <n v="25696"/>
        <n v="116551"/>
        <n v="105790"/>
        <n v="9704"/>
        <n v="19159"/>
        <n v="45542"/>
        <n v="115535"/>
        <n v="21644"/>
        <n v="60673"/>
        <n v="112304"/>
        <n v="54466"/>
        <n v="26362"/>
        <n v="15220"/>
        <n v="57618"/>
        <n v="9357"/>
        <n v="13121"/>
        <n v="54694"/>
        <n v="51850"/>
        <n v="18961"/>
        <n v="12937"/>
        <n v="75635"/>
        <n v="59014"/>
        <n v="15341"/>
        <n v="53469"/>
        <n v="53477"/>
        <n v="5178"/>
        <n v="61509"/>
        <n v="2595"/>
        <n v="45936"/>
        <n v="5295"/>
        <n v="45935"/>
        <n v="54508"/>
        <n v="24285"/>
        <n v="80924"/>
        <n v="121861"/>
        <n v="16326"/>
        <n v="46911"/>
        <n v="45910"/>
        <n v="53470"/>
        <n v="59121"/>
        <n v="105469"/>
        <n v="26785"/>
        <n v="5803"/>
        <n v="10962"/>
        <n v="114123"/>
        <n v="5136"/>
        <n v="60164"/>
        <n v="18152"/>
        <n v="15711"/>
        <n v="51438"/>
        <n v="5203"/>
        <n v="21456"/>
        <n v="107895"/>
        <n v="102995"/>
        <n v="27006"/>
        <n v="60794"/>
        <n v="17693"/>
        <n v="44288"/>
        <n v="23686"/>
        <n v="16595"/>
        <n v="103161"/>
        <n v="20913"/>
        <n v="6848"/>
        <n v="14290"/>
        <n v="44973"/>
        <n v="55959"/>
        <n v="19812"/>
        <n v="15385"/>
        <n v="101053"/>
        <n v="25406"/>
        <n v="55587"/>
        <n v="95747"/>
        <n v="7064"/>
        <n v="7801"/>
        <n v="77517"/>
        <n v="58062"/>
      </sharedItems>
    </cacheField>
    <cacheField name="host_id" numFmtId="0">
      <sharedItems containsSemiMixedTypes="0" containsString="0" containsNumber="1" containsInteger="1" minValue="2845" maxValue="3088389"/>
    </cacheField>
    <cacheField name="host_name" numFmtId="0">
      <sharedItems/>
    </cacheField>
    <cacheField name="neighbourhood_group" numFmtId="0">
      <sharedItems/>
    </cacheField>
    <cacheField name="neighbourhood" numFmtId="0">
      <sharedItems count="40">
        <s v="Astoria"/>
        <s v="Bedford-Stuyvesant"/>
        <s v="Bushwick"/>
        <s v="Carroll Gardens"/>
        <s v="Chelsea"/>
        <s v="Chinatown"/>
        <s v="Clinton Hill"/>
        <s v="Crown Heights"/>
        <s v="Ditmars Steinway"/>
        <s v="East Harlem"/>
        <s v="East Village"/>
        <s v="Flatbush"/>
        <s v="Flatiron District"/>
        <s v="Fort Greene"/>
        <s v="Gowanus"/>
        <s v="Greenpoint"/>
        <s v="Greenwich Village"/>
        <s v="Harlem"/>
        <s v="Hell's Kitchen"/>
        <s v="Jamaica"/>
        <s v="Kips Bay"/>
        <s v="Long Island City"/>
        <s v="Lower East Side"/>
        <s v="Middle Village"/>
        <s v="Midtown"/>
        <s v="Morningside Heights"/>
        <s v="Mott Haven"/>
        <s v="Park Slope"/>
        <s v="Prospect Heights"/>
        <s v="Ridgewood"/>
        <s v="Rockaway Beach"/>
        <s v="South Slope"/>
        <s v="Sunset Park"/>
        <s v="Tribeca"/>
        <s v="Upper East Side"/>
        <s v="Upper West Side"/>
        <s v="Washington Heights"/>
        <s v="West Village"/>
        <s v="Williamsburg"/>
        <s v="Windsor Terrace"/>
      </sharedItems>
    </cacheField>
    <cacheField name="latitude" numFmtId="0">
      <sharedItems containsSemiMixedTypes="0" containsString="0" containsNumber="1" minValue="40.586030000000001" maxValue="40.832529999999998"/>
    </cacheField>
    <cacheField name="longitude" numFmtId="0">
      <sharedItems containsSemiMixedTypes="0" containsString="0" containsNumber="1" minValue="-74.004369999999994" maxValue="-73.765010000000004"/>
    </cacheField>
    <cacheField name="room_type" numFmtId="0">
      <sharedItems/>
    </cacheField>
    <cacheField name="price" numFmtId="0">
      <sharedItems containsSemiMixedTypes="0" containsString="0" containsNumber="1" containsInteger="1" minValue="55" maxValue="785"/>
    </cacheField>
    <cacheField name="% ABOVE" numFmtId="0">
      <sharedItems containsSemiMixedTypes="0" containsString="0" containsNumber="1" minValue="-0.66687409251192697" maxValue="3.7546152250570417" count="76">
        <n v="-0.48516905206388716"/>
        <n v="-0.51545322547189376"/>
        <n v="-0.18232731798382085"/>
        <n v="-9.1474797759800941E-2"/>
        <n v="-0.42460070524787397"/>
        <n v="-0.50333955610869119"/>
        <n v="-0.27923667288944209"/>
        <n v="-0.57602157228790718"/>
        <n v="-0.63658991910392038"/>
        <n v="-0.45488487865588056"/>
        <n v="0.51420867040033169"/>
        <n v="-0.53362372951669779"/>
        <n v="0.14474175482265084"/>
        <n v="5.9946069280232273E-2"/>
        <n v="0.34461729931549456"/>
        <n v="1.422733872640531"/>
        <n v="0.81705040448039812"/>
        <n v="-0.66687409251192697"/>
        <n v="0.3627878033602987"/>
        <n v="-0.38825969715826592"/>
        <n v="-0.15204314457581425"/>
        <n v="-3.0906450943787633E-2"/>
        <n v="-0.39431653183986726"/>
        <n v="-0.62447624974071769"/>
        <n v="-0.60630574569591378"/>
        <n v="-0.16415681393901682"/>
        <n v="-0.54573739887990047"/>
        <n v="2.3605061190624221E-2"/>
        <n v="0.33250362995229188"/>
        <n v="0.18108276291225889"/>
        <n v="0.99875544492843793"/>
        <n v="1.2713130056004975"/>
        <n v="0.20531010163866403"/>
        <n v="-0.33374818502385406"/>
        <n v="-0.25500933416303673"/>
        <n v="-1.8792781580585061E-2"/>
        <n v="-0.21261149139182745"/>
        <n v="-0.4003733665214686"/>
        <n v="0.27193528313627868"/>
        <n v="2.2040655465671022"/>
        <n v="3.7546152250570417"/>
        <n v="1.1986309894212819"/>
        <n v="-0.52151006015349521"/>
        <n v="9.0230242688238871E-2"/>
        <n v="-0.32769135034225272"/>
        <n v="-0.55179423356150181"/>
        <n v="-0.24289566479983415"/>
        <n v="0.21136693632026549"/>
        <n v="-0.47911221738228582"/>
        <n v="0.38701514208670384"/>
        <n v="-0.35191868906865797"/>
        <n v="1.1198921385604645"/>
        <n v="-0.58813524165110975"/>
        <n v="-6.2227753578103506E-4"/>
        <n v="-0.27317983820784075"/>
        <n v="1.3924496992325244"/>
        <n v="0.1689690935490562"/>
        <n v="0.18713959759386012"/>
        <n v="-0.370089193113462"/>
        <n v="-0.28529350757104344"/>
        <n v="0.4233561501763119"/>
        <n v="0.6656295374403649"/>
        <n v="2.682555486413607"/>
        <n v="0.24770794440987332"/>
        <n v="-0.46699854801908325"/>
        <n v="5.4345571458203068E-3"/>
        <n v="1.3561086911429161"/>
        <n v="0.27799211781787991"/>
        <n v="2.9661895872225674E-2"/>
        <n v="2.7552375025928226"/>
        <n v="2.0284173408006634"/>
        <n v="-0.4912258867454885"/>
        <n v="0.50209500103712923"/>
        <n v="-0.36403235843186066"/>
        <n v="-0.49728272142708985"/>
        <n v="-0.15809997925741548"/>
      </sharedItems>
    </cacheField>
    <cacheField name="reviews_per_month" numFmtId="0">
      <sharedItems containsSemiMixedTypes="0" containsString="0" containsNumber="1" minValue="0" maxValue="4.47" count="99">
        <n v="0.28000000000000003"/>
        <n v="1.1200000000000001"/>
        <n v="0.96"/>
        <n v="0.89"/>
        <n v="0.67"/>
        <n v="0.54"/>
        <n v="0.47"/>
        <n v="0.4"/>
        <n v="0.32"/>
        <n v="0.17"/>
        <n v="0.06"/>
        <n v="1.85"/>
        <n v="1.91"/>
        <n v="1.55"/>
        <n v="0.26"/>
        <n v="0.25"/>
        <n v="0.14000000000000001"/>
        <n v="7.0000000000000007E-2"/>
        <n v="0.34"/>
        <n v="0.19"/>
        <n v="0.09"/>
        <n v="2.0299999999999998"/>
        <n v="1.97"/>
        <n v="1.81"/>
        <n v="0.62"/>
        <n v="0.22"/>
        <n v="2.31"/>
        <n v="1.82"/>
        <n v="1.63"/>
        <n v="0"/>
        <n v="4.28"/>
        <n v="1.79"/>
        <n v="1.48"/>
        <n v="1.26"/>
        <n v="1.17"/>
        <n v="0.36"/>
        <n v="0.27"/>
        <n v="0.18"/>
        <n v="1.2"/>
        <n v="2.2200000000000002"/>
        <n v="2.08"/>
        <n v="1.95"/>
        <n v="1.32"/>
        <n v="0.04"/>
        <n v="1.52"/>
        <n v="0.83"/>
        <n v="2.34"/>
        <n v="1.18"/>
        <n v="0.3"/>
        <n v="0.16"/>
        <n v="0.08"/>
        <n v="0.02"/>
        <n v="0.01"/>
        <n v="4.47"/>
        <n v="3.24"/>
        <n v="1.67"/>
        <n v="1.62"/>
        <n v="1.35"/>
        <n v="1.28"/>
        <n v="1.1299999999999999"/>
        <n v="1.01"/>
        <n v="3.05"/>
        <n v="2.4300000000000002"/>
        <n v="0.88"/>
        <n v="0.38"/>
        <n v="0.49"/>
        <n v="0.44"/>
        <n v="0.37"/>
        <n v="2.23"/>
        <n v="2.4500000000000002"/>
        <n v="0.41"/>
        <n v="0.28999999999999998"/>
        <n v="0.23"/>
        <n v="0.12"/>
        <n v="3.37"/>
        <n v="0.31"/>
        <n v="0.35"/>
        <n v="0.63"/>
        <n v="0.2"/>
        <n v="1.08"/>
        <n v="0.1"/>
        <n v="0.05"/>
        <n v="0.13"/>
        <n v="3.28"/>
        <n v="1.1399999999999999"/>
        <n v="0.56000000000000005"/>
        <n v="0.76"/>
        <n v="0.56999999999999995"/>
        <n v="0.51"/>
        <n v="0.21"/>
        <n v="0.03"/>
        <n v="0.94"/>
        <n v="0.61"/>
        <n v="0.45"/>
        <n v="1.36"/>
        <n v="1.1599999999999999"/>
        <n v="0.92"/>
        <n v="0.86"/>
        <n v="0.33"/>
      </sharedItems>
    </cacheField>
    <cacheField name="AVG_REVENUE" numFmtId="0">
      <sharedItems containsSemiMixedTypes="0" containsString="0" containsNumber="1" minValue="0" maxValue="810" count="137">
        <n v="23.8"/>
        <n v="89.600000000000009"/>
        <n v="129.6"/>
        <n v="144"/>
        <n v="133.5"/>
        <n v="63.650000000000006"/>
        <n v="44.28"/>
        <n v="55.93"/>
        <n v="28"/>
        <n v="19.2"/>
        <n v="15.3"/>
        <n v="15"/>
        <n v="142.45000000000002"/>
        <n v="360.99"/>
        <n v="271.25"/>
        <n v="57.72"/>
        <n v="21.25"/>
        <n v="21.000000000000004"/>
        <n v="28.000000000000004"/>
        <n v="102.00000000000001"/>
        <n v="10.45"/>
        <n v="20.25"/>
        <n v="111.64999999999999"/>
        <n v="198.97"/>
        <n v="162.9"/>
        <n v="134.4"/>
        <n v="93"/>
        <n v="33"/>
        <n v="369.6"/>
        <n v="182"/>
        <n v="407.5"/>
        <n v="96.100000000000009"/>
        <n v="0"/>
        <n v="590.64"/>
        <n v="134.25"/>
        <n v="81.400000000000006"/>
        <n v="212.94"/>
        <n v="187.2"/>
        <n v="79.2"/>
        <n v="52.650000000000006"/>
        <n v="18"/>
        <n v="396"/>
        <n v="144.30000000000001"/>
        <n v="780"/>
        <n v="388.05"/>
        <n v="179.29999999999998"/>
        <n v="125.4"/>
        <n v="22.950000000000003"/>
        <n v="23.37"/>
        <n v="6"/>
        <n v="246.24"/>
        <n v="107.89999999999999"/>
        <n v="409.5"/>
        <n v="116.82"/>
        <n v="75"/>
        <n v="33.6"/>
        <n v="42.32"/>
        <n v="54.95"/>
        <n v="21.779999999999998"/>
        <n v="1.5"/>
        <n v="3.63"/>
        <n v="17.5"/>
        <n v="268.2"/>
        <n v="255.96"/>
        <n v="300.59999999999997"/>
        <n v="180.92999999999998"/>
        <n v="119.88000000000001"/>
        <n v="135"/>
        <n v="90.399999999999991"/>
        <n v="55.55"/>
        <n v="44"/>
        <n v="40"/>
        <n v="16.25"/>
        <n v="6.9300000000000006"/>
        <n v="8.75"/>
        <n v="0.9"/>
        <n v="240.95"/>
        <n v="208.98000000000002"/>
        <n v="220"/>
        <n v="66.5"/>
        <n v="36.75"/>
        <n v="28.6"/>
        <n v="24.05"/>
        <n v="0.95000000000000007"/>
        <n v="312.2"/>
        <n v="392"/>
        <n v="73.8"/>
        <n v="66.41"/>
        <n v="24.61"/>
        <n v="42"/>
        <n v="229.16"/>
        <n v="73.7"/>
        <n v="69.75"/>
        <n v="72"/>
        <n v="47.25"/>
        <n v="71.2"/>
        <n v="138.6"/>
        <n v="57.599999999999994"/>
        <n v="151.20000000000002"/>
        <n v="49.199999999999996"/>
        <n v="39.5"/>
        <n v="9.65"/>
        <n v="3.92"/>
        <n v="13.52"/>
        <n v="295.2"/>
        <n v="155.76000000000002"/>
        <n v="157.08000000000001"/>
        <n v="61.1"/>
        <n v="5.5"/>
        <n v="504.64"/>
        <n v="227.99999999999997"/>
        <n v="115.36000000000001"/>
        <n v="57"/>
        <n v="50.16"/>
        <n v="84.66"/>
        <n v="132.26000000000002"/>
        <n v="6.33"/>
        <n v="70.5"/>
        <n v="103.7"/>
        <n v="279"/>
        <n v="810"/>
        <n v="510.00000000000006"/>
        <n v="94.399999999999991"/>
        <n v="97.44"/>
        <n v="228.16"/>
        <n v="91.52"/>
        <n v="81.7"/>
        <n v="43.05"/>
        <n v="26.400000000000002"/>
        <n v="49.000000000000007"/>
        <n v="22.41"/>
        <n v="32.900000000000006"/>
        <n v="16.8"/>
        <n v="5.3999999999999995"/>
        <n v="23.7"/>
        <n v="2"/>
        <n v="29.189999999999998"/>
      </sharedItems>
    </cacheField>
    <cacheField name="minimum_nights" numFmtId="0">
      <sharedItems containsSemiMixedTypes="0" containsString="0" containsNumber="1" containsInteger="1" minValue="1" maxValue="364"/>
    </cacheField>
    <cacheField name="number_of_reviews" numFmtId="0">
      <sharedItems containsSemiMixedTypes="0" containsString="0" containsNumber="1" containsInteger="1" minValue="0" maxValue="605"/>
    </cacheField>
    <cacheField name="last_review" numFmtId="0">
      <sharedItems containsNonDate="0" containsDate="1" containsString="0" containsBlank="1" minDate="2011-05-12T00:00:00" maxDate="2022-06-04T00:00:00"/>
    </cacheField>
    <cacheField name="availability_365" numFmtId="0">
      <sharedItems containsSemiMixedTypes="0" containsString="0" containsNumber="1" containsInteger="1" minValue="0" maxValue="365"/>
    </cacheField>
    <cacheField name="number_of_reviews_ltm" numFmtId="0">
      <sharedItems containsSemiMixedTypes="0" containsString="0" containsNumber="1" containsInteger="1" minValue="0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x v="0"/>
    <n v="585166"/>
    <s v="Lilly"/>
    <s v="Queens"/>
    <x v="0"/>
    <n v="40.764060000000001"/>
    <n v="-73.922659999999993"/>
    <s v="Entire home/apt"/>
    <n v="85"/>
    <x v="0"/>
    <x v="0"/>
    <x v="0"/>
    <n v="5"/>
    <n v="37"/>
    <d v="2022-05-03T00:00:00"/>
    <n v="8"/>
    <n v="4"/>
  </r>
  <r>
    <x v="1"/>
    <n v="54275"/>
    <s v="JT And Tiziana"/>
    <s v="Brooklyn"/>
    <x v="1"/>
    <n v="40.680639999999997"/>
    <n v="-73.940389999999994"/>
    <s v="Private room"/>
    <n v="80"/>
    <x v="1"/>
    <x v="1"/>
    <x v="1"/>
    <n v="2"/>
    <n v="163"/>
    <d v="2022-05-09T00:00:00"/>
    <n v="208"/>
    <n v="19"/>
  </r>
  <r>
    <x v="2"/>
    <n v="25183"/>
    <s v="Nathalie"/>
    <s v="Brooklyn"/>
    <x v="1"/>
    <n v="40.684620000000002"/>
    <n v="-73.938389999999998"/>
    <s v="Entire home/apt"/>
    <n v="135"/>
    <x v="2"/>
    <x v="2"/>
    <x v="2"/>
    <n v="2"/>
    <n v="149"/>
    <d v="2022-04-08T00:00:00"/>
    <n v="260"/>
    <n v="19"/>
  </r>
  <r>
    <x v="3"/>
    <n v="451545"/>
    <s v="Ruthven"/>
    <s v="Brooklyn"/>
    <x v="1"/>
    <n v="40.684330000000003"/>
    <n v="-73.944689999999994"/>
    <s v="Entire home/apt"/>
    <n v="150"/>
    <x v="3"/>
    <x v="2"/>
    <x v="3"/>
    <n v="30"/>
    <n v="75"/>
    <d v="2022-05-02T00:00:00"/>
    <n v="66"/>
    <n v="4"/>
  </r>
  <r>
    <x v="4"/>
    <n v="25183"/>
    <s v="Nathalie"/>
    <s v="Brooklyn"/>
    <x v="1"/>
    <n v="40.684130000000003"/>
    <n v="-73.93817"/>
    <s v="Entire home/apt"/>
    <n v="135"/>
    <x v="2"/>
    <x v="2"/>
    <x v="2"/>
    <n v="2"/>
    <n v="129"/>
    <d v="2022-05-10T00:00:00"/>
    <n v="250"/>
    <n v="23"/>
  </r>
  <r>
    <x v="5"/>
    <n v="552679"/>
    <s v="Olivia"/>
    <s v="Brooklyn"/>
    <x v="1"/>
    <n v="40.68647"/>
    <n v="-73.958619999999996"/>
    <s v="Entire home/apt"/>
    <n v="150"/>
    <x v="3"/>
    <x v="3"/>
    <x v="4"/>
    <n v="2"/>
    <n v="120"/>
    <d v="2022-04-26T00:00:00"/>
    <n v="6"/>
    <n v="16"/>
  </r>
  <r>
    <x v="6"/>
    <n v="2248897"/>
    <s v="Roberta"/>
    <s v="Brooklyn"/>
    <x v="1"/>
    <n v="40.684620000000002"/>
    <n v="-73.92895"/>
    <s v="Entire home/apt"/>
    <n v="95"/>
    <x v="4"/>
    <x v="4"/>
    <x v="5"/>
    <n v="30"/>
    <n v="87"/>
    <d v="2022-02-08T00:00:00"/>
    <n v="217"/>
    <n v="3"/>
  </r>
  <r>
    <x v="7"/>
    <n v="35935"/>
    <s v="Angela"/>
    <s v="Brooklyn"/>
    <x v="1"/>
    <n v="40.682940000000002"/>
    <n v="-73.956819999999993"/>
    <s v="Private room"/>
    <n v="82"/>
    <x v="5"/>
    <x v="5"/>
    <x v="6"/>
    <n v="30"/>
    <n v="80"/>
    <d v="2022-05-23T00:00:00"/>
    <n v="263"/>
    <n v="4"/>
  </r>
  <r>
    <x v="8"/>
    <n v="50148"/>
    <s v="Adreinne"/>
    <s v="Brooklyn"/>
    <x v="1"/>
    <n v="40.679459999999999"/>
    <n v="-73.954170000000005"/>
    <s v="Entire home/apt"/>
    <n v="119"/>
    <x v="6"/>
    <x v="6"/>
    <x v="7"/>
    <n v="30"/>
    <n v="72"/>
    <d v="2021-08-31T00:00:00"/>
    <n v="186"/>
    <n v="2"/>
  </r>
  <r>
    <x v="9"/>
    <n v="7356"/>
    <s v="Garon"/>
    <s v="Brooklyn"/>
    <x v="1"/>
    <n v="40.68777"/>
    <n v="-73.949759999999998"/>
    <s v="Private room"/>
    <n v="70"/>
    <x v="7"/>
    <x v="7"/>
    <x v="8"/>
    <n v="30"/>
    <n v="59"/>
    <d v="2021-10-11T00:00:00"/>
    <n v="326"/>
    <n v="1"/>
  </r>
  <r>
    <x v="10"/>
    <n v="7356"/>
    <s v="Garon"/>
    <s v="Brooklyn"/>
    <x v="1"/>
    <n v="40.68535"/>
    <n v="-73.955119999999994"/>
    <s v="Private room"/>
    <n v="60"/>
    <x v="8"/>
    <x v="8"/>
    <x v="9"/>
    <n v="30"/>
    <n v="50"/>
    <d v="2019-12-02T00:00:00"/>
    <n v="365"/>
    <n v="0"/>
  </r>
  <r>
    <x v="11"/>
    <n v="35935"/>
    <s v="Angela"/>
    <s v="Brooklyn"/>
    <x v="1"/>
    <n v="40.682899999999997"/>
    <n v="-73.957009999999997"/>
    <s v="Private room"/>
    <n v="90"/>
    <x v="9"/>
    <x v="9"/>
    <x v="10"/>
    <n v="30"/>
    <n v="23"/>
    <d v="2022-04-30T00:00:00"/>
    <n v="155"/>
    <n v="3"/>
  </r>
  <r>
    <x v="12"/>
    <n v="509918"/>
    <s v="Eduardo"/>
    <s v="Brooklyn"/>
    <x v="1"/>
    <n v="40.693040000000003"/>
    <n v="-73.954170000000005"/>
    <s v="Entire home/apt"/>
    <n v="250"/>
    <x v="10"/>
    <x v="10"/>
    <x v="11"/>
    <n v="6"/>
    <n v="6"/>
    <d v="2021-07-25T00:00:00"/>
    <n v="164"/>
    <n v="1"/>
  </r>
  <r>
    <x v="13"/>
    <n v="453519"/>
    <s v="Julian"/>
    <s v="Brooklyn"/>
    <x v="2"/>
    <n v="40.687690000000003"/>
    <n v="-73.917879999999997"/>
    <s v="Entire home/apt"/>
    <n v="77"/>
    <x v="11"/>
    <x v="11"/>
    <x v="12"/>
    <n v="30"/>
    <n v="252"/>
    <d v="2022-06-01T00:00:00"/>
    <n v="307"/>
    <n v="2"/>
  </r>
  <r>
    <x v="14"/>
    <n v="11481"/>
    <s v="Annette"/>
    <s v="Brooklyn"/>
    <x v="3"/>
    <n v="40.67747"/>
    <n v="-74.001459999999994"/>
    <s v="Entire home/apt"/>
    <n v="189"/>
    <x v="12"/>
    <x v="12"/>
    <x v="13"/>
    <n v="3"/>
    <n v="280"/>
    <d v="2022-05-19T00:00:00"/>
    <n v="343"/>
    <n v="21"/>
  </r>
  <r>
    <x v="15"/>
    <n v="71876"/>
    <s v="DAVID And RICK"/>
    <s v="Manhattan"/>
    <x v="4"/>
    <n v="40.742609999999999"/>
    <n v="-74.003529999999998"/>
    <s v="Private room"/>
    <n v="175"/>
    <x v="13"/>
    <x v="13"/>
    <x v="14"/>
    <n v="4"/>
    <n v="212"/>
    <d v="2022-06-02T00:00:00"/>
    <n v="271"/>
    <n v="27"/>
  </r>
  <r>
    <x v="16"/>
    <n v="526105"/>
    <s v="Scott"/>
    <s v="Manhattan"/>
    <x v="4"/>
    <n v="40.740560000000002"/>
    <n v="-74.001429999999999"/>
    <s v="Entire home/apt"/>
    <n v="222"/>
    <x v="14"/>
    <x v="14"/>
    <x v="15"/>
    <n v="30"/>
    <n v="35"/>
    <d v="2021-05-31T00:00:00"/>
    <n v="295"/>
    <n v="0"/>
  </r>
  <r>
    <x v="17"/>
    <n v="83257"/>
    <s v="Olan"/>
    <s v="Manhattan"/>
    <x v="4"/>
    <n v="40.741869999999999"/>
    <n v="-74.002229999999997"/>
    <s v="Private room"/>
    <n v="85"/>
    <x v="0"/>
    <x v="15"/>
    <x v="16"/>
    <n v="30"/>
    <n v="36"/>
    <d v="2020-01-19T00:00:00"/>
    <n v="186"/>
    <n v="0"/>
  </r>
  <r>
    <x v="18"/>
    <n v="520279"/>
    <s v="Peter Michael"/>
    <s v="Manhattan"/>
    <x v="4"/>
    <n v="40.750770000000003"/>
    <n v="-73.996570000000006"/>
    <s v="Entire home/apt"/>
    <n v="150"/>
    <x v="3"/>
    <x v="16"/>
    <x v="17"/>
    <n v="30"/>
    <n v="19"/>
    <d v="2018-06-11T00:00:00"/>
    <n v="185"/>
    <n v="0"/>
  </r>
  <r>
    <x v="19"/>
    <n v="60278"/>
    <s v="Petra"/>
    <s v="Manhattan"/>
    <x v="4"/>
    <n v="40.744929999999997"/>
    <n v="-73.99521"/>
    <s v="Entire home/apt"/>
    <n v="400"/>
    <x v="15"/>
    <x v="17"/>
    <x v="18"/>
    <n v="30"/>
    <n v="5"/>
    <d v="2018-11-03T00:00:00"/>
    <n v="61"/>
    <n v="0"/>
  </r>
  <r>
    <x v="20"/>
    <n v="186084"/>
    <s v="Ricardo &amp; Ashlie"/>
    <s v="Manhattan"/>
    <x v="5"/>
    <n v="40.717799999999997"/>
    <n v="-73.993200000000002"/>
    <s v="Entire home/apt"/>
    <n v="300"/>
    <x v="16"/>
    <x v="18"/>
    <x v="19"/>
    <n v="7"/>
    <n v="46"/>
    <d v="2022-05-20T00:00:00"/>
    <n v="7"/>
    <n v="21"/>
  </r>
  <r>
    <x v="21"/>
    <n v="63613"/>
    <s v="Patricia"/>
    <s v="Brooklyn"/>
    <x v="6"/>
    <n v="40.691209999999998"/>
    <n v="-73.968040000000002"/>
    <s v="Private room"/>
    <n v="55"/>
    <x v="17"/>
    <x v="19"/>
    <x v="20"/>
    <n v="21"/>
    <n v="29"/>
    <d v="2021-02-28T00:00:00"/>
    <n v="216"/>
    <n v="0"/>
  </r>
  <r>
    <x v="22"/>
    <n v="553964"/>
    <s v="Justine"/>
    <s v="Brooklyn"/>
    <x v="6"/>
    <n v="40.686149999999998"/>
    <n v="-73.967690000000005"/>
    <s v="Entire home/apt"/>
    <n v="225"/>
    <x v="18"/>
    <x v="20"/>
    <x v="21"/>
    <n v="45"/>
    <n v="12"/>
    <d v="2016-01-05T00:00:00"/>
    <n v="215"/>
    <n v="0"/>
  </r>
  <r>
    <x v="23"/>
    <n v="314582"/>
    <s v="Anthony"/>
    <s v="Brooklyn"/>
    <x v="7"/>
    <n v="40.675820000000002"/>
    <n v="-73.951800000000006"/>
    <s v="Private room"/>
    <n v="55"/>
    <x v="17"/>
    <x v="21"/>
    <x v="22"/>
    <n v="30"/>
    <n v="272"/>
    <d v="2022-04-07T00:00:00"/>
    <n v="307"/>
    <n v="2"/>
  </r>
  <r>
    <x v="24"/>
    <n v="503800"/>
    <s v="Peace"/>
    <s v="Brooklyn"/>
    <x v="7"/>
    <n v="40.676540000000003"/>
    <n v="-73.946290000000005"/>
    <s v="Entire home/apt"/>
    <n v="101"/>
    <x v="19"/>
    <x v="22"/>
    <x v="23"/>
    <n v="1"/>
    <n v="29"/>
    <d v="2022-05-20T00:00:00"/>
    <n v="65"/>
    <n v="22"/>
  </r>
  <r>
    <x v="25"/>
    <n v="209460"/>
    <s v="Marylyn Palmer"/>
    <s v="Brooklyn"/>
    <x v="7"/>
    <n v="40.678229999999999"/>
    <n v="-73.947190000000006"/>
    <s v="Entire home/apt"/>
    <n v="90"/>
    <x v="9"/>
    <x v="23"/>
    <x v="24"/>
    <n v="30"/>
    <n v="239"/>
    <d v="2022-03-20T00:00:00"/>
    <n v="354"/>
    <n v="1"/>
  </r>
  <r>
    <x v="26"/>
    <n v="473113"/>
    <s v="Keishera"/>
    <s v="Brooklyn"/>
    <x v="7"/>
    <n v="40.6736"/>
    <n v="-73.955100000000002"/>
    <s v="Entire home/apt"/>
    <n v="140"/>
    <x v="20"/>
    <x v="2"/>
    <x v="25"/>
    <n v="6"/>
    <n v="130"/>
    <d v="2022-05-28T00:00:00"/>
    <n v="294"/>
    <n v="13"/>
  </r>
  <r>
    <x v="27"/>
    <n v="272006"/>
    <s v="Vasili"/>
    <s v="Queens"/>
    <x v="8"/>
    <n v="40.772472"/>
    <n v="-73.906075000000001"/>
    <s v="Entire home/apt"/>
    <n v="150"/>
    <x v="3"/>
    <x v="24"/>
    <x v="26"/>
    <n v="3"/>
    <n v="87"/>
    <d v="2022-06-03T00:00:00"/>
    <n v="290"/>
    <n v="38"/>
  </r>
  <r>
    <x v="28"/>
    <n v="244071"/>
    <s v="Litza"/>
    <s v="Queens"/>
    <x v="8"/>
    <n v="40.778680000000001"/>
    <n v="-73.90652"/>
    <s v="Entire home/apt"/>
    <n v="150"/>
    <x v="3"/>
    <x v="25"/>
    <x v="27"/>
    <n v="4"/>
    <n v="30"/>
    <d v="2022-05-27T00:00:00"/>
    <n v="38"/>
    <n v="24"/>
  </r>
  <r>
    <x v="29"/>
    <n v="276291"/>
    <s v="Simon"/>
    <s v="Manhattan"/>
    <x v="9"/>
    <n v="40.807470000000002"/>
    <n v="-73.940759999999997"/>
    <s v="Entire home/apt"/>
    <n v="160"/>
    <x v="21"/>
    <x v="26"/>
    <x v="28"/>
    <n v="3"/>
    <n v="326"/>
    <d v="2022-05-17T00:00:00"/>
    <n v="178"/>
    <n v="53"/>
  </r>
  <r>
    <x v="30"/>
    <n v="258164"/>
    <s v="Jenny"/>
    <s v="Manhattan"/>
    <x v="9"/>
    <n v="40.799340000000001"/>
    <n v="-73.942359999999994"/>
    <s v="Private room"/>
    <n v="100"/>
    <x v="22"/>
    <x v="27"/>
    <x v="29"/>
    <n v="5"/>
    <n v="257"/>
    <d v="2022-05-22T00:00:00"/>
    <n v="174"/>
    <n v="28"/>
  </r>
  <r>
    <x v="31"/>
    <n v="65837"/>
    <s v="Robin"/>
    <s v="Manhattan"/>
    <x v="9"/>
    <n v="40.801900000000003"/>
    <n v="-73.937619999999995"/>
    <s v="Entire home/apt"/>
    <n v="250"/>
    <x v="10"/>
    <x v="28"/>
    <x v="30"/>
    <n v="5"/>
    <n v="247"/>
    <d v="2022-05-24T00:00:00"/>
    <n v="70"/>
    <n v="26"/>
  </r>
  <r>
    <x v="32"/>
    <n v="16800"/>
    <s v="Cyn"/>
    <s v="Manhattan"/>
    <x v="9"/>
    <n v="40.787779999999998"/>
    <n v="-73.947590000000005"/>
    <s v="Private room"/>
    <n v="62"/>
    <x v="23"/>
    <x v="13"/>
    <x v="31"/>
    <n v="30"/>
    <n v="238"/>
    <d v="2022-05-10T00:00:00"/>
    <n v="254"/>
    <n v="5"/>
  </r>
  <r>
    <x v="33"/>
    <n v="16104"/>
    <s v="Kae"/>
    <s v="Manhattan"/>
    <x v="9"/>
    <n v="40.801070000000003"/>
    <n v="-73.942549999999997"/>
    <s v="Private room"/>
    <n v="65"/>
    <x v="24"/>
    <x v="29"/>
    <x v="32"/>
    <n v="30"/>
    <n v="0"/>
    <m/>
    <n v="334"/>
    <n v="0"/>
  </r>
  <r>
    <x v="34"/>
    <n v="64442"/>
    <s v="Reka"/>
    <s v="Manhattan"/>
    <x v="10"/>
    <n v="40.724890000000002"/>
    <n v="-73.978099999999998"/>
    <s v="Private room"/>
    <n v="138"/>
    <x v="25"/>
    <x v="30"/>
    <x v="33"/>
    <n v="1"/>
    <n v="458"/>
    <d v="2022-05-20T00:00:00"/>
    <n v="224"/>
    <n v="32"/>
  </r>
  <r>
    <x v="35"/>
    <n v="46978"/>
    <s v="Edward"/>
    <s v="Manhattan"/>
    <x v="10"/>
    <n v="40.72296"/>
    <n v="-73.983829999999998"/>
    <s v="Private room"/>
    <n v="75"/>
    <x v="26"/>
    <x v="31"/>
    <x v="34"/>
    <n v="7"/>
    <n v="274"/>
    <d v="2022-05-07T00:00:00"/>
    <n v="24"/>
    <n v="9"/>
  </r>
  <r>
    <x v="36"/>
    <n v="434987"/>
    <s v="Jennifer"/>
    <s v="Manhattan"/>
    <x v="10"/>
    <n v="40.723219999999998"/>
    <n v="-73.986149999999995"/>
    <s v="Private room"/>
    <n v="55"/>
    <x v="17"/>
    <x v="32"/>
    <x v="35"/>
    <n v="2"/>
    <n v="201"/>
    <d v="2022-04-22T00:00:00"/>
    <n v="98"/>
    <n v="4"/>
  </r>
  <r>
    <x v="37"/>
    <n v="4396"/>
    <s v="Casey"/>
    <s v="Manhattan"/>
    <x v="10"/>
    <n v="40.722810000000003"/>
    <n v="-73.985010000000003"/>
    <s v="Private room"/>
    <n v="169"/>
    <x v="27"/>
    <x v="33"/>
    <x v="36"/>
    <n v="1"/>
    <n v="150"/>
    <d v="2022-05-15T00:00:00"/>
    <n v="37"/>
    <n v="28"/>
  </r>
  <r>
    <x v="38"/>
    <n v="292630"/>
    <s v="Mich"/>
    <s v="Manhattan"/>
    <x v="10"/>
    <n v="40.72598"/>
    <n v="-73.979780000000005"/>
    <s v="Entire home/apt"/>
    <n v="160"/>
    <x v="21"/>
    <x v="34"/>
    <x v="37"/>
    <n v="30"/>
    <n v="164"/>
    <d v="2022-03-08T00:00:00"/>
    <n v="314"/>
    <n v="1"/>
  </r>
  <r>
    <x v="39"/>
    <n v="66035"/>
    <s v="Anna"/>
    <s v="Manhattan"/>
    <x v="10"/>
    <n v="40.72289"/>
    <n v="-73.980279999999993"/>
    <s v="Entire home/apt"/>
    <n v="220"/>
    <x v="28"/>
    <x v="35"/>
    <x v="38"/>
    <n v="30"/>
    <n v="53"/>
    <d v="2020-03-18T00:00:00"/>
    <n v="61"/>
    <n v="0"/>
  </r>
  <r>
    <x v="40"/>
    <n v="128806"/>
    <s v="Sue"/>
    <s v="Manhattan"/>
    <x v="10"/>
    <n v="40.725299999999997"/>
    <n v="-73.980279999999993"/>
    <s v="Entire home/apt"/>
    <n v="195"/>
    <x v="29"/>
    <x v="36"/>
    <x v="39"/>
    <n v="45"/>
    <n v="37"/>
    <d v="2020-01-01T00:00:00"/>
    <n v="18"/>
    <n v="0"/>
  </r>
  <r>
    <x v="41"/>
    <n v="120223"/>
    <s v="Jen"/>
    <s v="Manhattan"/>
    <x v="10"/>
    <n v="40.724209999999999"/>
    <n v="-73.98509"/>
    <s v="Entire home/apt"/>
    <n v="100"/>
    <x v="22"/>
    <x v="37"/>
    <x v="40"/>
    <n v="30"/>
    <n v="25"/>
    <d v="2011-12-10T00:00:00"/>
    <n v="0"/>
    <n v="0"/>
  </r>
  <r>
    <x v="42"/>
    <n v="45445"/>
    <s v="Harriet"/>
    <s v="Brooklyn"/>
    <x v="11"/>
    <n v="40.63702"/>
    <n v="-73.963269999999994"/>
    <s v="Private room"/>
    <n v="150"/>
    <x v="3"/>
    <x v="29"/>
    <x v="32"/>
    <n v="30"/>
    <n v="0"/>
    <m/>
    <n v="0"/>
    <n v="0"/>
  </r>
  <r>
    <x v="43"/>
    <n v="275578"/>
    <s v="R"/>
    <s v="Manhattan"/>
    <x v="12"/>
    <n v="40.741660000000003"/>
    <n v="-73.986599999999996"/>
    <s v="Entire home/apt"/>
    <n v="330"/>
    <x v="30"/>
    <x v="38"/>
    <x v="41"/>
    <n v="2"/>
    <n v="161"/>
    <d v="2022-05-29T00:00:00"/>
    <n v="160"/>
    <n v="27"/>
  </r>
  <r>
    <x v="44"/>
    <n v="67778"/>
    <s v="Doug"/>
    <s v="Brooklyn"/>
    <x v="13"/>
    <n v="40.688339999999997"/>
    <n v="-73.97578"/>
    <s v="Private room"/>
    <n v="65"/>
    <x v="24"/>
    <x v="39"/>
    <x v="42"/>
    <n v="2"/>
    <n v="317"/>
    <d v="2022-05-22T00:00:00"/>
    <n v="153"/>
    <n v="57"/>
  </r>
  <r>
    <x v="45"/>
    <n v="220001"/>
    <s v="Gordon"/>
    <s v="Brooklyn"/>
    <x v="13"/>
    <n v="40.693047"/>
    <n v="-73.971985000000004"/>
    <s v="Entire home/apt"/>
    <n v="375"/>
    <x v="31"/>
    <x v="40"/>
    <x v="43"/>
    <n v="1"/>
    <n v="281"/>
    <d v="2022-05-09T00:00:00"/>
    <n v="154"/>
    <n v="1"/>
  </r>
  <r>
    <x v="46"/>
    <n v="17571"/>
    <s v="Jane"/>
    <s v="Brooklyn"/>
    <x v="13"/>
    <n v="40.691082999999999"/>
    <n v="-73.972543999999999"/>
    <s v="Entire home/apt"/>
    <n v="199"/>
    <x v="32"/>
    <x v="41"/>
    <x v="44"/>
    <n v="2"/>
    <n v="294"/>
    <d v="2022-05-21T00:00:00"/>
    <n v="273"/>
    <n v="44"/>
  </r>
  <r>
    <x v="47"/>
    <n v="181376"/>
    <s v="Carol"/>
    <s v="Brooklyn"/>
    <x v="13"/>
    <n v="40.692869999999999"/>
    <n v="-73.971080000000001"/>
    <s v="Private room"/>
    <n v="110"/>
    <x v="33"/>
    <x v="28"/>
    <x v="45"/>
    <n v="30"/>
    <n v="231"/>
    <d v="2020-02-11T00:00:00"/>
    <n v="335"/>
    <n v="0"/>
  </r>
  <r>
    <x v="48"/>
    <n v="181376"/>
    <s v="Carol"/>
    <s v="Brooklyn"/>
    <x v="13"/>
    <n v="40.691319999999997"/>
    <n v="-73.973060000000004"/>
    <s v="Private room"/>
    <n v="95"/>
    <x v="4"/>
    <x v="42"/>
    <x v="46"/>
    <n v="30"/>
    <n v="177"/>
    <d v="2020-02-16T00:00:00"/>
    <n v="339"/>
    <n v="0"/>
  </r>
  <r>
    <x v="49"/>
    <n v="264928"/>
    <s v="Sally"/>
    <s v="Brooklyn"/>
    <x v="13"/>
    <n v="40.687010000000001"/>
    <n v="-73.975549999999998"/>
    <s v="Private room"/>
    <n v="85"/>
    <x v="0"/>
    <x v="36"/>
    <x v="47"/>
    <n v="3"/>
    <n v="38"/>
    <d v="2021-11-13T00:00:00"/>
    <n v="0"/>
    <n v="1"/>
  </r>
  <r>
    <x v="50"/>
    <n v="522164"/>
    <s v="Wanda"/>
    <s v="Brooklyn"/>
    <x v="13"/>
    <n v="40.686700000000002"/>
    <n v="-73.974689999999995"/>
    <s v="Entire home/apt"/>
    <n v="123"/>
    <x v="34"/>
    <x v="19"/>
    <x v="48"/>
    <n v="30"/>
    <n v="26"/>
    <d v="2022-04-29T00:00:00"/>
    <n v="236"/>
    <n v="5"/>
  </r>
  <r>
    <x v="51"/>
    <n v="454756"/>
    <s v="Leslie"/>
    <s v="Brooklyn"/>
    <x v="13"/>
    <n v="40.68871"/>
    <n v="-73.973219999999998"/>
    <s v="Entire home/apt"/>
    <n v="150"/>
    <x v="3"/>
    <x v="43"/>
    <x v="49"/>
    <n v="30"/>
    <n v="6"/>
    <d v="2019-08-21T00:00:00"/>
    <n v="0"/>
    <n v="0"/>
  </r>
  <r>
    <x v="52"/>
    <n v="575906"/>
    <s v="San"/>
    <s v="Brooklyn"/>
    <x v="13"/>
    <n v="40.6905"/>
    <n v="-73.978669999999994"/>
    <s v="Private room"/>
    <n v="90"/>
    <x v="9"/>
    <x v="29"/>
    <x v="32"/>
    <n v="30"/>
    <n v="0"/>
    <m/>
    <n v="0"/>
    <n v="0"/>
  </r>
  <r>
    <x v="53"/>
    <n v="9744"/>
    <s v="Laurie"/>
    <s v="Brooklyn"/>
    <x v="14"/>
    <n v="40.669130000000003"/>
    <n v="-73.990409999999997"/>
    <s v="Entire home/apt"/>
    <n v="162"/>
    <x v="35"/>
    <x v="44"/>
    <x v="50"/>
    <n v="5"/>
    <n v="214"/>
    <d v="2022-05-15T00:00:00"/>
    <n v="265"/>
    <n v="28"/>
  </r>
  <r>
    <x v="54"/>
    <n v="526805"/>
    <s v="Mi"/>
    <s v="Brooklyn"/>
    <x v="14"/>
    <n v="40.669519999999999"/>
    <n v="-73.992009999999993"/>
    <s v="Entire home/apt"/>
    <n v="130"/>
    <x v="36"/>
    <x v="45"/>
    <x v="51"/>
    <n v="30"/>
    <n v="111"/>
    <d v="2022-03-20T00:00:00"/>
    <n v="6"/>
    <n v="5"/>
  </r>
  <r>
    <x v="55"/>
    <n v="306739"/>
    <s v="Maya"/>
    <s v="Brooklyn"/>
    <x v="15"/>
    <n v="40.727409999999999"/>
    <n v="-73.954660000000004"/>
    <s v="Entire home/apt"/>
    <n v="175"/>
    <x v="13"/>
    <x v="46"/>
    <x v="52"/>
    <n v="3"/>
    <n v="312"/>
    <d v="2022-05-16T00:00:00"/>
    <n v="56"/>
    <n v="31"/>
  </r>
  <r>
    <x v="56"/>
    <n v="56246"/>
    <s v="Jeanne"/>
    <s v="Brooklyn"/>
    <x v="15"/>
    <n v="40.735349999999997"/>
    <n v="-73.955839999999995"/>
    <s v="Entire home/apt"/>
    <n v="99"/>
    <x v="37"/>
    <x v="47"/>
    <x v="53"/>
    <n v="30"/>
    <n v="179"/>
    <d v="2020-08-16T00:00:00"/>
    <n v="276"/>
    <n v="0"/>
  </r>
  <r>
    <x v="57"/>
    <n v="417504"/>
    <s v="The Box House Hotel"/>
    <s v="Brooklyn"/>
    <x v="15"/>
    <n v="40.737769999999998"/>
    <n v="-73.953659999999999"/>
    <s v="Hotel room"/>
    <n v="250"/>
    <x v="10"/>
    <x v="48"/>
    <x v="54"/>
    <n v="3"/>
    <n v="41"/>
    <d v="2022-04-24T00:00:00"/>
    <n v="202"/>
    <n v="3"/>
  </r>
  <r>
    <x v="58"/>
    <n v="417504"/>
    <s v="The Box House Hotel"/>
    <s v="Brooklyn"/>
    <x v="15"/>
    <n v="40.737769999999998"/>
    <n v="-73.953659999999999"/>
    <s v="Hotel room"/>
    <n v="210"/>
    <x v="38"/>
    <x v="49"/>
    <x v="55"/>
    <n v="3"/>
    <n v="21"/>
    <d v="2022-05-04T00:00:00"/>
    <n v="197"/>
    <n v="5"/>
  </r>
  <r>
    <x v="59"/>
    <n v="417504"/>
    <s v="The Box House Hotel"/>
    <s v="Brooklyn"/>
    <x v="15"/>
    <n v="40.737560000000002"/>
    <n v="-73.953500000000005"/>
    <s v="Hotel room"/>
    <n v="529"/>
    <x v="39"/>
    <x v="50"/>
    <x v="56"/>
    <n v="3"/>
    <n v="10"/>
    <d v="2021-11-13T00:00:00"/>
    <n v="164"/>
    <n v="2"/>
  </r>
  <r>
    <x v="60"/>
    <n v="417504"/>
    <s v="The Box House Hotel"/>
    <s v="Brooklyn"/>
    <x v="15"/>
    <n v="40.737780000000001"/>
    <n v="-73.953659999999999"/>
    <s v="Private room"/>
    <n v="785"/>
    <x v="40"/>
    <x v="17"/>
    <x v="57"/>
    <n v="3"/>
    <n v="9"/>
    <d v="2018-05-19T00:00:00"/>
    <n v="107"/>
    <n v="0"/>
  </r>
  <r>
    <x v="61"/>
    <n v="417504"/>
    <s v="The Box House Hotel"/>
    <s v="Brooklyn"/>
    <x v="15"/>
    <n v="40.737769999999998"/>
    <n v="-73.953659999999999"/>
    <s v="Private room"/>
    <n v="363"/>
    <x v="41"/>
    <x v="10"/>
    <x v="58"/>
    <n v="3"/>
    <n v="8"/>
    <d v="2022-05-16T00:00:00"/>
    <n v="198"/>
    <n v="1"/>
  </r>
  <r>
    <x v="62"/>
    <n v="394752"/>
    <s v="Allison"/>
    <s v="Brooklyn"/>
    <x v="15"/>
    <n v="40.723640000000003"/>
    <n v="-73.950130000000001"/>
    <s v="Entire home/apt"/>
    <n v="75"/>
    <x v="26"/>
    <x v="51"/>
    <x v="59"/>
    <n v="30"/>
    <n v="3"/>
    <d v="2019-10-30T00:00:00"/>
    <n v="0"/>
    <n v="0"/>
  </r>
  <r>
    <x v="63"/>
    <n v="417504"/>
    <s v="The Box House Hotel"/>
    <s v="Brooklyn"/>
    <x v="15"/>
    <n v="40.737769999999998"/>
    <n v="-73.953659999999999"/>
    <s v="Private room"/>
    <n v="363"/>
    <x v="41"/>
    <x v="52"/>
    <x v="60"/>
    <n v="3"/>
    <n v="2"/>
    <d v="2011-05-12T00:00:00"/>
    <n v="198"/>
    <n v="0"/>
  </r>
  <r>
    <x v="64"/>
    <n v="99212"/>
    <s v="Jessica"/>
    <s v="Manhattan"/>
    <x v="16"/>
    <n v="40.730719999999998"/>
    <n v="-73.992750000000001"/>
    <s v="Entire home/apt"/>
    <n v="250"/>
    <x v="10"/>
    <x v="17"/>
    <x v="61"/>
    <n v="30"/>
    <n v="10"/>
    <d v="2019-08-21T00:00:00"/>
    <n v="0"/>
    <n v="0"/>
  </r>
  <r>
    <x v="65"/>
    <n v="277379"/>
    <s v="Agnes"/>
    <s v="Manhattan"/>
    <x v="17"/>
    <n v="40.823799999999999"/>
    <n v="-73.94444"/>
    <s v="Private room"/>
    <n v="60"/>
    <x v="8"/>
    <x v="53"/>
    <x v="62"/>
    <n v="1"/>
    <n v="605"/>
    <d v="2022-05-30T00:00:00"/>
    <n v="178"/>
    <n v="57"/>
  </r>
  <r>
    <x v="66"/>
    <n v="551055"/>
    <s v="Alicia"/>
    <s v="Manhattan"/>
    <x v="17"/>
    <n v="40.827719999999999"/>
    <n v="-73.952839999999995"/>
    <s v="Private room"/>
    <n v="79"/>
    <x v="42"/>
    <x v="54"/>
    <x v="63"/>
    <n v="5"/>
    <n v="436"/>
    <d v="2022-05-31T00:00:00"/>
    <n v="239"/>
    <n v="19"/>
  </r>
  <r>
    <x v="67"/>
    <n v="119510"/>
    <s v="Emma"/>
    <s v="Manhattan"/>
    <x v="17"/>
    <n v="40.826819999999998"/>
    <n v="-73.949479999999994"/>
    <s v="Entire home/apt"/>
    <n v="180"/>
    <x v="43"/>
    <x v="55"/>
    <x v="64"/>
    <n v="2"/>
    <n v="219"/>
    <d v="2022-01-01T00:00:00"/>
    <n v="293"/>
    <n v="11"/>
  </r>
  <r>
    <x v="68"/>
    <n v="256161"/>
    <s v="Wayne"/>
    <s v="Manhattan"/>
    <x v="17"/>
    <n v="40.81006"/>
    <n v="-73.945589999999996"/>
    <s v="Private room"/>
    <n v="111"/>
    <x v="44"/>
    <x v="28"/>
    <x v="65"/>
    <n v="3"/>
    <n v="226"/>
    <d v="2022-05-16T00:00:00"/>
    <n v="32"/>
    <n v="10"/>
  </r>
  <r>
    <x v="69"/>
    <n v="256161"/>
    <s v="Wayne"/>
    <s v="Manhattan"/>
    <x v="17"/>
    <n v="40.812010000000001"/>
    <n v="-73.944519999999997"/>
    <s v="Private room"/>
    <n v="74"/>
    <x v="45"/>
    <x v="56"/>
    <x v="66"/>
    <n v="3"/>
    <n v="226"/>
    <d v="2022-05-18T00:00:00"/>
    <n v="43"/>
    <n v="18"/>
  </r>
  <r>
    <x v="70"/>
    <n v="107628"/>
    <s v="Dena"/>
    <s v="Manhattan"/>
    <x v="17"/>
    <n v="40.810400000000001"/>
    <n v="-73.943089999999998"/>
    <s v="Private room"/>
    <n v="100"/>
    <x v="22"/>
    <x v="57"/>
    <x v="67"/>
    <n v="1"/>
    <n v="190"/>
    <d v="2020-01-01T00:00:00"/>
    <n v="0"/>
    <n v="0"/>
  </r>
  <r>
    <x v="71"/>
    <n v="497672"/>
    <s v="Cynthia And  Charlie"/>
    <s v="Manhattan"/>
    <x v="17"/>
    <n v="40.803840000000001"/>
    <n v="-73.951229999999995"/>
    <s v="Entire home/apt"/>
    <n v="70"/>
    <x v="7"/>
    <x v="58"/>
    <x v="1"/>
    <n v="30"/>
    <n v="172"/>
    <d v="2021-09-14T00:00:00"/>
    <n v="30"/>
    <n v="1"/>
  </r>
  <r>
    <x v="72"/>
    <n v="548817"/>
    <s v="Armand"/>
    <s v="Manhattan"/>
    <x v="17"/>
    <n v="40.819189999999999"/>
    <n v="-73.954430000000002"/>
    <s v="Private room"/>
    <n v="80"/>
    <x v="1"/>
    <x v="59"/>
    <x v="68"/>
    <n v="30"/>
    <n v="144"/>
    <d v="2019-06-25T00:00:00"/>
    <n v="60"/>
    <n v="0"/>
  </r>
  <r>
    <x v="73"/>
    <n v="32045"/>
    <s v="Teri"/>
    <s v="Manhattan"/>
    <x v="17"/>
    <n v="40.81317"/>
    <n v="-73.954650000000001"/>
    <s v="Private room"/>
    <n v="55"/>
    <x v="17"/>
    <x v="60"/>
    <x v="69"/>
    <n v="30"/>
    <n v="98"/>
    <d v="2020-03-14T00:00:00"/>
    <n v="116"/>
    <n v="0"/>
  </r>
  <r>
    <x v="74"/>
    <n v="73051"/>
    <s v="Sybilla"/>
    <s v="Manhattan"/>
    <x v="17"/>
    <n v="40.82817"/>
    <n v="-73.951329999999999"/>
    <s v="Entire home/apt"/>
    <n v="110"/>
    <x v="33"/>
    <x v="7"/>
    <x v="70"/>
    <n v="180"/>
    <n v="58"/>
    <d v="2020-09-01T00:00:00"/>
    <n v="276"/>
    <n v="0"/>
  </r>
  <r>
    <x v="75"/>
    <n v="202249"/>
    <s v="Campbell"/>
    <s v="Manhattan"/>
    <x v="17"/>
    <n v="40.825690000000002"/>
    <n v="-73.938419999999994"/>
    <s v="Entire home/apt"/>
    <n v="100"/>
    <x v="22"/>
    <x v="7"/>
    <x v="71"/>
    <n v="30"/>
    <n v="18"/>
    <d v="2018-12-17T00:00:00"/>
    <n v="0"/>
    <n v="0"/>
  </r>
  <r>
    <x v="76"/>
    <n v="567187"/>
    <s v="Jane"/>
    <s v="Manhattan"/>
    <x v="17"/>
    <n v="40.824019999999997"/>
    <n v="-73.952629999999999"/>
    <s v="Private room"/>
    <n v="65"/>
    <x v="24"/>
    <x v="15"/>
    <x v="72"/>
    <n v="30"/>
    <n v="34"/>
    <d v="2019-10-30T00:00:00"/>
    <n v="303"/>
    <n v="0"/>
  </r>
  <r>
    <x v="77"/>
    <n v="82685"/>
    <s v="Elliott"/>
    <s v="Manhattan"/>
    <x v="17"/>
    <n v="40.827820000000003"/>
    <n v="-73.947299999999998"/>
    <s v="Private room"/>
    <n v="99"/>
    <x v="37"/>
    <x v="17"/>
    <x v="73"/>
    <n v="30"/>
    <n v="3"/>
    <d v="2019-10-21T00:00:00"/>
    <n v="0"/>
    <n v="0"/>
  </r>
  <r>
    <x v="78"/>
    <n v="249372"/>
    <s v="Cynthia"/>
    <s v="Manhattan"/>
    <x v="17"/>
    <n v="40.815620000000003"/>
    <n v="-73.946740000000005"/>
    <s v="Private room"/>
    <n v="125"/>
    <x v="46"/>
    <x v="17"/>
    <x v="74"/>
    <n v="30"/>
    <n v="3"/>
    <d v="2019-10-20T00:00:00"/>
    <n v="0"/>
    <n v="0"/>
  </r>
  <r>
    <x v="79"/>
    <n v="573316"/>
    <s v="Kelli"/>
    <s v="Manhattan"/>
    <x v="17"/>
    <n v="40.806899999999999"/>
    <n v="-73.953720000000004"/>
    <s v="Private room"/>
    <n v="90"/>
    <x v="9"/>
    <x v="52"/>
    <x v="75"/>
    <n v="30"/>
    <n v="1"/>
    <d v="2016-01-02T00:00:00"/>
    <n v="0"/>
    <n v="0"/>
  </r>
  <r>
    <x v="80"/>
    <n v="253385"/>
    <s v="Douglas"/>
    <s v="Manhattan"/>
    <x v="17"/>
    <n v="40.802549999999997"/>
    <n v="-73.958029999999994"/>
    <s v="Private room"/>
    <n v="200"/>
    <x v="47"/>
    <x v="29"/>
    <x v="32"/>
    <n v="30"/>
    <n v="0"/>
    <m/>
    <n v="365"/>
    <n v="0"/>
  </r>
  <r>
    <x v="81"/>
    <n v="59734"/>
    <s v="Luiz"/>
    <s v="Manhattan"/>
    <x v="18"/>
    <n v="40.756030000000003"/>
    <n v="-73.992940000000004"/>
    <s v="Private room"/>
    <n v="79"/>
    <x v="42"/>
    <x v="61"/>
    <x v="76"/>
    <n v="2"/>
    <n v="447"/>
    <d v="2022-05-20T00:00:00"/>
    <n v="259"/>
    <n v="61"/>
  </r>
  <r>
    <x v="82"/>
    <n v="59734"/>
    <s v="Luiz"/>
    <s v="Manhattan"/>
    <x v="18"/>
    <n v="40.75611"/>
    <n v="-73.995230000000006"/>
    <s v="Private room"/>
    <n v="86"/>
    <x v="48"/>
    <x v="62"/>
    <x v="77"/>
    <n v="2"/>
    <n v="368"/>
    <d v="2022-05-13T00:00:00"/>
    <n v="235"/>
    <n v="43"/>
  </r>
  <r>
    <x v="83"/>
    <n v="274557"/>
    <s v="Ana"/>
    <s v="Manhattan"/>
    <x v="18"/>
    <n v="40.765050000000002"/>
    <n v="-73.987160000000003"/>
    <s v="Entire home/apt"/>
    <n v="250"/>
    <x v="10"/>
    <x v="63"/>
    <x v="78"/>
    <n v="3"/>
    <n v="118"/>
    <d v="2022-04-07T00:00:00"/>
    <n v="4"/>
    <n v="5"/>
  </r>
  <r>
    <x v="84"/>
    <n v="30193"/>
    <s v="Tommi"/>
    <s v="Manhattan"/>
    <x v="18"/>
    <n v="40.767240000000001"/>
    <n v="-73.986639999999994"/>
    <s v="Entire home/apt"/>
    <n v="175"/>
    <x v="13"/>
    <x v="64"/>
    <x v="79"/>
    <n v="30"/>
    <n v="58"/>
    <d v="2017-08-13T00:00:00"/>
    <n v="0"/>
    <n v="0"/>
  </r>
  <r>
    <x v="85"/>
    <n v="27848"/>
    <s v="Jullett"/>
    <s v="Queens"/>
    <x v="19"/>
    <n v="40.671439999999997"/>
    <n v="-73.765010000000004"/>
    <s v="Private room"/>
    <n v="75"/>
    <x v="26"/>
    <x v="65"/>
    <x v="80"/>
    <n v="2"/>
    <n v="70"/>
    <d v="2021-09-06T00:00:00"/>
    <n v="363"/>
    <n v="5"/>
  </r>
  <r>
    <x v="86"/>
    <n v="27848"/>
    <s v="Jullett"/>
    <s v="Queens"/>
    <x v="19"/>
    <n v="40.671439999999997"/>
    <n v="-73.765010000000004"/>
    <s v="Private room"/>
    <n v="65"/>
    <x v="24"/>
    <x v="66"/>
    <x v="81"/>
    <n v="30"/>
    <n v="62"/>
    <d v="2018-01-01T00:00:00"/>
    <n v="0"/>
    <n v="0"/>
  </r>
  <r>
    <x v="87"/>
    <n v="27848"/>
    <s v="Jullett"/>
    <s v="Queens"/>
    <x v="19"/>
    <n v="40.671439999999997"/>
    <n v="-73.765010000000004"/>
    <s v="Private room"/>
    <n v="65"/>
    <x v="24"/>
    <x v="67"/>
    <x v="82"/>
    <n v="30"/>
    <n v="53"/>
    <d v="2019-09-03T00:00:00"/>
    <n v="328"/>
    <n v="0"/>
  </r>
  <r>
    <x v="88"/>
    <n v="70857"/>
    <s v="Fabian"/>
    <s v="Manhattan"/>
    <x v="20"/>
    <n v="40.738079999999997"/>
    <n v="-73.980009999999993"/>
    <s v="Private room"/>
    <n v="95"/>
    <x v="4"/>
    <x v="52"/>
    <x v="83"/>
    <n v="30"/>
    <n v="1"/>
    <d v="2016-03-22T00:00:00"/>
    <n v="0"/>
    <n v="0"/>
  </r>
  <r>
    <x v="89"/>
    <n v="50124"/>
    <s v="Orestes"/>
    <s v="Queens"/>
    <x v="21"/>
    <n v="40.747570000000003"/>
    <n v="-73.945710000000005"/>
    <s v="Private room"/>
    <n v="140"/>
    <x v="20"/>
    <x v="68"/>
    <x v="84"/>
    <n v="3"/>
    <n v="325"/>
    <d v="2022-05-28T00:00:00"/>
    <n v="124"/>
    <n v="40"/>
  </r>
  <r>
    <x v="90"/>
    <n v="401696"/>
    <s v="Patricia"/>
    <s v="Manhattan"/>
    <x v="22"/>
    <n v="40.719110000000001"/>
    <n v="-73.985879999999995"/>
    <s v="Entire home/apt"/>
    <n v="160"/>
    <x v="21"/>
    <x v="69"/>
    <x v="85"/>
    <n v="3"/>
    <n v="336"/>
    <d v="2022-05-26T00:00:00"/>
    <n v="182"/>
    <n v="14"/>
  </r>
  <r>
    <x v="91"/>
    <n v="282927"/>
    <s v="Drica"/>
    <s v="Manhattan"/>
    <x v="22"/>
    <n v="40.719459999999998"/>
    <n v="-73.986410000000006"/>
    <s v="Entire home/apt"/>
    <n v="180"/>
    <x v="43"/>
    <x v="70"/>
    <x v="86"/>
    <n v="30"/>
    <n v="57"/>
    <d v="2020-02-18T00:00:00"/>
    <n v="343"/>
    <n v="0"/>
  </r>
  <r>
    <x v="92"/>
    <n v="60049"/>
    <s v="Ted"/>
    <s v="Manhattan"/>
    <x v="22"/>
    <n v="40.721359"/>
    <n v="-73.993668"/>
    <s v="Entire home/apt"/>
    <n v="229"/>
    <x v="49"/>
    <x v="71"/>
    <x v="87"/>
    <n v="2"/>
    <n v="31"/>
    <d v="2022-03-30T00:00:00"/>
    <n v="3"/>
    <n v="5"/>
  </r>
  <r>
    <x v="93"/>
    <n v="204539"/>
    <s v="Mark"/>
    <s v="Queens"/>
    <x v="23"/>
    <n v="40.715670000000003"/>
    <n v="-73.878420000000006"/>
    <s v="Entire home/apt"/>
    <n v="107"/>
    <x v="50"/>
    <x v="72"/>
    <x v="88"/>
    <n v="30"/>
    <n v="33"/>
    <d v="2015-05-09T00:00:00"/>
    <n v="339"/>
    <n v="0"/>
  </r>
  <r>
    <x v="94"/>
    <n v="204539"/>
    <s v="Mark"/>
    <s v="Queens"/>
    <x v="23"/>
    <n v="40.717779999999998"/>
    <n v="-73.877139999999997"/>
    <s v="Entire home/apt"/>
    <n v="350"/>
    <x v="51"/>
    <x v="73"/>
    <x v="89"/>
    <n v="30"/>
    <n v="16"/>
    <d v="2019-08-09T00:00:00"/>
    <n v="317"/>
    <n v="0"/>
  </r>
  <r>
    <x v="95"/>
    <n v="8967"/>
    <s v="Shunichi"/>
    <s v="Manhattan"/>
    <x v="24"/>
    <n v="40.764569999999999"/>
    <n v="-73.983170000000001"/>
    <s v="Private room"/>
    <n v="68"/>
    <x v="52"/>
    <x v="74"/>
    <x v="90"/>
    <n v="2"/>
    <n v="536"/>
    <d v="2022-05-09T00:00:00"/>
    <n v="172"/>
    <n v="62"/>
  </r>
  <r>
    <x v="96"/>
    <n v="23619"/>
    <s v="Anna/Fonzy"/>
    <s v="Manhattan"/>
    <x v="24"/>
    <n v="40.757429999999999"/>
    <n v="-73.968249999999998"/>
    <s v="Entire home/apt"/>
    <n v="110"/>
    <x v="33"/>
    <x v="4"/>
    <x v="91"/>
    <n v="200"/>
    <n v="92"/>
    <d v="2019-04-30T00:00:00"/>
    <n v="0"/>
    <n v="0"/>
  </r>
  <r>
    <x v="97"/>
    <n v="2845"/>
    <s v="Jennifer"/>
    <s v="Manhattan"/>
    <x v="24"/>
    <n v="40.75356"/>
    <n v="-73.985590000000002"/>
    <s v="Entire home/apt"/>
    <n v="225"/>
    <x v="18"/>
    <x v="75"/>
    <x v="92"/>
    <n v="30"/>
    <n v="48"/>
    <d v="2019-11-04T00:00:00"/>
    <n v="308"/>
    <n v="0"/>
  </r>
  <r>
    <x v="98"/>
    <n v="867225"/>
    <s v="Rahul"/>
    <s v="Manhattan"/>
    <x v="25"/>
    <n v="40.8063"/>
    <n v="-73.959850000000003"/>
    <s v="Private room"/>
    <n v="75"/>
    <x v="26"/>
    <x v="2"/>
    <x v="93"/>
    <n v="31"/>
    <n v="133"/>
    <d v="2022-04-22T00:00:00"/>
    <n v="145"/>
    <n v="4"/>
  </r>
  <r>
    <x v="99"/>
    <n v="7702"/>
    <s v="Lena"/>
    <s v="Manhattan"/>
    <x v="25"/>
    <n v="40.803159999999998"/>
    <n v="-73.96387"/>
    <s v="Entire home/apt"/>
    <n v="135"/>
    <x v="2"/>
    <x v="76"/>
    <x v="94"/>
    <n v="30"/>
    <n v="56"/>
    <d v="2021-08-22T00:00:00"/>
    <n v="30"/>
    <n v="1"/>
  </r>
  <r>
    <x v="100"/>
    <n v="204586"/>
    <s v="L"/>
    <s v="Bronx"/>
    <x v="26"/>
    <n v="40.806350000000002"/>
    <n v="-73.92201"/>
    <s v="Private room"/>
    <n v="60"/>
    <x v="8"/>
    <x v="29"/>
    <x v="32"/>
    <n v="30"/>
    <n v="0"/>
    <m/>
    <n v="83"/>
    <n v="0"/>
  </r>
  <r>
    <x v="101"/>
    <n v="210746"/>
    <s v="Kathleen R."/>
    <s v="Brooklyn"/>
    <x v="27"/>
    <n v="40.679079999999999"/>
    <n v="-73.974050000000005"/>
    <s v="Private room"/>
    <n v="80"/>
    <x v="1"/>
    <x v="3"/>
    <x v="95"/>
    <n v="2"/>
    <n v="126"/>
    <d v="2022-06-01T00:00:00"/>
    <n v="310"/>
    <n v="23"/>
  </r>
  <r>
    <x v="102"/>
    <n v="97797"/>
    <s v="Brandon"/>
    <s v="Brooklyn"/>
    <x v="27"/>
    <n v="40.671149999999997"/>
    <n v="-73.980260000000001"/>
    <s v="Entire home/apt"/>
    <n v="220"/>
    <x v="28"/>
    <x v="77"/>
    <x v="96"/>
    <n v="30"/>
    <n v="92"/>
    <d v="2021-12-11T00:00:00"/>
    <n v="207"/>
    <n v="3"/>
  </r>
  <r>
    <x v="103"/>
    <n v="438133"/>
    <s v="Ellis"/>
    <s v="Brooklyn"/>
    <x v="27"/>
    <n v="40.67407"/>
    <n v="-73.981049999999996"/>
    <s v="Entire home/apt"/>
    <n v="160"/>
    <x v="21"/>
    <x v="35"/>
    <x v="97"/>
    <n v="30"/>
    <n v="37"/>
    <d v="2020-02-18T00:00:00"/>
    <n v="154"/>
    <n v="0"/>
  </r>
  <r>
    <x v="104"/>
    <n v="611716"/>
    <s v="Elizabeth"/>
    <s v="Brooklyn"/>
    <x v="27"/>
    <n v="40.6755"/>
    <n v="-73.981369999999998"/>
    <s v="Entire home/apt"/>
    <n v="165"/>
    <x v="53"/>
    <x v="78"/>
    <x v="27"/>
    <n v="2"/>
    <n v="27"/>
    <d v="2021-12-29T00:00:00"/>
    <n v="86"/>
    <n v="4"/>
  </r>
  <r>
    <x v="105"/>
    <n v="63588"/>
    <s v="Dimitri"/>
    <s v="Brooklyn"/>
    <x v="28"/>
    <n v="40.67839"/>
    <n v="-73.966419999999999"/>
    <s v="Entire home/apt"/>
    <n v="140"/>
    <x v="20"/>
    <x v="79"/>
    <x v="98"/>
    <n v="30"/>
    <n v="154"/>
    <d v="2021-11-06T00:00:00"/>
    <n v="3"/>
    <n v="2"/>
  </r>
  <r>
    <x v="106"/>
    <n v="210746"/>
    <s v="Kathleen R."/>
    <s v="Brooklyn"/>
    <x v="28"/>
    <n v="40.680219999999998"/>
    <n v="-73.97457"/>
    <s v="Private room"/>
    <n v="120"/>
    <x v="54"/>
    <x v="70"/>
    <x v="99"/>
    <n v="3"/>
    <n v="59"/>
    <d v="2022-05-08T00:00:00"/>
    <n v="267"/>
    <n v="8"/>
  </r>
  <r>
    <x v="107"/>
    <n v="204539"/>
    <s v="Mark"/>
    <s v="Queens"/>
    <x v="29"/>
    <n v="40.703090000000003"/>
    <n v="-73.899630000000002"/>
    <s v="Entire home/apt"/>
    <n v="395"/>
    <x v="55"/>
    <x v="80"/>
    <x v="100"/>
    <n v="30"/>
    <n v="13"/>
    <d v="2019-11-12T00:00:00"/>
    <n v="358"/>
    <n v="0"/>
  </r>
  <r>
    <x v="108"/>
    <n v="204539"/>
    <s v="Mark"/>
    <s v="Queens"/>
    <x v="29"/>
    <n v="40.704219999999999"/>
    <n v="-73.897779999999997"/>
    <s v="Entire home/apt"/>
    <n v="193"/>
    <x v="56"/>
    <x v="81"/>
    <x v="101"/>
    <n v="30"/>
    <n v="6"/>
    <d v="2015-10-08T00:00:00"/>
    <n v="358"/>
    <n v="0"/>
  </r>
  <r>
    <x v="109"/>
    <n v="204539"/>
    <s v="Mark"/>
    <s v="Queens"/>
    <x v="29"/>
    <n v="40.702710000000003"/>
    <n v="-73.899299999999997"/>
    <s v="Entire home/apt"/>
    <n v="196"/>
    <x v="57"/>
    <x v="51"/>
    <x v="102"/>
    <n v="30"/>
    <n v="2"/>
    <d v="2019-11-01T00:00:00"/>
    <n v="358"/>
    <n v="0"/>
  </r>
  <r>
    <x v="110"/>
    <n v="547386"/>
    <s v="Michelle"/>
    <s v="Queens"/>
    <x v="30"/>
    <n v="40.586030000000001"/>
    <n v="-73.814499999999995"/>
    <s v="Private room"/>
    <n v="104"/>
    <x v="58"/>
    <x v="82"/>
    <x v="103"/>
    <n v="2"/>
    <n v="17"/>
    <d v="2021-09-17T00:00:00"/>
    <n v="86"/>
    <n v="1"/>
  </r>
  <r>
    <x v="111"/>
    <n v="42273"/>
    <s v="Dani"/>
    <s v="Brooklyn"/>
    <x v="31"/>
    <n v="40.668599999999998"/>
    <n v="-73.987229999999997"/>
    <s v="Entire home/apt"/>
    <n v="90"/>
    <x v="9"/>
    <x v="83"/>
    <x v="104"/>
    <n v="30"/>
    <n v="479"/>
    <d v="2022-05-31T00:00:00"/>
    <n v="35"/>
    <n v="5"/>
  </r>
  <r>
    <x v="112"/>
    <n v="9744"/>
    <s v="Laurie"/>
    <s v="Brooklyn"/>
    <x v="31"/>
    <n v="40.668010000000002"/>
    <n v="-73.987840000000006"/>
    <s v="Private room"/>
    <n v="118"/>
    <x v="59"/>
    <x v="42"/>
    <x v="105"/>
    <n v="4"/>
    <n v="211"/>
    <d v="2022-05-18T00:00:00"/>
    <n v="312"/>
    <n v="26"/>
  </r>
  <r>
    <x v="113"/>
    <n v="9744"/>
    <s v="Laurie"/>
    <s v="Brooklyn"/>
    <x v="31"/>
    <n v="40.666919999999998"/>
    <n v="-73.989810000000006"/>
    <s v="Private room"/>
    <n v="119"/>
    <x v="6"/>
    <x v="42"/>
    <x v="106"/>
    <n v="4"/>
    <n v="204"/>
    <d v="2022-05-10T00:00:00"/>
    <n v="284"/>
    <n v="22"/>
  </r>
  <r>
    <x v="114"/>
    <n v="579495"/>
    <s v="Susi"/>
    <s v="Brooklyn"/>
    <x v="31"/>
    <n v="40.665619999999997"/>
    <n v="-73.990020000000001"/>
    <s v="Entire home/apt"/>
    <n v="235"/>
    <x v="60"/>
    <x v="14"/>
    <x v="107"/>
    <n v="364"/>
    <n v="34"/>
    <d v="2020-01-11T00:00:00"/>
    <n v="362"/>
    <n v="0"/>
  </r>
  <r>
    <x v="115"/>
    <n v="7378"/>
    <s v="Rebecca"/>
    <s v="Brooklyn"/>
    <x v="32"/>
    <n v="40.662649999999999"/>
    <n v="-73.994540000000001"/>
    <s v="Entire home/apt"/>
    <n v="275"/>
    <x v="61"/>
    <x v="51"/>
    <x v="108"/>
    <n v="21"/>
    <n v="2"/>
    <d v="2021-08-08T00:00:00"/>
    <n v="250"/>
    <n v="1"/>
  </r>
  <r>
    <x v="116"/>
    <n v="289653"/>
    <s v="Harrison"/>
    <s v="Manhattan"/>
    <x v="33"/>
    <n v="40.720120000000001"/>
    <n v="-74.003969999999995"/>
    <s v="Entire home/apt"/>
    <n v="608"/>
    <x v="62"/>
    <x v="45"/>
    <x v="109"/>
    <n v="30"/>
    <n v="108"/>
    <d v="2022-02-05T00:00:00"/>
    <n v="295"/>
    <n v="2"/>
  </r>
  <r>
    <x v="117"/>
    <n v="69942"/>
    <s v="Victoria"/>
    <s v="Manhattan"/>
    <x v="34"/>
    <n v="40.769669999999998"/>
    <n v="-73.948310000000006"/>
    <s v="Private room"/>
    <n v="200"/>
    <x v="47"/>
    <x v="84"/>
    <x v="110"/>
    <n v="30"/>
    <n v="148"/>
    <d v="2019-09-01T00:00:00"/>
    <n v="365"/>
    <n v="0"/>
  </r>
  <r>
    <x v="118"/>
    <n v="61491"/>
    <s v="D"/>
    <s v="Manhattan"/>
    <x v="34"/>
    <n v="40.771189999999997"/>
    <n v="-73.95241"/>
    <s v="Entire home/apt"/>
    <n v="206"/>
    <x v="63"/>
    <x v="85"/>
    <x v="111"/>
    <n v="30"/>
    <n v="84"/>
    <d v="2020-11-29T00:00:00"/>
    <n v="165"/>
    <n v="0"/>
  </r>
  <r>
    <x v="119"/>
    <n v="236421"/>
    <s v="Jessica"/>
    <s v="Manhattan"/>
    <x v="34"/>
    <n v="40.77449"/>
    <n v="-73.95308"/>
    <s v="Private room"/>
    <n v="130"/>
    <x v="36"/>
    <x v="29"/>
    <x v="32"/>
    <n v="14"/>
    <n v="0"/>
    <m/>
    <n v="0"/>
    <n v="0"/>
  </r>
  <r>
    <x v="120"/>
    <n v="7490"/>
    <s v="MaryEllen"/>
    <s v="Manhattan"/>
    <x v="35"/>
    <n v="40.803800000000003"/>
    <n v="-73.967510000000004"/>
    <s v="Private room"/>
    <n v="75"/>
    <x v="26"/>
    <x v="86"/>
    <x v="112"/>
    <n v="2"/>
    <n v="118"/>
    <d v="2017-07-21T00:00:00"/>
    <n v="0"/>
    <n v="0"/>
  </r>
  <r>
    <x v="121"/>
    <n v="42032"/>
    <s v="Dana"/>
    <s v="Manhattan"/>
    <x v="35"/>
    <n v="40.79936"/>
    <n v="-73.961550000000003"/>
    <s v="Private room"/>
    <n v="88"/>
    <x v="64"/>
    <x v="87"/>
    <x v="113"/>
    <n v="30"/>
    <n v="85"/>
    <d v="2021-09-12T00:00:00"/>
    <n v="157"/>
    <n v="2"/>
  </r>
  <r>
    <x v="122"/>
    <n v="3088389"/>
    <s v="Kai"/>
    <s v="Manhattan"/>
    <x v="35"/>
    <n v="40.780729999999998"/>
    <n v="-73.985640000000004"/>
    <s v="Entire home/apt"/>
    <n v="166"/>
    <x v="65"/>
    <x v="88"/>
    <x v="114"/>
    <n v="30"/>
    <n v="63"/>
    <d v="2022-05-15T00:00:00"/>
    <n v="238"/>
    <n v="2"/>
  </r>
  <r>
    <x v="123"/>
    <n v="178043"/>
    <s v="Chas"/>
    <s v="Manhattan"/>
    <x v="35"/>
    <n v="40.786450000000002"/>
    <n v="-73.970820000000003"/>
    <s v="Entire home/apt"/>
    <n v="389"/>
    <x v="66"/>
    <x v="18"/>
    <x v="115"/>
    <n v="30"/>
    <n v="45"/>
    <d v="2018-01-01T00:00:00"/>
    <n v="1"/>
    <n v="0"/>
  </r>
  <r>
    <x v="124"/>
    <n v="115560"/>
    <s v="Stacy"/>
    <s v="Manhattan"/>
    <x v="35"/>
    <n v="40.778390000000002"/>
    <n v="-73.977779999999996"/>
    <s v="Entire home/apt"/>
    <n v="225"/>
    <x v="18"/>
    <x v="89"/>
    <x v="94"/>
    <n v="30"/>
    <n v="28"/>
    <d v="2019-07-12T00:00:00"/>
    <n v="286"/>
    <n v="0"/>
  </r>
  <r>
    <x v="125"/>
    <n v="293394"/>
    <s v="Rachel"/>
    <s v="Manhattan"/>
    <x v="35"/>
    <n v="40.79918"/>
    <n v="-73.962479999999999"/>
    <s v="Entire home/apt"/>
    <n v="211"/>
    <x v="67"/>
    <x v="90"/>
    <x v="116"/>
    <n v="30"/>
    <n v="4"/>
    <d v="2017-08-25T00:00:00"/>
    <n v="0"/>
    <n v="0"/>
  </r>
  <r>
    <x v="126"/>
    <n v="68428"/>
    <s v="Tye And Etienne"/>
    <s v="Manhattan"/>
    <x v="36"/>
    <n v="40.832529999999998"/>
    <n v="-73.941079999999999"/>
    <s v="Private room"/>
    <n v="75"/>
    <x v="26"/>
    <x v="91"/>
    <x v="117"/>
    <n v="2"/>
    <n v="62"/>
    <d v="2022-04-24T00:00:00"/>
    <n v="318"/>
    <n v="2"/>
  </r>
  <r>
    <x v="127"/>
    <n v="193637"/>
    <s v="Sara"/>
    <s v="Manhattan"/>
    <x v="37"/>
    <n v="40.737369999999999"/>
    <n v="-74.004369999999994"/>
    <s v="Entire home/apt"/>
    <n v="170"/>
    <x v="68"/>
    <x v="92"/>
    <x v="118"/>
    <n v="30"/>
    <n v="88"/>
    <d v="2020-12-07T00:00:00"/>
    <n v="132"/>
    <n v="0"/>
  </r>
  <r>
    <x v="128"/>
    <n v="93790"/>
    <s v="Ann"/>
    <s v="Manhattan"/>
    <x v="37"/>
    <n v="40.729610000000001"/>
    <n v="-74.003079999999997"/>
    <s v="Entire home/apt"/>
    <n v="620"/>
    <x v="69"/>
    <x v="93"/>
    <x v="119"/>
    <n v="7"/>
    <n v="54"/>
    <d v="2022-05-15T00:00:00"/>
    <n v="228"/>
    <n v="4"/>
  </r>
  <r>
    <x v="129"/>
    <n v="64522"/>
    <s v="Ariel"/>
    <s v="Brooklyn"/>
    <x v="38"/>
    <n v="40.709200000000003"/>
    <n v="-73.966409999999996"/>
    <s v="Entire home/apt"/>
    <n v="500"/>
    <x v="70"/>
    <x v="56"/>
    <x v="120"/>
    <n v="1"/>
    <n v="229"/>
    <d v="2022-05-23T00:00:00"/>
    <n v="364"/>
    <n v="32"/>
  </r>
  <r>
    <x v="130"/>
    <n v="465278"/>
    <s v="Ade"/>
    <s v="Brooklyn"/>
    <x v="38"/>
    <n v="40.715510000000002"/>
    <n v="-73.962739999999997"/>
    <s v="Entire home/apt"/>
    <n v="375"/>
    <x v="31"/>
    <x v="94"/>
    <x v="121"/>
    <n v="10"/>
    <n v="144"/>
    <d v="2022-05-20T00:00:00"/>
    <n v="192"/>
    <n v="7"/>
  </r>
  <r>
    <x v="131"/>
    <n v="79402"/>
    <s v="Christiana"/>
    <s v="Brooklyn"/>
    <x v="38"/>
    <n v="40.709670000000003"/>
    <n v="-73.959220000000002"/>
    <s v="Entire home/apt"/>
    <n v="80"/>
    <x v="1"/>
    <x v="47"/>
    <x v="122"/>
    <n v="30"/>
    <n v="168"/>
    <d v="2018-07-22T00:00:00"/>
    <n v="0"/>
    <n v="0"/>
  </r>
  <r>
    <x v="132"/>
    <n v="15991"/>
    <s v="Allen &amp; Irina"/>
    <s v="Brooklyn"/>
    <x v="38"/>
    <n v="40.709350000000001"/>
    <n v="-73.953419999999994"/>
    <s v="Entire home/apt"/>
    <n v="84"/>
    <x v="71"/>
    <x v="95"/>
    <x v="123"/>
    <n v="30"/>
    <n v="184"/>
    <d v="2022-02-20T00:00:00"/>
    <n v="227"/>
    <n v="4"/>
  </r>
  <r>
    <x v="133"/>
    <n v="56104"/>
    <s v="James"/>
    <s v="Brooklyn"/>
    <x v="38"/>
    <n v="40.703479999999999"/>
    <n v="-73.936210000000003"/>
    <s v="Entire home/apt"/>
    <n v="248"/>
    <x v="72"/>
    <x v="96"/>
    <x v="124"/>
    <n v="1"/>
    <n v="140"/>
    <d v="2022-05-19T00:00:00"/>
    <n v="104"/>
    <n v="34"/>
  </r>
  <r>
    <x v="134"/>
    <n v="198411"/>
    <s v="Anastasia"/>
    <s v="Brooklyn"/>
    <x v="38"/>
    <n v="40.708939999999998"/>
    <n v="-73.952340000000007"/>
    <s v="Entire home/apt"/>
    <n v="104"/>
    <x v="58"/>
    <x v="63"/>
    <x v="125"/>
    <n v="30"/>
    <n v="125"/>
    <d v="2022-04-02T00:00:00"/>
    <n v="122"/>
    <n v="4"/>
  </r>
  <r>
    <x v="135"/>
    <n v="168525"/>
    <s v="Gus"/>
    <s v="Brooklyn"/>
    <x v="38"/>
    <n v="40.710650000000001"/>
    <n v="-73.950869999999995"/>
    <s v="Private room"/>
    <n v="95"/>
    <x v="4"/>
    <x v="97"/>
    <x v="126"/>
    <n v="5"/>
    <n v="93"/>
    <d v="2020-06-25T00:00:00"/>
    <n v="32"/>
    <n v="0"/>
  </r>
  <r>
    <x v="136"/>
    <n v="74857"/>
    <s v="Starlee"/>
    <s v="Brooklyn"/>
    <x v="38"/>
    <n v="40.718020000000003"/>
    <n v="-73.957239999999999"/>
    <s v="Entire home/apt"/>
    <n v="105"/>
    <x v="73"/>
    <x v="70"/>
    <x v="127"/>
    <n v="30"/>
    <n v="61"/>
    <d v="2018-08-09T00:00:00"/>
    <n v="191"/>
    <n v="0"/>
  </r>
  <r>
    <x v="137"/>
    <n v="60252"/>
    <s v="Cristina"/>
    <s v="Brooklyn"/>
    <x v="38"/>
    <n v="40.712110000000003"/>
    <n v="-73.963970000000003"/>
    <s v="Private room"/>
    <n v="80"/>
    <x v="1"/>
    <x v="98"/>
    <x v="128"/>
    <n v="7"/>
    <n v="49"/>
    <d v="2020-02-07T00:00:00"/>
    <n v="123"/>
    <n v="0"/>
  </r>
  <r>
    <x v="138"/>
    <n v="530032"/>
    <s v="Lee And Tara"/>
    <s v="Brooklyn"/>
    <x v="38"/>
    <n v="40.71116"/>
    <n v="-73.954840000000004"/>
    <s v="Private room"/>
    <n v="175"/>
    <x v="13"/>
    <x v="0"/>
    <x v="129"/>
    <n v="60"/>
    <n v="38"/>
    <d v="2021-07-12T00:00:00"/>
    <n v="0"/>
    <n v="1"/>
  </r>
  <r>
    <x v="139"/>
    <n v="105538"/>
    <s v="Erik"/>
    <s v="Brooklyn"/>
    <x v="38"/>
    <n v="40.71649"/>
    <n v="-73.948650000000001"/>
    <s v="Entire home/apt"/>
    <n v="83"/>
    <x v="74"/>
    <x v="36"/>
    <x v="130"/>
    <n v="30"/>
    <n v="29"/>
    <d v="2018-05-26T00:00:00"/>
    <n v="0"/>
    <n v="0"/>
  </r>
  <r>
    <x v="140"/>
    <n v="131716"/>
    <s v="Daniel"/>
    <s v="Brooklyn"/>
    <x v="38"/>
    <n v="40.71311"/>
    <n v="-73.950599999999994"/>
    <s v="Entire home/apt"/>
    <n v="235"/>
    <x v="60"/>
    <x v="16"/>
    <x v="131"/>
    <n v="3"/>
    <n v="18"/>
    <d v="2022-05-08T00:00:00"/>
    <n v="36"/>
    <n v="7"/>
  </r>
  <r>
    <x v="141"/>
    <n v="509341"/>
    <s v="Tessa"/>
    <s v="Brooklyn"/>
    <x v="38"/>
    <n v="40.711669999999998"/>
    <n v="-73.94932"/>
    <s v="Entire home/apt"/>
    <n v="140"/>
    <x v="20"/>
    <x v="73"/>
    <x v="132"/>
    <n v="7"/>
    <n v="16"/>
    <d v="2022-05-01T00:00:00"/>
    <n v="21"/>
    <n v="2"/>
  </r>
  <r>
    <x v="142"/>
    <n v="17297"/>
    <s v="Joelle"/>
    <s v="Brooklyn"/>
    <x v="38"/>
    <n v="40.712479999999999"/>
    <n v="-73.95881"/>
    <s v="Private room"/>
    <n v="90"/>
    <x v="9"/>
    <x v="10"/>
    <x v="133"/>
    <n v="7"/>
    <n v="9"/>
    <d v="2015-08-31T00:00:00"/>
    <n v="5"/>
    <n v="0"/>
  </r>
  <r>
    <x v="143"/>
    <n v="21207"/>
    <s v="Chaya"/>
    <s v="Brooklyn"/>
    <x v="38"/>
    <n v="40.717779999999998"/>
    <n v="-73.956800000000001"/>
    <s v="Entire home/apt"/>
    <n v="395"/>
    <x v="55"/>
    <x v="10"/>
    <x v="134"/>
    <n v="30"/>
    <n v="9"/>
    <d v="2011-12-28T00:00:00"/>
    <n v="348"/>
    <n v="0"/>
  </r>
  <r>
    <x v="144"/>
    <n v="415660"/>
    <s v="Carmen"/>
    <s v="Brooklyn"/>
    <x v="38"/>
    <n v="40.71407"/>
    <n v="-73.966570000000004"/>
    <s v="Private room"/>
    <n v="100"/>
    <x v="22"/>
    <x v="51"/>
    <x v="135"/>
    <n v="28"/>
    <n v="3"/>
    <d v="2012-07-23T00:00:00"/>
    <n v="338"/>
    <n v="0"/>
  </r>
  <r>
    <x v="145"/>
    <n v="277394"/>
    <s v="Linda"/>
    <s v="Brooklyn"/>
    <x v="39"/>
    <n v="40.659120000000001"/>
    <n v="-73.984200000000001"/>
    <s v="Private room"/>
    <n v="139"/>
    <x v="75"/>
    <x v="89"/>
    <x v="136"/>
    <n v="2"/>
    <n v="25"/>
    <d v="2020-02-16T00:00:00"/>
    <n v="24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4" firstHeaderRow="1" firstDataRow="1" firstDataCol="1"/>
  <pivotFields count="17">
    <pivotField showAll="0"/>
    <pivotField showAll="0"/>
    <pivotField showAll="0"/>
    <pivotField showAll="0"/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Average of price" fld="8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compact="0" compactData="0" gridDropZones="1" multipleFieldFilters="0">
  <location ref="A3:F151" firstHeaderRow="1" firstDataRow="2" firstDataCol="2"/>
  <pivotFields count="17">
    <pivotField axis="axisRow" compact="0" outline="0" showAll="0" sortType="descending" defaultSubtotal="0">
      <items count="146">
        <item x="97"/>
        <item x="10"/>
        <item x="115"/>
        <item x="95"/>
        <item x="120"/>
        <item x="99"/>
        <item x="112"/>
        <item x="132"/>
        <item x="33"/>
        <item x="32"/>
        <item x="142"/>
        <item x="46"/>
        <item x="143"/>
        <item x="2"/>
        <item x="84"/>
        <item x="73"/>
        <item x="7"/>
        <item x="113"/>
        <item x="42"/>
        <item x="35"/>
        <item x="89"/>
        <item x="8"/>
        <item x="85"/>
        <item x="1"/>
        <item x="133"/>
        <item x="56"/>
        <item x="9"/>
        <item x="82"/>
        <item x="92"/>
        <item x="137"/>
        <item x="19"/>
        <item x="118"/>
        <item x="105"/>
        <item x="21"/>
        <item x="34"/>
        <item x="129"/>
        <item x="37"/>
        <item x="31"/>
        <item x="39"/>
        <item x="126"/>
        <item x="117"/>
        <item x="15"/>
        <item x="88"/>
        <item x="74"/>
        <item x="136"/>
        <item x="131"/>
        <item x="121"/>
        <item x="77"/>
        <item x="17"/>
        <item x="14"/>
        <item x="128"/>
        <item x="102"/>
        <item x="139"/>
        <item x="70"/>
        <item x="81"/>
        <item x="111"/>
        <item x="124"/>
        <item x="67"/>
        <item x="41"/>
        <item x="47"/>
        <item x="127"/>
        <item x="134"/>
        <item x="75"/>
        <item x="44"/>
        <item x="107"/>
        <item x="100"/>
        <item x="98"/>
        <item x="106"/>
        <item x="11"/>
        <item x="53"/>
        <item x="119"/>
        <item x="87"/>
        <item x="28"/>
        <item x="93"/>
        <item x="108"/>
        <item x="94"/>
        <item x="80"/>
        <item x="101"/>
        <item x="86"/>
        <item x="30"/>
        <item x="140"/>
        <item x="135"/>
        <item x="49"/>
        <item x="69"/>
        <item x="27"/>
        <item x="83"/>
        <item x="43"/>
        <item x="29"/>
        <item x="65"/>
        <item x="145"/>
        <item x="91"/>
        <item x="109"/>
        <item x="20"/>
        <item x="116"/>
        <item x="40"/>
        <item x="64"/>
        <item x="68"/>
        <item x="78"/>
        <item x="38"/>
        <item x="125"/>
        <item x="96"/>
        <item x="62"/>
        <item x="90"/>
        <item x="144"/>
        <item x="57"/>
        <item x="36"/>
        <item x="59"/>
        <item x="61"/>
        <item x="103"/>
        <item x="63"/>
        <item x="3"/>
        <item x="13"/>
        <item x="51"/>
        <item x="58"/>
        <item x="25"/>
        <item x="4"/>
        <item x="24"/>
        <item x="26"/>
        <item x="141"/>
        <item x="12"/>
        <item x="18"/>
        <item x="50"/>
        <item x="54"/>
        <item x="16"/>
        <item x="138"/>
        <item x="123"/>
        <item x="130"/>
        <item x="60"/>
        <item x="45"/>
        <item x="110"/>
        <item x="72"/>
        <item x="66"/>
        <item x="5"/>
        <item x="22"/>
        <item x="55"/>
        <item x="122"/>
        <item x="79"/>
        <item x="48"/>
        <item x="52"/>
        <item x="23"/>
        <item x="114"/>
        <item x="76"/>
        <item x="0"/>
        <item x="71"/>
        <item x="6"/>
        <item x="104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axis="axisRow" compact="0" outline="0" showAll="0" sortType="ascending" defaultSubtota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>
      <items count="100">
        <item x="29"/>
        <item x="52"/>
        <item x="51"/>
        <item x="90"/>
        <item x="43"/>
        <item x="81"/>
        <item x="10"/>
        <item x="17"/>
        <item x="50"/>
        <item x="20"/>
        <item x="80"/>
        <item x="73"/>
        <item x="82"/>
        <item x="16"/>
        <item x="49"/>
        <item x="9"/>
        <item x="37"/>
        <item x="19"/>
        <item x="78"/>
        <item x="89"/>
        <item x="25"/>
        <item x="72"/>
        <item x="15"/>
        <item x="14"/>
        <item x="36"/>
        <item x="0"/>
        <item x="71"/>
        <item x="48"/>
        <item x="75"/>
        <item x="8"/>
        <item x="98"/>
        <item x="18"/>
        <item x="76"/>
        <item x="35"/>
        <item x="67"/>
        <item x="64"/>
        <item x="7"/>
        <item x="70"/>
        <item x="66"/>
        <item x="93"/>
        <item x="6"/>
        <item x="65"/>
        <item x="88"/>
        <item x="5"/>
        <item x="85"/>
        <item x="87"/>
        <item x="92"/>
        <item x="24"/>
        <item x="77"/>
        <item x="4"/>
        <item x="86"/>
        <item x="45"/>
        <item x="97"/>
        <item x="63"/>
        <item x="3"/>
        <item x="96"/>
        <item x="91"/>
        <item x="2"/>
        <item x="60"/>
        <item x="79"/>
        <item x="1"/>
        <item x="59"/>
        <item x="84"/>
        <item x="95"/>
        <item x="34"/>
        <item x="47"/>
        <item x="38"/>
        <item x="33"/>
        <item x="58"/>
        <item x="42"/>
        <item x="57"/>
        <item x="94"/>
        <item x="32"/>
        <item x="44"/>
        <item x="13"/>
        <item x="56"/>
        <item x="28"/>
        <item x="55"/>
        <item x="31"/>
        <item x="23"/>
        <item x="27"/>
        <item x="11"/>
        <item x="12"/>
        <item x="41"/>
        <item x="22"/>
        <item x="21"/>
        <item x="40"/>
        <item x="39"/>
        <item x="68"/>
        <item x="26"/>
        <item x="46"/>
        <item x="62"/>
        <item x="69"/>
        <item x="61"/>
        <item x="54"/>
        <item x="83"/>
        <item x="74"/>
        <item x="30"/>
        <item x="53"/>
        <item t="default"/>
      </items>
    </pivotField>
    <pivotField dataField="1" compact="0" outline="0" showAll="0">
      <items count="138">
        <item x="32"/>
        <item x="75"/>
        <item x="83"/>
        <item x="59"/>
        <item x="135"/>
        <item x="60"/>
        <item x="102"/>
        <item x="133"/>
        <item x="108"/>
        <item x="49"/>
        <item x="116"/>
        <item x="73"/>
        <item x="74"/>
        <item x="101"/>
        <item x="20"/>
        <item x="103"/>
        <item x="11"/>
        <item x="10"/>
        <item x="72"/>
        <item x="132"/>
        <item x="61"/>
        <item x="40"/>
        <item x="9"/>
        <item x="21"/>
        <item x="17"/>
        <item x="16"/>
        <item x="58"/>
        <item x="130"/>
        <item x="47"/>
        <item x="48"/>
        <item x="134"/>
        <item x="0"/>
        <item x="82"/>
        <item x="88"/>
        <item x="128"/>
        <item x="8"/>
        <item x="18"/>
        <item x="81"/>
        <item x="136"/>
        <item x="131"/>
        <item x="27"/>
        <item x="55"/>
        <item x="80"/>
        <item x="100"/>
        <item x="71"/>
        <item x="89"/>
        <item x="56"/>
        <item x="127"/>
        <item x="70"/>
        <item x="6"/>
        <item x="94"/>
        <item x="129"/>
        <item x="99"/>
        <item x="113"/>
        <item x="39"/>
        <item x="57"/>
        <item x="69"/>
        <item x="7"/>
        <item x="112"/>
        <item x="97"/>
        <item x="15"/>
        <item x="107"/>
        <item x="5"/>
        <item x="87"/>
        <item x="79"/>
        <item x="92"/>
        <item x="117"/>
        <item x="95"/>
        <item x="93"/>
        <item x="91"/>
        <item x="86"/>
        <item x="54"/>
        <item x="38"/>
        <item x="35"/>
        <item x="126"/>
        <item x="114"/>
        <item x="1"/>
        <item x="68"/>
        <item x="125"/>
        <item x="26"/>
        <item x="122"/>
        <item x="31"/>
        <item x="123"/>
        <item x="19"/>
        <item x="118"/>
        <item x="51"/>
        <item x="22"/>
        <item x="111"/>
        <item x="53"/>
        <item x="66"/>
        <item x="46"/>
        <item x="2"/>
        <item x="115"/>
        <item x="4"/>
        <item x="34"/>
        <item x="25"/>
        <item x="67"/>
        <item x="96"/>
        <item x="12"/>
        <item x="3"/>
        <item x="42"/>
        <item x="98"/>
        <item x="105"/>
        <item x="106"/>
        <item x="24"/>
        <item x="45"/>
        <item x="65"/>
        <item x="29"/>
        <item x="37"/>
        <item x="23"/>
        <item x="77"/>
        <item x="36"/>
        <item x="78"/>
        <item x="110"/>
        <item x="124"/>
        <item x="90"/>
        <item x="76"/>
        <item x="50"/>
        <item x="63"/>
        <item x="62"/>
        <item x="14"/>
        <item x="119"/>
        <item x="104"/>
        <item x="64"/>
        <item x="84"/>
        <item x="13"/>
        <item x="28"/>
        <item x="44"/>
        <item x="85"/>
        <item x="41"/>
        <item x="30"/>
        <item x="52"/>
        <item x="109"/>
        <item x="121"/>
        <item x="33"/>
        <item x="43"/>
        <item x="12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4"/>
  </rowFields>
  <rowItems count="147">
    <i>
      <x v="127"/>
      <x v="15"/>
    </i>
    <i>
      <x v="50"/>
      <x v="37"/>
    </i>
    <i>
      <x v="93"/>
      <x v="33"/>
    </i>
    <i>
      <x v="106"/>
      <x v="15"/>
    </i>
    <i>
      <x v="35"/>
      <x v="38"/>
    </i>
    <i>
      <x v="30"/>
      <x v="4"/>
    </i>
    <i>
      <x v="12"/>
      <x v="38"/>
    </i>
    <i>
      <x v="64"/>
      <x v="29"/>
    </i>
    <i>
      <x v="125"/>
      <x v="35"/>
    </i>
    <i>
      <x v="126"/>
      <x v="38"/>
    </i>
    <i>
      <x v="128"/>
      <x v="13"/>
    </i>
    <i>
      <x v="109"/>
      <x v="15"/>
    </i>
    <i>
      <x v="107"/>
      <x v="15"/>
    </i>
    <i>
      <x v="75"/>
      <x v="23"/>
    </i>
    <i>
      <x v="86"/>
      <x v="12"/>
    </i>
    <i>
      <x v="92"/>
      <x v="5"/>
    </i>
    <i>
      <x v="2"/>
      <x v="32"/>
    </i>
    <i>
      <x v="85"/>
      <x v="18"/>
    </i>
    <i>
      <x v="119"/>
      <x v="1"/>
    </i>
    <i>
      <x v="37"/>
      <x v="9"/>
    </i>
    <i>
      <x v="104"/>
      <x v="15"/>
    </i>
    <i>
      <x v="95"/>
      <x v="16"/>
    </i>
    <i>
      <x v="24"/>
      <x v="38"/>
    </i>
    <i>
      <x v="80"/>
      <x v="38"/>
    </i>
    <i>
      <x v="140"/>
      <x v="31"/>
    </i>
    <i>
      <x v="28"/>
      <x v="22"/>
    </i>
    <i>
      <x v="133"/>
      <x v="6"/>
    </i>
    <i>
      <x/>
      <x v="24"/>
    </i>
    <i>
      <x v="56"/>
      <x v="35"/>
    </i>
    <i>
      <x v="123"/>
      <x v="4"/>
    </i>
    <i>
      <x v="38"/>
      <x v="10"/>
    </i>
    <i>
      <x v="51"/>
      <x v="27"/>
    </i>
    <i>
      <x v="99"/>
      <x v="35"/>
    </i>
    <i>
      <x v="113"/>
      <x v="15"/>
    </i>
    <i>
      <x v="31"/>
      <x v="34"/>
    </i>
    <i>
      <x v="40"/>
      <x v="34"/>
    </i>
    <i>
      <x v="76"/>
      <x v="17"/>
    </i>
    <i>
      <x v="11"/>
      <x v="13"/>
    </i>
    <i>
      <x v="91"/>
      <x v="29"/>
    </i>
    <i>
      <x v="94"/>
      <x v="10"/>
    </i>
    <i>
      <x v="74"/>
      <x v="29"/>
    </i>
    <i>
      <x v="49"/>
      <x v="3"/>
    </i>
    <i>
      <x v="90"/>
      <x v="22"/>
    </i>
    <i>
      <x v="57"/>
      <x v="17"/>
    </i>
    <i>
      <x v="134"/>
      <x v="15"/>
    </i>
    <i>
      <x v="41"/>
      <x v="4"/>
    </i>
    <i>
      <x v="124"/>
      <x v="38"/>
    </i>
    <i>
      <x v="14"/>
      <x v="18"/>
    </i>
    <i>
      <x v="60"/>
      <x v="37"/>
    </i>
    <i>
      <x v="36"/>
      <x v="10"/>
    </i>
    <i>
      <x v="135"/>
      <x v="35"/>
    </i>
    <i>
      <x v="145"/>
      <x v="27"/>
    </i>
    <i>
      <x v="69"/>
      <x v="14"/>
    </i>
    <i>
      <x v="102"/>
      <x v="22"/>
    </i>
    <i>
      <x v="87"/>
      <x v="9"/>
    </i>
    <i>
      <x v="108"/>
      <x v="27"/>
    </i>
    <i>
      <x v="98"/>
      <x v="10"/>
    </i>
    <i>
      <x v="84"/>
      <x v="8"/>
    </i>
    <i>
      <x v="120"/>
      <x v="4"/>
    </i>
    <i>
      <x v="112"/>
      <x v="13"/>
    </i>
    <i>
      <x v="132"/>
      <x v="1"/>
    </i>
    <i>
      <x v="18"/>
      <x v="11"/>
    </i>
    <i>
      <x v="110"/>
      <x v="1"/>
    </i>
    <i>
      <x v="72"/>
      <x v="8"/>
    </i>
    <i>
      <x v="20"/>
      <x v="21"/>
    </i>
    <i>
      <x v="118"/>
      <x v="38"/>
    </i>
    <i>
      <x v="117"/>
      <x v="7"/>
    </i>
    <i>
      <x v="32"/>
      <x v="28"/>
    </i>
    <i>
      <x v="89"/>
      <x v="39"/>
    </i>
    <i>
      <x v="34"/>
      <x v="10"/>
    </i>
    <i>
      <x v="115"/>
      <x v="1"/>
    </i>
    <i>
      <x v="5"/>
      <x v="25"/>
    </i>
    <i>
      <x v="13"/>
      <x v="1"/>
    </i>
    <i>
      <x v="122"/>
      <x v="14"/>
    </i>
    <i>
      <x v="70"/>
      <x v="34"/>
    </i>
    <i>
      <x v="97"/>
      <x v="17"/>
    </i>
    <i>
      <x v="121"/>
      <x v="13"/>
    </i>
    <i>
      <x v="67"/>
      <x v="28"/>
    </i>
    <i>
      <x v="21"/>
      <x v="1"/>
    </i>
    <i>
      <x v="17"/>
      <x v="31"/>
    </i>
    <i>
      <x v="6"/>
      <x v="31"/>
    </i>
    <i>
      <x v="96"/>
      <x v="17"/>
    </i>
    <i>
      <x v="100"/>
      <x v="24"/>
    </i>
    <i>
      <x v="59"/>
      <x v="13"/>
    </i>
    <i>
      <x v="43"/>
      <x v="17"/>
    </i>
    <i>
      <x v="73"/>
      <x v="23"/>
    </i>
    <i>
      <x v="44"/>
      <x v="38"/>
    </i>
    <i>
      <x v="61"/>
      <x v="38"/>
    </i>
    <i>
      <x v="129"/>
      <x v="30"/>
    </i>
    <i>
      <x v="116"/>
      <x v="7"/>
    </i>
    <i>
      <x v="103"/>
      <x v="38"/>
    </i>
    <i>
      <x v="79"/>
      <x v="9"/>
    </i>
    <i>
      <x v="53"/>
      <x v="17"/>
    </i>
    <i>
      <x v="62"/>
      <x v="17"/>
    </i>
    <i>
      <x v="58"/>
      <x v="10"/>
    </i>
    <i>
      <x v="25"/>
      <x v="15"/>
    </i>
    <i>
      <x v="47"/>
      <x v="17"/>
    </i>
    <i>
      <x v="137"/>
      <x v="13"/>
    </i>
    <i>
      <x v="81"/>
      <x v="38"/>
    </i>
    <i>
      <x v="144"/>
      <x v="1"/>
    </i>
    <i>
      <x v="42"/>
      <x v="20"/>
    </i>
    <i>
      <x v="10"/>
      <x v="38"/>
    </i>
    <i>
      <x v="138"/>
      <x v="13"/>
    </i>
    <i>
      <x v="136"/>
      <x v="17"/>
    </i>
    <i>
      <x v="68"/>
      <x v="1"/>
    </i>
    <i>
      <x v="55"/>
      <x v="31"/>
    </i>
    <i>
      <x v="114"/>
      <x v="7"/>
    </i>
    <i>
      <x v="46"/>
      <x v="35"/>
    </i>
    <i>
      <x v="27"/>
      <x v="18"/>
    </i>
    <i>
      <x v="48"/>
      <x v="4"/>
    </i>
    <i>
      <x v="142"/>
      <x/>
    </i>
    <i>
      <x v="82"/>
      <x v="13"/>
    </i>
    <i>
      <x v="7"/>
      <x v="38"/>
    </i>
    <i>
      <x v="52"/>
      <x v="38"/>
    </i>
    <i>
      <x v="16"/>
      <x v="1"/>
    </i>
    <i>
      <x v="130"/>
      <x v="17"/>
    </i>
    <i>
      <x v="45"/>
      <x v="38"/>
    </i>
    <i>
      <x v="77"/>
      <x v="27"/>
    </i>
    <i>
      <x v="23"/>
      <x v="1"/>
    </i>
    <i>
      <x v="29"/>
      <x v="38"/>
    </i>
    <i>
      <x v="54"/>
      <x v="18"/>
    </i>
    <i>
      <x v="131"/>
      <x v="17"/>
    </i>
    <i>
      <x v="111"/>
      <x v="2"/>
    </i>
    <i>
      <x v="101"/>
      <x v="15"/>
    </i>
    <i>
      <x v="39"/>
      <x v="36"/>
    </i>
    <i>
      <x v="22"/>
      <x v="19"/>
    </i>
    <i>
      <x v="4"/>
      <x v="35"/>
    </i>
    <i>
      <x v="19"/>
      <x v="10"/>
    </i>
    <i>
      <x v="66"/>
      <x v="25"/>
    </i>
    <i>
      <x v="83"/>
      <x v="17"/>
    </i>
    <i>
      <x v="26"/>
      <x v="1"/>
    </i>
    <i>
      <x v="143"/>
      <x v="17"/>
    </i>
    <i>
      <x v="3"/>
      <x v="24"/>
    </i>
    <i>
      <x v="71"/>
      <x v="19"/>
    </i>
    <i>
      <x v="141"/>
      <x v="17"/>
    </i>
    <i>
      <x v="8"/>
      <x v="9"/>
    </i>
    <i>
      <x v="63"/>
      <x v="13"/>
    </i>
    <i>
      <x v="78"/>
      <x v="19"/>
    </i>
    <i>
      <x v="9"/>
      <x v="9"/>
    </i>
    <i>
      <x v="88"/>
      <x v="17"/>
    </i>
    <i>
      <x v="65"/>
      <x v="26"/>
    </i>
    <i>
      <x v="1"/>
      <x v="1"/>
    </i>
    <i>
      <x v="15"/>
      <x v="17"/>
    </i>
    <i>
      <x v="33"/>
      <x v="6"/>
    </i>
    <i>
      <x v="105"/>
      <x v="10"/>
    </i>
    <i>
      <x v="139"/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views_per_month" fld="10" baseField="0" baseItem="0"/>
    <dataField name="Sum of price" fld="8" baseField="0" baseItem="0"/>
    <dataField name="Sum of AVG_REVENUE" fld="11" baseField="0" baseItem="0"/>
    <dataField name="Sum of % ABOV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4"/>
  <sheetViews>
    <sheetView workbookViewId="0">
      <selection activeCell="C4" sqref="C4"/>
    </sheetView>
  </sheetViews>
  <sheetFormatPr defaultRowHeight="14.5" x14ac:dyDescent="0.35"/>
  <cols>
    <col min="1" max="1" width="18.08984375" bestFit="1" customWidth="1"/>
    <col min="2" max="2" width="14.36328125" bestFit="1" customWidth="1"/>
  </cols>
  <sheetData>
    <row r="3" spans="1:2" x14ac:dyDescent="0.35">
      <c r="A3" s="1" t="s">
        <v>185</v>
      </c>
      <c r="B3" t="s">
        <v>189</v>
      </c>
    </row>
    <row r="4" spans="1:2" x14ac:dyDescent="0.35">
      <c r="A4" s="2" t="s">
        <v>180</v>
      </c>
      <c r="B4">
        <v>85</v>
      </c>
    </row>
    <row r="5" spans="1:2" x14ac:dyDescent="0.35">
      <c r="A5" s="2" t="s">
        <v>21</v>
      </c>
      <c r="B5">
        <v>118</v>
      </c>
    </row>
    <row r="6" spans="1:2" x14ac:dyDescent="0.35">
      <c r="A6" s="2" t="s">
        <v>151</v>
      </c>
      <c r="B6">
        <v>77</v>
      </c>
    </row>
    <row r="7" spans="1:2" x14ac:dyDescent="0.35">
      <c r="A7" s="2" t="s">
        <v>91</v>
      </c>
      <c r="B7">
        <v>189</v>
      </c>
    </row>
    <row r="8" spans="1:2" x14ac:dyDescent="0.35">
      <c r="A8" s="2" t="s">
        <v>66</v>
      </c>
      <c r="B8">
        <v>206.4</v>
      </c>
    </row>
    <row r="9" spans="1:2" x14ac:dyDescent="0.35">
      <c r="A9" s="2" t="s">
        <v>135</v>
      </c>
      <c r="B9">
        <v>300</v>
      </c>
    </row>
    <row r="10" spans="1:2" x14ac:dyDescent="0.35">
      <c r="A10" s="2" t="s">
        <v>72</v>
      </c>
      <c r="B10">
        <v>140</v>
      </c>
    </row>
    <row r="11" spans="1:2" x14ac:dyDescent="0.35">
      <c r="A11" s="2" t="s">
        <v>154</v>
      </c>
      <c r="B11">
        <v>96.5</v>
      </c>
    </row>
    <row r="12" spans="1:2" x14ac:dyDescent="0.35">
      <c r="A12" s="2" t="s">
        <v>117</v>
      </c>
      <c r="B12">
        <v>150</v>
      </c>
    </row>
    <row r="13" spans="1:2" x14ac:dyDescent="0.35">
      <c r="A13" s="2" t="s">
        <v>35</v>
      </c>
      <c r="B13">
        <v>127.4</v>
      </c>
    </row>
    <row r="14" spans="1:2" x14ac:dyDescent="0.35">
      <c r="A14" s="2" t="s">
        <v>50</v>
      </c>
      <c r="B14">
        <v>139</v>
      </c>
    </row>
    <row r="15" spans="1:2" x14ac:dyDescent="0.35">
      <c r="A15" s="2" t="s">
        <v>48</v>
      </c>
      <c r="B15">
        <v>150</v>
      </c>
    </row>
    <row r="16" spans="1:2" x14ac:dyDescent="0.35">
      <c r="A16" s="2" t="s">
        <v>128</v>
      </c>
      <c r="B16">
        <v>330</v>
      </c>
    </row>
    <row r="17" spans="1:2" x14ac:dyDescent="0.35">
      <c r="A17" s="2" t="s">
        <v>39</v>
      </c>
      <c r="B17">
        <v>143.55555555555554</v>
      </c>
    </row>
    <row r="18" spans="1:2" x14ac:dyDescent="0.35">
      <c r="A18" s="2" t="s">
        <v>114</v>
      </c>
      <c r="B18">
        <v>146</v>
      </c>
    </row>
    <row r="19" spans="1:2" x14ac:dyDescent="0.35">
      <c r="A19" s="2" t="s">
        <v>60</v>
      </c>
      <c r="B19">
        <v>316.55555555555554</v>
      </c>
    </row>
    <row r="20" spans="1:2" x14ac:dyDescent="0.35">
      <c r="A20" s="2" t="s">
        <v>139</v>
      </c>
      <c r="B20">
        <v>250</v>
      </c>
    </row>
    <row r="21" spans="1:2" x14ac:dyDescent="0.35">
      <c r="A21" s="2" t="s">
        <v>45</v>
      </c>
      <c r="B21">
        <v>99.875</v>
      </c>
    </row>
    <row r="22" spans="1:2" x14ac:dyDescent="0.35">
      <c r="A22" s="2" t="s">
        <v>43</v>
      </c>
      <c r="B22">
        <v>147.5</v>
      </c>
    </row>
    <row r="23" spans="1:2" x14ac:dyDescent="0.35">
      <c r="A23" s="2" t="s">
        <v>56</v>
      </c>
      <c r="B23">
        <v>68.333333333333329</v>
      </c>
    </row>
    <row r="24" spans="1:2" x14ac:dyDescent="0.35">
      <c r="A24" s="2" t="s">
        <v>83</v>
      </c>
      <c r="B24">
        <v>95</v>
      </c>
    </row>
    <row r="25" spans="1:2" x14ac:dyDescent="0.35">
      <c r="A25" s="2" t="s">
        <v>53</v>
      </c>
      <c r="B25">
        <v>140</v>
      </c>
    </row>
    <row r="26" spans="1:2" x14ac:dyDescent="0.35">
      <c r="A26" s="2" t="s">
        <v>63</v>
      </c>
      <c r="B26">
        <v>189.66666666666666</v>
      </c>
    </row>
    <row r="27" spans="1:2" x14ac:dyDescent="0.35">
      <c r="A27" s="2" t="s">
        <v>118</v>
      </c>
      <c r="B27">
        <v>228.5</v>
      </c>
    </row>
    <row r="28" spans="1:2" x14ac:dyDescent="0.35">
      <c r="A28" s="2" t="s">
        <v>17</v>
      </c>
      <c r="B28">
        <v>134.33333333333334</v>
      </c>
    </row>
    <row r="29" spans="1:2" x14ac:dyDescent="0.35">
      <c r="A29" s="2" t="s">
        <v>29</v>
      </c>
      <c r="B29">
        <v>105</v>
      </c>
    </row>
    <row r="30" spans="1:2" x14ac:dyDescent="0.35">
      <c r="A30" s="2" t="s">
        <v>111</v>
      </c>
      <c r="B30">
        <v>60</v>
      </c>
    </row>
    <row r="31" spans="1:2" x14ac:dyDescent="0.35">
      <c r="A31" s="2" t="s">
        <v>95</v>
      </c>
      <c r="B31">
        <v>156.25</v>
      </c>
    </row>
    <row r="32" spans="1:2" x14ac:dyDescent="0.35">
      <c r="A32" s="2" t="s">
        <v>70</v>
      </c>
      <c r="B32">
        <v>130</v>
      </c>
    </row>
    <row r="33" spans="1:2" x14ac:dyDescent="0.35">
      <c r="A33" s="2" t="s">
        <v>108</v>
      </c>
      <c r="B33">
        <v>261.33333333333331</v>
      </c>
    </row>
    <row r="34" spans="1:2" x14ac:dyDescent="0.35">
      <c r="A34" s="2" t="s">
        <v>168</v>
      </c>
      <c r="B34">
        <v>104</v>
      </c>
    </row>
    <row r="35" spans="1:2" x14ac:dyDescent="0.35">
      <c r="A35" s="2" t="s">
        <v>31</v>
      </c>
      <c r="B35">
        <v>140.5</v>
      </c>
    </row>
    <row r="36" spans="1:2" x14ac:dyDescent="0.35">
      <c r="A36" s="2" t="s">
        <v>24</v>
      </c>
      <c r="B36">
        <v>275</v>
      </c>
    </row>
    <row r="37" spans="1:2" x14ac:dyDescent="0.35">
      <c r="A37" s="2" t="s">
        <v>137</v>
      </c>
      <c r="B37">
        <v>608</v>
      </c>
    </row>
    <row r="38" spans="1:2" x14ac:dyDescent="0.35">
      <c r="A38" s="2" t="s">
        <v>68</v>
      </c>
      <c r="B38">
        <v>178.66666666666666</v>
      </c>
    </row>
    <row r="39" spans="1:2" x14ac:dyDescent="0.35">
      <c r="A39" s="2" t="s">
        <v>27</v>
      </c>
      <c r="B39">
        <v>192.33333333333334</v>
      </c>
    </row>
    <row r="40" spans="1:2" x14ac:dyDescent="0.35">
      <c r="A40" s="2" t="s">
        <v>79</v>
      </c>
      <c r="B40">
        <v>75</v>
      </c>
    </row>
    <row r="41" spans="1:2" x14ac:dyDescent="0.35">
      <c r="A41" s="2" t="s">
        <v>93</v>
      </c>
      <c r="B41">
        <v>395</v>
      </c>
    </row>
    <row r="42" spans="1:2" x14ac:dyDescent="0.35">
      <c r="A42" s="2" t="s">
        <v>33</v>
      </c>
      <c r="B42">
        <v>180.5625</v>
      </c>
    </row>
    <row r="43" spans="1:2" x14ac:dyDescent="0.35">
      <c r="A43" s="2" t="s">
        <v>132</v>
      </c>
      <c r="B43">
        <v>139</v>
      </c>
    </row>
    <row r="44" spans="1:2" x14ac:dyDescent="0.35">
      <c r="A44" s="2" t="s">
        <v>186</v>
      </c>
      <c r="B44">
        <v>165.10273972602741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F151"/>
  <sheetViews>
    <sheetView workbookViewId="0">
      <selection activeCell="H7" sqref="H7"/>
    </sheetView>
  </sheetViews>
  <sheetFormatPr defaultRowHeight="14.5" x14ac:dyDescent="0.35"/>
  <cols>
    <col min="1" max="1" width="21.90625" bestFit="1" customWidth="1"/>
    <col min="2" max="2" width="18.08984375" bestFit="1" customWidth="1"/>
    <col min="3" max="3" width="24.1796875" bestFit="1" customWidth="1"/>
    <col min="4" max="4" width="11.1796875" bestFit="1" customWidth="1"/>
    <col min="5" max="5" width="19.7265625" bestFit="1" customWidth="1"/>
    <col min="6" max="6" width="14.90625" bestFit="1" customWidth="1"/>
    <col min="7" max="8" width="4.81640625" bestFit="1" customWidth="1"/>
    <col min="9" max="11" width="3.81640625" bestFit="1" customWidth="1"/>
    <col min="12" max="15" width="4.81640625" bestFit="1" customWidth="1"/>
    <col min="16" max="17" width="5.81640625" bestFit="1" customWidth="1"/>
    <col min="18" max="18" width="3.81640625" bestFit="1" customWidth="1"/>
    <col min="19" max="19" width="4.81640625" bestFit="1" customWidth="1"/>
    <col min="20" max="20" width="5.81640625" bestFit="1" customWidth="1"/>
    <col min="21" max="22" width="4.81640625" bestFit="1" customWidth="1"/>
    <col min="23" max="23" width="3.81640625" bestFit="1" customWidth="1"/>
    <col min="24" max="24" width="4.81640625" bestFit="1" customWidth="1"/>
    <col min="25" max="25" width="5.81640625" bestFit="1" customWidth="1"/>
    <col min="26" max="26" width="3.81640625" bestFit="1" customWidth="1"/>
    <col min="27" max="31" width="5.81640625" bestFit="1" customWidth="1"/>
    <col min="32" max="33" width="4.81640625" bestFit="1" customWidth="1"/>
    <col min="34" max="35" width="5.81640625" bestFit="1" customWidth="1"/>
    <col min="36" max="36" width="4.81640625" bestFit="1" customWidth="1"/>
    <col min="37" max="37" width="2.81640625" bestFit="1" customWidth="1"/>
    <col min="38" max="38" width="3.81640625" bestFit="1" customWidth="1"/>
    <col min="39" max="39" width="4.81640625" bestFit="1" customWidth="1"/>
    <col min="40" max="40" width="5.81640625" bestFit="1" customWidth="1"/>
    <col min="41" max="41" width="4.81640625" bestFit="1" customWidth="1"/>
    <col min="42" max="42" width="3.81640625" bestFit="1" customWidth="1"/>
    <col min="43" max="43" width="4.81640625" bestFit="1" customWidth="1"/>
    <col min="44" max="44" width="5.81640625" bestFit="1" customWidth="1"/>
    <col min="45" max="45" width="4.81640625" bestFit="1" customWidth="1"/>
    <col min="46" max="47" width="3.81640625" bestFit="1" customWidth="1"/>
    <col min="48" max="49" width="5.81640625" bestFit="1" customWidth="1"/>
    <col min="50" max="50" width="3.81640625" bestFit="1" customWidth="1"/>
    <col min="51" max="52" width="5.81640625" bestFit="1" customWidth="1"/>
    <col min="53" max="53" width="3.81640625" bestFit="1" customWidth="1"/>
    <col min="54" max="54" width="4.81640625" bestFit="1" customWidth="1"/>
    <col min="55" max="59" width="5.81640625" bestFit="1" customWidth="1"/>
    <col min="60" max="60" width="2.81640625" bestFit="1" customWidth="1"/>
    <col min="61" max="61" width="4.81640625" bestFit="1" customWidth="1"/>
    <col min="62" max="62" width="5.81640625" bestFit="1" customWidth="1"/>
    <col min="63" max="63" width="4.81640625" bestFit="1" customWidth="1"/>
    <col min="64" max="65" width="5.81640625" bestFit="1" customWidth="1"/>
    <col min="66" max="66" width="4.81640625" bestFit="1" customWidth="1"/>
    <col min="67" max="67" width="5.81640625" bestFit="1" customWidth="1"/>
    <col min="68" max="69" width="4.81640625" bestFit="1" customWidth="1"/>
    <col min="70" max="70" width="2.81640625" bestFit="1" customWidth="1"/>
    <col min="71" max="72" width="4.81640625" bestFit="1" customWidth="1"/>
    <col min="73" max="73" width="3.81640625" bestFit="1" customWidth="1"/>
    <col min="74" max="76" width="4.81640625" bestFit="1" customWidth="1"/>
    <col min="77" max="77" width="5.81640625" bestFit="1" customWidth="1"/>
    <col min="78" max="79" width="4.81640625" bestFit="1" customWidth="1"/>
    <col min="80" max="80" width="5.81640625" bestFit="1" customWidth="1"/>
    <col min="81" max="81" width="3.81640625" bestFit="1" customWidth="1"/>
    <col min="82" max="83" width="4.81640625" bestFit="1" customWidth="1"/>
    <col min="84" max="84" width="5.81640625" bestFit="1" customWidth="1"/>
    <col min="85" max="85" width="3.81640625" bestFit="1" customWidth="1"/>
    <col min="86" max="87" width="5.81640625" bestFit="1" customWidth="1"/>
    <col min="88" max="91" width="6.81640625" bestFit="1" customWidth="1"/>
    <col min="92" max="93" width="5.81640625" bestFit="1" customWidth="1"/>
    <col min="94" max="94" width="6.81640625" bestFit="1" customWidth="1"/>
    <col min="95" max="95" width="5.81640625" bestFit="1" customWidth="1"/>
    <col min="96" max="96" width="6.81640625" bestFit="1" customWidth="1"/>
    <col min="97" max="97" width="5.81640625" bestFit="1" customWidth="1"/>
    <col min="98" max="98" width="3.81640625" bestFit="1" customWidth="1"/>
    <col min="99" max="99" width="5.81640625" bestFit="1" customWidth="1"/>
    <col min="100" max="100" width="6.81640625" bestFit="1" customWidth="1"/>
    <col min="101" max="101" width="3.81640625" bestFit="1" customWidth="1"/>
    <col min="102" max="103" width="5.81640625" bestFit="1" customWidth="1"/>
    <col min="104" max="105" width="6.81640625" bestFit="1" customWidth="1"/>
    <col min="106" max="107" width="5.81640625" bestFit="1" customWidth="1"/>
    <col min="108" max="108" width="6.81640625" bestFit="1" customWidth="1"/>
    <col min="109" max="109" width="3.81640625" bestFit="1" customWidth="1"/>
    <col min="110" max="110" width="5.81640625" bestFit="1" customWidth="1"/>
    <col min="111" max="113" width="6.81640625" bestFit="1" customWidth="1"/>
    <col min="114" max="115" width="3.81640625" bestFit="1" customWidth="1"/>
    <col min="116" max="120" width="6.81640625" bestFit="1" customWidth="1"/>
    <col min="121" max="121" width="5.81640625" bestFit="1" customWidth="1"/>
    <col min="122" max="122" width="6.81640625" bestFit="1" customWidth="1"/>
    <col min="123" max="123" width="3.81640625" bestFit="1" customWidth="1"/>
    <col min="124" max="126" width="5.81640625" bestFit="1" customWidth="1"/>
    <col min="127" max="127" width="6.81640625" bestFit="1" customWidth="1"/>
    <col min="128" max="128" width="5.81640625" bestFit="1" customWidth="1"/>
    <col min="129" max="129" width="6.81640625" bestFit="1" customWidth="1"/>
    <col min="130" max="131" width="3.81640625" bestFit="1" customWidth="1"/>
    <col min="132" max="133" width="5.81640625" bestFit="1" customWidth="1"/>
    <col min="134" max="134" width="6.81640625" bestFit="1" customWidth="1"/>
    <col min="135" max="135" width="3.81640625" bestFit="1" customWidth="1"/>
    <col min="136" max="136" width="6.81640625" bestFit="1" customWidth="1"/>
    <col min="137" max="138" width="3.81640625" bestFit="1" customWidth="1"/>
    <col min="139" max="139" width="14.90625" bestFit="1" customWidth="1"/>
    <col min="140" max="143" width="12.453125" bestFit="1" customWidth="1"/>
    <col min="144" max="145" width="11.81640625" bestFit="1" customWidth="1"/>
    <col min="146" max="146" width="12.453125" bestFit="1" customWidth="1"/>
    <col min="147" max="147" width="11.81640625" bestFit="1" customWidth="1"/>
    <col min="148" max="148" width="12.453125" bestFit="1" customWidth="1"/>
    <col min="149" max="149" width="11.81640625" bestFit="1" customWidth="1"/>
    <col min="150" max="151" width="12.453125" bestFit="1" customWidth="1"/>
    <col min="152" max="152" width="11.81640625" bestFit="1" customWidth="1"/>
    <col min="153" max="154" width="12.453125" bestFit="1" customWidth="1"/>
    <col min="155" max="155" width="10.81640625" bestFit="1" customWidth="1"/>
    <col min="156" max="158" width="12.453125" bestFit="1" customWidth="1"/>
    <col min="159" max="159" width="10.81640625" bestFit="1" customWidth="1"/>
    <col min="160" max="161" width="12.453125" bestFit="1" customWidth="1"/>
    <col min="162" max="162" width="11.81640625" bestFit="1" customWidth="1"/>
    <col min="163" max="164" width="12.453125" bestFit="1" customWidth="1"/>
    <col min="165" max="165" width="11.81640625" bestFit="1" customWidth="1"/>
    <col min="166" max="168" width="12.453125" bestFit="1" customWidth="1"/>
    <col min="169" max="169" width="11.81640625" bestFit="1" customWidth="1"/>
    <col min="170" max="174" width="12.453125" bestFit="1" customWidth="1"/>
    <col min="175" max="175" width="11.81640625" bestFit="1" customWidth="1"/>
    <col min="176" max="177" width="12.453125" bestFit="1" customWidth="1"/>
    <col min="178" max="178" width="10.81640625" bestFit="1" customWidth="1"/>
    <col min="179" max="179" width="12.453125" bestFit="1" customWidth="1"/>
    <col min="180" max="180" width="11.81640625" bestFit="1" customWidth="1"/>
    <col min="181" max="181" width="12.453125" bestFit="1" customWidth="1"/>
    <col min="182" max="182" width="11.81640625" bestFit="1" customWidth="1"/>
    <col min="183" max="183" width="12.453125" bestFit="1" customWidth="1"/>
    <col min="184" max="185" width="11.81640625" bestFit="1" customWidth="1"/>
    <col min="186" max="189" width="12.453125" bestFit="1" customWidth="1"/>
    <col min="190" max="190" width="11.81640625" bestFit="1" customWidth="1"/>
    <col min="191" max="192" width="12.453125" bestFit="1" customWidth="1"/>
    <col min="193" max="194" width="11.81640625" bestFit="1" customWidth="1"/>
    <col min="195" max="198" width="12.453125" bestFit="1" customWidth="1"/>
    <col min="199" max="199" width="11.81640625" bestFit="1" customWidth="1"/>
    <col min="200" max="200" width="10.81640625" bestFit="1" customWidth="1"/>
    <col min="201" max="201" width="12.453125" bestFit="1" customWidth="1"/>
    <col min="202" max="204" width="11.81640625" bestFit="1" customWidth="1"/>
    <col min="205" max="208" width="12.453125" bestFit="1" customWidth="1"/>
    <col min="209" max="209" width="11.81640625" bestFit="1" customWidth="1"/>
    <col min="210" max="211" width="10.81640625" bestFit="1" customWidth="1"/>
    <col min="212" max="213" width="12.453125" bestFit="1" customWidth="1"/>
    <col min="214" max="214" width="11.81640625" bestFit="1" customWidth="1"/>
    <col min="215" max="219" width="12.453125" bestFit="1" customWidth="1"/>
    <col min="220" max="220" width="11.453125" bestFit="1" customWidth="1"/>
    <col min="221" max="221" width="12.453125" bestFit="1" customWidth="1"/>
    <col min="222" max="223" width="11.81640625" bestFit="1" customWidth="1"/>
    <col min="224" max="225" width="12.453125" bestFit="1" customWidth="1"/>
    <col min="226" max="226" width="11.81640625" bestFit="1" customWidth="1"/>
    <col min="227" max="230" width="12.453125" bestFit="1" customWidth="1"/>
    <col min="231" max="231" width="11.81640625" bestFit="1" customWidth="1"/>
    <col min="232" max="235" width="12.453125" bestFit="1" customWidth="1"/>
    <col min="236" max="236" width="10.81640625" bestFit="1" customWidth="1"/>
    <col min="237" max="237" width="11.453125" bestFit="1" customWidth="1"/>
    <col min="238" max="244" width="12.453125" bestFit="1" customWidth="1"/>
    <col min="245" max="245" width="11.453125" bestFit="1" customWidth="1"/>
    <col min="246" max="249" width="12.453125" bestFit="1" customWidth="1"/>
    <col min="250" max="250" width="11.81640625" bestFit="1" customWidth="1"/>
    <col min="251" max="251" width="10.81640625" bestFit="1" customWidth="1"/>
    <col min="252" max="253" width="11.81640625" bestFit="1" customWidth="1"/>
    <col min="254" max="254" width="12.453125" bestFit="1" customWidth="1"/>
    <col min="255" max="255" width="11.453125" bestFit="1" customWidth="1"/>
    <col min="256" max="256" width="12.453125" bestFit="1" customWidth="1"/>
    <col min="257" max="257" width="11.453125" bestFit="1" customWidth="1"/>
    <col min="258" max="258" width="12.453125" bestFit="1" customWidth="1"/>
    <col min="259" max="260" width="11.81640625" bestFit="1" customWidth="1"/>
    <col min="261" max="261" width="12.453125" bestFit="1" customWidth="1"/>
    <col min="262" max="262" width="11.81640625" bestFit="1" customWidth="1"/>
    <col min="263" max="263" width="12.453125" bestFit="1" customWidth="1"/>
    <col min="264" max="264" width="11.81640625" bestFit="1" customWidth="1"/>
    <col min="265" max="265" width="12.453125" bestFit="1" customWidth="1"/>
    <col min="266" max="266" width="11.81640625" bestFit="1" customWidth="1"/>
    <col min="267" max="267" width="12.453125" bestFit="1" customWidth="1"/>
    <col min="268" max="268" width="11.81640625" bestFit="1" customWidth="1"/>
    <col min="269" max="269" width="10.81640625" bestFit="1" customWidth="1"/>
    <col min="270" max="272" width="11.81640625" bestFit="1" customWidth="1"/>
    <col min="273" max="273" width="12.453125" bestFit="1" customWidth="1"/>
    <col min="274" max="275" width="11.81640625" bestFit="1" customWidth="1"/>
    <col min="276" max="276" width="16" bestFit="1" customWidth="1"/>
    <col min="277" max="277" width="19.7265625" bestFit="1" customWidth="1"/>
  </cols>
  <sheetData>
    <row r="4" spans="1:6" x14ac:dyDescent="0.35">
      <c r="C4" t="s">
        <v>194</v>
      </c>
      <c r="D4" t="s">
        <v>188</v>
      </c>
      <c r="E4" t="s">
        <v>193</v>
      </c>
      <c r="F4" t="s">
        <v>192</v>
      </c>
    </row>
    <row r="5" spans="1:6" x14ac:dyDescent="0.35">
      <c r="A5">
        <v>103311</v>
      </c>
      <c r="B5" t="s">
        <v>60</v>
      </c>
      <c r="C5">
        <v>7.0000000000000007E-2</v>
      </c>
      <c r="D5">
        <v>785</v>
      </c>
      <c r="E5">
        <v>54.95</v>
      </c>
      <c r="F5">
        <v>3.7546152250570417</v>
      </c>
    </row>
    <row r="6" spans="1:6" x14ac:dyDescent="0.35">
      <c r="A6">
        <v>23686</v>
      </c>
      <c r="B6" t="s">
        <v>93</v>
      </c>
      <c r="C6">
        <v>0.45</v>
      </c>
      <c r="D6">
        <v>620</v>
      </c>
      <c r="E6">
        <v>279</v>
      </c>
      <c r="F6">
        <v>2.7552375025928226</v>
      </c>
    </row>
    <row r="7" spans="1:6" x14ac:dyDescent="0.35">
      <c r="A7">
        <v>60164</v>
      </c>
      <c r="B7" t="s">
        <v>137</v>
      </c>
      <c r="C7">
        <v>0.83</v>
      </c>
      <c r="D7">
        <v>608</v>
      </c>
      <c r="E7">
        <v>504.64</v>
      </c>
      <c r="F7">
        <v>2.682555486413607</v>
      </c>
    </row>
    <row r="8" spans="1:6" x14ac:dyDescent="0.35">
      <c r="A8">
        <v>80684</v>
      </c>
      <c r="B8" t="s">
        <v>60</v>
      </c>
      <c r="C8">
        <v>0.08</v>
      </c>
      <c r="D8">
        <v>529</v>
      </c>
      <c r="E8">
        <v>42.32</v>
      </c>
      <c r="F8">
        <v>2.2040655465671022</v>
      </c>
    </row>
    <row r="9" spans="1:6" x14ac:dyDescent="0.35">
      <c r="A9">
        <v>16595</v>
      </c>
      <c r="B9" t="s">
        <v>33</v>
      </c>
      <c r="C9">
        <v>1.62</v>
      </c>
      <c r="D9">
        <v>500</v>
      </c>
      <c r="E9">
        <v>810</v>
      </c>
      <c r="F9">
        <v>2.0284173408006634</v>
      </c>
    </row>
    <row r="10" spans="1:6" x14ac:dyDescent="0.35">
      <c r="A10">
        <v>15396</v>
      </c>
      <c r="B10" t="s">
        <v>66</v>
      </c>
      <c r="C10">
        <v>7.0000000000000007E-2</v>
      </c>
      <c r="D10">
        <v>400</v>
      </c>
      <c r="E10">
        <v>28.000000000000004</v>
      </c>
      <c r="F10">
        <v>1.422733872640531</v>
      </c>
    </row>
    <row r="11" spans="1:6" x14ac:dyDescent="0.35">
      <c r="A11">
        <v>7801</v>
      </c>
      <c r="B11" t="s">
        <v>33</v>
      </c>
      <c r="C11">
        <v>0.06</v>
      </c>
      <c r="D11">
        <v>395</v>
      </c>
      <c r="E11">
        <v>23.7</v>
      </c>
      <c r="F11">
        <v>1.3924496992325244</v>
      </c>
    </row>
    <row r="12" spans="1:6" x14ac:dyDescent="0.35">
      <c r="A12">
        <v>45910</v>
      </c>
      <c r="B12" t="s">
        <v>108</v>
      </c>
      <c r="C12">
        <v>0.1</v>
      </c>
      <c r="D12">
        <v>395</v>
      </c>
      <c r="E12">
        <v>39.5</v>
      </c>
      <c r="F12">
        <v>1.3924496992325244</v>
      </c>
    </row>
    <row r="13" spans="1:6" x14ac:dyDescent="0.35">
      <c r="A13">
        <v>102995</v>
      </c>
      <c r="B13" t="s">
        <v>27</v>
      </c>
      <c r="C13">
        <v>0.34</v>
      </c>
      <c r="D13">
        <v>389</v>
      </c>
      <c r="E13">
        <v>132.26000000000002</v>
      </c>
      <c r="F13">
        <v>1.3561086911429161</v>
      </c>
    </row>
    <row r="14" spans="1:6" x14ac:dyDescent="0.35">
      <c r="A14">
        <v>103161</v>
      </c>
      <c r="B14" t="s">
        <v>33</v>
      </c>
      <c r="C14">
        <v>1.36</v>
      </c>
      <c r="D14">
        <v>375</v>
      </c>
      <c r="E14">
        <v>510.00000000000006</v>
      </c>
      <c r="F14">
        <v>1.2713130056004975</v>
      </c>
    </row>
    <row r="15" spans="1:6" x14ac:dyDescent="0.35">
      <c r="A15">
        <v>103555</v>
      </c>
      <c r="B15" t="s">
        <v>39</v>
      </c>
      <c r="C15">
        <v>2.08</v>
      </c>
      <c r="D15">
        <v>375</v>
      </c>
      <c r="E15">
        <v>780</v>
      </c>
      <c r="F15">
        <v>1.2713130056004975</v>
      </c>
    </row>
    <row r="16" spans="1:6" x14ac:dyDescent="0.35">
      <c r="A16">
        <v>81739</v>
      </c>
      <c r="B16" t="s">
        <v>60</v>
      </c>
      <c r="C16">
        <v>0.01</v>
      </c>
      <c r="D16">
        <v>363</v>
      </c>
      <c r="E16">
        <v>3.63</v>
      </c>
      <c r="F16">
        <v>1.1986309894212819</v>
      </c>
    </row>
    <row r="17" spans="1:6" x14ac:dyDescent="0.35">
      <c r="A17">
        <v>80700</v>
      </c>
      <c r="B17" t="s">
        <v>60</v>
      </c>
      <c r="C17">
        <v>0.06</v>
      </c>
      <c r="D17">
        <v>363</v>
      </c>
      <c r="E17">
        <v>21.779999999999998</v>
      </c>
      <c r="F17">
        <v>1.1986309894212819</v>
      </c>
    </row>
    <row r="18" spans="1:6" x14ac:dyDescent="0.35">
      <c r="A18">
        <v>53477</v>
      </c>
      <c r="B18" t="s">
        <v>118</v>
      </c>
      <c r="C18">
        <v>0.12</v>
      </c>
      <c r="D18">
        <v>350</v>
      </c>
      <c r="E18">
        <v>42</v>
      </c>
      <c r="F18">
        <v>1.1198921385604645</v>
      </c>
    </row>
    <row r="19" spans="1:6" x14ac:dyDescent="0.35">
      <c r="A19">
        <v>57754</v>
      </c>
      <c r="B19" t="s">
        <v>128</v>
      </c>
      <c r="C19">
        <v>1.2</v>
      </c>
      <c r="D19">
        <v>330</v>
      </c>
      <c r="E19">
        <v>396</v>
      </c>
      <c r="F19">
        <v>0.99875544492843793</v>
      </c>
    </row>
    <row r="20" spans="1:6" x14ac:dyDescent="0.35">
      <c r="A20">
        <v>59709</v>
      </c>
      <c r="B20" t="s">
        <v>135</v>
      </c>
      <c r="C20">
        <v>0.34</v>
      </c>
      <c r="D20">
        <v>300</v>
      </c>
      <c r="E20">
        <v>102.00000000000001</v>
      </c>
      <c r="F20">
        <v>0.81705040448039812</v>
      </c>
    </row>
    <row r="21" spans="1:6" x14ac:dyDescent="0.35">
      <c r="A21">
        <v>5136</v>
      </c>
      <c r="B21" t="s">
        <v>24</v>
      </c>
      <c r="C21">
        <v>0.02</v>
      </c>
      <c r="D21">
        <v>275</v>
      </c>
      <c r="E21">
        <v>5.5</v>
      </c>
      <c r="F21">
        <v>0.6656295374403649</v>
      </c>
    </row>
    <row r="22" spans="1:6" x14ac:dyDescent="0.35">
      <c r="A22">
        <v>57618</v>
      </c>
      <c r="B22" t="s">
        <v>43</v>
      </c>
      <c r="C22">
        <v>0.88</v>
      </c>
      <c r="D22">
        <v>250</v>
      </c>
      <c r="E22">
        <v>220</v>
      </c>
      <c r="F22">
        <v>0.51420867040033169</v>
      </c>
    </row>
    <row r="23" spans="1:6" x14ac:dyDescent="0.35">
      <c r="A23">
        <v>95883</v>
      </c>
      <c r="B23" t="s">
        <v>21</v>
      </c>
      <c r="C23">
        <v>0.06</v>
      </c>
      <c r="D23">
        <v>250</v>
      </c>
      <c r="E23">
        <v>15</v>
      </c>
      <c r="F23">
        <v>0.51420867040033169</v>
      </c>
    </row>
    <row r="24" spans="1:6" x14ac:dyDescent="0.35">
      <c r="A24">
        <v>16974</v>
      </c>
      <c r="B24" t="s">
        <v>35</v>
      </c>
      <c r="C24">
        <v>1.63</v>
      </c>
      <c r="D24">
        <v>250</v>
      </c>
      <c r="E24">
        <v>407.5</v>
      </c>
      <c r="F24">
        <v>0.51420867040033169</v>
      </c>
    </row>
    <row r="25" spans="1:6" x14ac:dyDescent="0.35">
      <c r="A25">
        <v>77765</v>
      </c>
      <c r="B25" t="s">
        <v>60</v>
      </c>
      <c r="C25">
        <v>0.3</v>
      </c>
      <c r="D25">
        <v>250</v>
      </c>
      <c r="E25">
        <v>75</v>
      </c>
      <c r="F25">
        <v>0.51420867040033169</v>
      </c>
    </row>
    <row r="26" spans="1:6" x14ac:dyDescent="0.35">
      <c r="A26">
        <v>60457</v>
      </c>
      <c r="B26" t="s">
        <v>139</v>
      </c>
      <c r="C26">
        <v>7.0000000000000007E-2</v>
      </c>
      <c r="D26">
        <v>250</v>
      </c>
      <c r="E26">
        <v>17.5</v>
      </c>
      <c r="F26">
        <v>0.51420867040033169</v>
      </c>
    </row>
    <row r="27" spans="1:6" x14ac:dyDescent="0.35">
      <c r="A27">
        <v>14290</v>
      </c>
      <c r="B27" t="s">
        <v>33</v>
      </c>
      <c r="C27">
        <v>0.92</v>
      </c>
      <c r="D27">
        <v>248</v>
      </c>
      <c r="E27">
        <v>228.16</v>
      </c>
      <c r="F27">
        <v>0.50209500103712923</v>
      </c>
    </row>
    <row r="28" spans="1:6" x14ac:dyDescent="0.35">
      <c r="A28">
        <v>55587</v>
      </c>
      <c r="B28" t="s">
        <v>33</v>
      </c>
      <c r="C28">
        <v>0.14000000000000001</v>
      </c>
      <c r="D28">
        <v>235</v>
      </c>
      <c r="E28">
        <v>32.900000000000006</v>
      </c>
      <c r="F28">
        <v>0.4233561501763119</v>
      </c>
    </row>
    <row r="29" spans="1:6" x14ac:dyDescent="0.35">
      <c r="A29">
        <v>114123</v>
      </c>
      <c r="B29" t="s">
        <v>31</v>
      </c>
      <c r="C29">
        <v>0.26</v>
      </c>
      <c r="D29">
        <v>235</v>
      </c>
      <c r="E29">
        <v>61.1</v>
      </c>
      <c r="F29">
        <v>0.4233561501763119</v>
      </c>
    </row>
    <row r="30" spans="1:6" x14ac:dyDescent="0.35">
      <c r="A30">
        <v>15341</v>
      </c>
      <c r="B30" t="s">
        <v>63</v>
      </c>
      <c r="C30">
        <v>0.28999999999999998</v>
      </c>
      <c r="D30">
        <v>229</v>
      </c>
      <c r="E30">
        <v>66.41</v>
      </c>
      <c r="F30">
        <v>0.38701514208670384</v>
      </c>
    </row>
    <row r="31" spans="1:6" x14ac:dyDescent="0.35">
      <c r="A31">
        <v>106906</v>
      </c>
      <c r="B31" t="s">
        <v>72</v>
      </c>
      <c r="C31">
        <v>0.09</v>
      </c>
      <c r="D31">
        <v>225</v>
      </c>
      <c r="E31">
        <v>20.25</v>
      </c>
      <c r="F31">
        <v>0.3627878033602987</v>
      </c>
    </row>
    <row r="32" spans="1:6" x14ac:dyDescent="0.35">
      <c r="A32">
        <v>2595</v>
      </c>
      <c r="B32" t="s">
        <v>17</v>
      </c>
      <c r="C32">
        <v>0.31</v>
      </c>
      <c r="D32">
        <v>225</v>
      </c>
      <c r="E32">
        <v>69.75</v>
      </c>
      <c r="F32">
        <v>0.3627878033602987</v>
      </c>
    </row>
    <row r="33" spans="1:6" x14ac:dyDescent="0.35">
      <c r="A33">
        <v>27006</v>
      </c>
      <c r="B33" t="s">
        <v>27</v>
      </c>
      <c r="C33">
        <v>0.21</v>
      </c>
      <c r="D33">
        <v>225</v>
      </c>
      <c r="E33">
        <v>47.25</v>
      </c>
      <c r="F33">
        <v>0.3627878033602987</v>
      </c>
    </row>
    <row r="34" spans="1:6" x14ac:dyDescent="0.35">
      <c r="A34">
        <v>100368</v>
      </c>
      <c r="B34" t="s">
        <v>66</v>
      </c>
      <c r="C34">
        <v>0.26</v>
      </c>
      <c r="D34">
        <v>222</v>
      </c>
      <c r="E34">
        <v>57.72</v>
      </c>
      <c r="F34">
        <v>0.34461729931549456</v>
      </c>
    </row>
    <row r="35" spans="1:6" x14ac:dyDescent="0.35">
      <c r="A35">
        <v>17037</v>
      </c>
      <c r="B35" t="s">
        <v>50</v>
      </c>
      <c r="C35">
        <v>0.36</v>
      </c>
      <c r="D35">
        <v>220</v>
      </c>
      <c r="E35">
        <v>79.2</v>
      </c>
      <c r="F35">
        <v>0.33250362995229188</v>
      </c>
    </row>
    <row r="36" spans="1:6" x14ac:dyDescent="0.35">
      <c r="A36">
        <v>24285</v>
      </c>
      <c r="B36" t="s">
        <v>95</v>
      </c>
      <c r="C36">
        <v>0.63</v>
      </c>
      <c r="D36">
        <v>220</v>
      </c>
      <c r="E36">
        <v>138.6</v>
      </c>
      <c r="F36">
        <v>0.33250362995229188</v>
      </c>
    </row>
    <row r="37" spans="1:6" x14ac:dyDescent="0.35">
      <c r="A37">
        <v>60794</v>
      </c>
      <c r="B37" t="s">
        <v>27</v>
      </c>
      <c r="C37">
        <v>0.03</v>
      </c>
      <c r="D37">
        <v>211</v>
      </c>
      <c r="E37">
        <v>6.33</v>
      </c>
      <c r="F37">
        <v>0.27799211781787991</v>
      </c>
    </row>
    <row r="38" spans="1:6" x14ac:dyDescent="0.35">
      <c r="A38">
        <v>84010</v>
      </c>
      <c r="B38" t="s">
        <v>60</v>
      </c>
      <c r="C38">
        <v>0.16</v>
      </c>
      <c r="D38">
        <v>210</v>
      </c>
      <c r="E38">
        <v>33.6</v>
      </c>
      <c r="F38">
        <v>0.27193528313627868</v>
      </c>
    </row>
    <row r="39" spans="1:6" x14ac:dyDescent="0.35">
      <c r="A39">
        <v>15711</v>
      </c>
      <c r="B39" t="s">
        <v>68</v>
      </c>
      <c r="C39">
        <v>0.56000000000000005</v>
      </c>
      <c r="D39">
        <v>206</v>
      </c>
      <c r="E39">
        <v>115.36000000000001</v>
      </c>
      <c r="F39">
        <v>0.24770794440987332</v>
      </c>
    </row>
    <row r="40" spans="1:6" x14ac:dyDescent="0.35">
      <c r="A40">
        <v>18152</v>
      </c>
      <c r="B40" t="s">
        <v>68</v>
      </c>
      <c r="C40">
        <v>1.1399999999999999</v>
      </c>
      <c r="D40">
        <v>200</v>
      </c>
      <c r="E40">
        <v>227.99999999999997</v>
      </c>
      <c r="F40">
        <v>0.21136693632026549</v>
      </c>
    </row>
    <row r="41" spans="1:6" x14ac:dyDescent="0.35">
      <c r="A41">
        <v>54466</v>
      </c>
      <c r="B41" t="s">
        <v>45</v>
      </c>
      <c r="C41">
        <v>0</v>
      </c>
      <c r="D41">
        <v>200</v>
      </c>
      <c r="E41">
        <v>0</v>
      </c>
      <c r="F41">
        <v>0.21136693632026549</v>
      </c>
    </row>
    <row r="42" spans="1:6" x14ac:dyDescent="0.35">
      <c r="A42">
        <v>7097</v>
      </c>
      <c r="B42" t="s">
        <v>39</v>
      </c>
      <c r="C42">
        <v>1.95</v>
      </c>
      <c r="D42">
        <v>199</v>
      </c>
      <c r="E42">
        <v>388.05</v>
      </c>
      <c r="F42">
        <v>0.20531010163866403</v>
      </c>
    </row>
    <row r="43" spans="1:6" x14ac:dyDescent="0.35">
      <c r="A43">
        <v>59121</v>
      </c>
      <c r="B43" t="s">
        <v>108</v>
      </c>
      <c r="C43">
        <v>0.02</v>
      </c>
      <c r="D43">
        <v>196</v>
      </c>
      <c r="E43">
        <v>3.92</v>
      </c>
      <c r="F43">
        <v>0.18713959759386012</v>
      </c>
    </row>
    <row r="44" spans="1:6" x14ac:dyDescent="0.35">
      <c r="A44">
        <v>60181</v>
      </c>
      <c r="B44" t="s">
        <v>50</v>
      </c>
      <c r="C44">
        <v>0.27</v>
      </c>
      <c r="D44">
        <v>195</v>
      </c>
      <c r="E44">
        <v>52.650000000000006</v>
      </c>
      <c r="F44">
        <v>0.18108276291225889</v>
      </c>
    </row>
    <row r="45" spans="1:6" x14ac:dyDescent="0.35">
      <c r="A45">
        <v>53470</v>
      </c>
      <c r="B45" t="s">
        <v>108</v>
      </c>
      <c r="C45">
        <v>0.05</v>
      </c>
      <c r="D45">
        <v>193</v>
      </c>
      <c r="E45">
        <v>9.65</v>
      </c>
      <c r="F45">
        <v>0.1689690935490562</v>
      </c>
    </row>
    <row r="46" spans="1:6" x14ac:dyDescent="0.35">
      <c r="A46">
        <v>23135</v>
      </c>
      <c r="B46" t="s">
        <v>91</v>
      </c>
      <c r="C46">
        <v>1.91</v>
      </c>
      <c r="D46">
        <v>189</v>
      </c>
      <c r="E46">
        <v>360.99</v>
      </c>
      <c r="F46">
        <v>0.14474175482265084</v>
      </c>
    </row>
    <row r="47" spans="1:6" x14ac:dyDescent="0.35">
      <c r="A47">
        <v>59014</v>
      </c>
      <c r="B47" t="s">
        <v>63</v>
      </c>
      <c r="C47">
        <v>0.41</v>
      </c>
      <c r="D47">
        <v>180</v>
      </c>
      <c r="E47">
        <v>73.8</v>
      </c>
      <c r="F47">
        <v>9.0230242688238871E-2</v>
      </c>
    </row>
    <row r="48" spans="1:6" x14ac:dyDescent="0.35">
      <c r="A48">
        <v>27644</v>
      </c>
      <c r="B48" t="s">
        <v>45</v>
      </c>
      <c r="C48">
        <v>1.67</v>
      </c>
      <c r="D48">
        <v>180</v>
      </c>
      <c r="E48">
        <v>300.59999999999997</v>
      </c>
      <c r="F48">
        <v>9.0230242688238871E-2</v>
      </c>
    </row>
    <row r="49" spans="1:6" x14ac:dyDescent="0.35">
      <c r="A49">
        <v>107630</v>
      </c>
      <c r="B49" t="s">
        <v>60</v>
      </c>
      <c r="C49">
        <v>2.34</v>
      </c>
      <c r="D49">
        <v>175</v>
      </c>
      <c r="E49">
        <v>409.5</v>
      </c>
      <c r="F49">
        <v>5.9946069280232273E-2</v>
      </c>
    </row>
    <row r="50" spans="1:6" x14ac:dyDescent="0.35">
      <c r="A50">
        <v>18728</v>
      </c>
      <c r="B50" t="s">
        <v>66</v>
      </c>
      <c r="C50">
        <v>1.55</v>
      </c>
      <c r="D50">
        <v>175</v>
      </c>
      <c r="E50">
        <v>271.25</v>
      </c>
      <c r="F50">
        <v>5.9946069280232273E-2</v>
      </c>
    </row>
    <row r="51" spans="1:6" x14ac:dyDescent="0.35">
      <c r="A51">
        <v>101053</v>
      </c>
      <c r="B51" t="s">
        <v>33</v>
      </c>
      <c r="C51">
        <v>0.28000000000000003</v>
      </c>
      <c r="D51">
        <v>175</v>
      </c>
      <c r="E51">
        <v>49.000000000000007</v>
      </c>
      <c r="F51">
        <v>5.9946069280232273E-2</v>
      </c>
    </row>
    <row r="52" spans="1:6" x14ac:dyDescent="0.35">
      <c r="A52">
        <v>9357</v>
      </c>
      <c r="B52" t="s">
        <v>43</v>
      </c>
      <c r="C52">
        <v>0.38</v>
      </c>
      <c r="D52">
        <v>175</v>
      </c>
      <c r="E52">
        <v>66.5</v>
      </c>
      <c r="F52">
        <v>5.9946069280232273E-2</v>
      </c>
    </row>
    <row r="53" spans="1:6" x14ac:dyDescent="0.35">
      <c r="A53">
        <v>44288</v>
      </c>
      <c r="B53" t="s">
        <v>93</v>
      </c>
      <c r="C53">
        <v>0.61</v>
      </c>
      <c r="D53">
        <v>170</v>
      </c>
      <c r="E53">
        <v>103.7</v>
      </c>
      <c r="F53">
        <v>2.9661895872225674E-2</v>
      </c>
    </row>
    <row r="54" spans="1:6" x14ac:dyDescent="0.35">
      <c r="A54">
        <v>16821</v>
      </c>
      <c r="B54" t="s">
        <v>50</v>
      </c>
      <c r="C54">
        <v>1.26</v>
      </c>
      <c r="D54">
        <v>169</v>
      </c>
      <c r="E54">
        <v>212.94</v>
      </c>
      <c r="F54">
        <v>2.3605061190624221E-2</v>
      </c>
    </row>
    <row r="55" spans="1:6" x14ac:dyDescent="0.35">
      <c r="A55">
        <v>107895</v>
      </c>
      <c r="B55" t="s">
        <v>27</v>
      </c>
      <c r="C55">
        <v>0.51</v>
      </c>
      <c r="D55">
        <v>166</v>
      </c>
      <c r="E55">
        <v>84.66</v>
      </c>
      <c r="F55">
        <v>5.4345571458203068E-3</v>
      </c>
    </row>
    <row r="56" spans="1:6" x14ac:dyDescent="0.35">
      <c r="A56">
        <v>121861</v>
      </c>
      <c r="B56" t="s">
        <v>95</v>
      </c>
      <c r="C56">
        <v>0.2</v>
      </c>
      <c r="D56">
        <v>165</v>
      </c>
      <c r="E56">
        <v>33</v>
      </c>
      <c r="F56">
        <v>-6.2227753578103506E-4</v>
      </c>
    </row>
    <row r="57" spans="1:6" x14ac:dyDescent="0.35">
      <c r="A57">
        <v>50447</v>
      </c>
      <c r="B57" t="s">
        <v>114</v>
      </c>
      <c r="C57">
        <v>1.52</v>
      </c>
      <c r="D57">
        <v>162</v>
      </c>
      <c r="E57">
        <v>246.24</v>
      </c>
      <c r="F57">
        <v>-1.8792781580585061E-2</v>
      </c>
    </row>
    <row r="58" spans="1:6" x14ac:dyDescent="0.35">
      <c r="A58">
        <v>75635</v>
      </c>
      <c r="B58" t="s">
        <v>63</v>
      </c>
      <c r="C58">
        <v>2.4500000000000002</v>
      </c>
      <c r="D58">
        <v>160</v>
      </c>
      <c r="E58">
        <v>392</v>
      </c>
      <c r="F58">
        <v>-3.0906450943787633E-2</v>
      </c>
    </row>
    <row r="59" spans="1:6" x14ac:dyDescent="0.35">
      <c r="A59">
        <v>57874</v>
      </c>
      <c r="B59" t="s">
        <v>35</v>
      </c>
      <c r="C59">
        <v>2.31</v>
      </c>
      <c r="D59">
        <v>160</v>
      </c>
      <c r="E59">
        <v>369.6</v>
      </c>
      <c r="F59">
        <v>-3.0906450943787633E-2</v>
      </c>
    </row>
    <row r="60" spans="1:6" x14ac:dyDescent="0.35">
      <c r="A60">
        <v>80924</v>
      </c>
      <c r="B60" t="s">
        <v>95</v>
      </c>
      <c r="C60">
        <v>0.36</v>
      </c>
      <c r="D60">
        <v>160</v>
      </c>
      <c r="E60">
        <v>57.599999999999994</v>
      </c>
      <c r="F60">
        <v>-3.0906450943787633E-2</v>
      </c>
    </row>
    <row r="61" spans="1:6" x14ac:dyDescent="0.35">
      <c r="A61">
        <v>60680</v>
      </c>
      <c r="B61" t="s">
        <v>50</v>
      </c>
      <c r="C61">
        <v>1.17</v>
      </c>
      <c r="D61">
        <v>160</v>
      </c>
      <c r="E61">
        <v>187.2</v>
      </c>
      <c r="F61">
        <v>-3.0906450943787633E-2</v>
      </c>
    </row>
    <row r="62" spans="1:6" x14ac:dyDescent="0.35">
      <c r="A62">
        <v>57166</v>
      </c>
      <c r="B62" t="s">
        <v>117</v>
      </c>
      <c r="C62">
        <v>0.62</v>
      </c>
      <c r="D62">
        <v>150</v>
      </c>
      <c r="E62">
        <v>93</v>
      </c>
      <c r="F62">
        <v>-9.1474797759800941E-2</v>
      </c>
    </row>
    <row r="63" spans="1:6" x14ac:dyDescent="0.35">
      <c r="A63">
        <v>98663</v>
      </c>
      <c r="B63" t="s">
        <v>66</v>
      </c>
      <c r="C63">
        <v>0.14000000000000001</v>
      </c>
      <c r="D63">
        <v>150</v>
      </c>
      <c r="E63">
        <v>21.000000000000004</v>
      </c>
      <c r="F63">
        <v>-9.1474797759800941E-2</v>
      </c>
    </row>
    <row r="64" spans="1:6" x14ac:dyDescent="0.35">
      <c r="A64">
        <v>83446</v>
      </c>
      <c r="B64" t="s">
        <v>39</v>
      </c>
      <c r="C64">
        <v>0.04</v>
      </c>
      <c r="D64">
        <v>150</v>
      </c>
      <c r="E64">
        <v>6</v>
      </c>
      <c r="F64">
        <v>-9.1474797759800941E-2</v>
      </c>
    </row>
    <row r="65" spans="1:6" x14ac:dyDescent="0.35">
      <c r="A65">
        <v>106647</v>
      </c>
      <c r="B65" t="s">
        <v>21</v>
      </c>
      <c r="C65">
        <v>0.89</v>
      </c>
      <c r="D65">
        <v>150</v>
      </c>
      <c r="E65">
        <v>133.5</v>
      </c>
      <c r="F65">
        <v>-9.1474797759800941E-2</v>
      </c>
    </row>
    <row r="66" spans="1:6" x14ac:dyDescent="0.35">
      <c r="A66">
        <v>11943</v>
      </c>
      <c r="B66" t="s">
        <v>48</v>
      </c>
      <c r="C66">
        <v>0</v>
      </c>
      <c r="D66">
        <v>150</v>
      </c>
      <c r="E66">
        <v>0</v>
      </c>
      <c r="F66">
        <v>-9.1474797759800941E-2</v>
      </c>
    </row>
    <row r="67" spans="1:6" x14ac:dyDescent="0.35">
      <c r="A67">
        <v>82928</v>
      </c>
      <c r="B67" t="s">
        <v>21</v>
      </c>
      <c r="C67">
        <v>0.96</v>
      </c>
      <c r="D67">
        <v>150</v>
      </c>
      <c r="E67">
        <v>144</v>
      </c>
      <c r="F67">
        <v>-9.1474797759800941E-2</v>
      </c>
    </row>
    <row r="68" spans="1:6" x14ac:dyDescent="0.35">
      <c r="A68">
        <v>52689</v>
      </c>
      <c r="B68" t="s">
        <v>117</v>
      </c>
      <c r="C68">
        <v>0.22</v>
      </c>
      <c r="D68">
        <v>150</v>
      </c>
      <c r="E68">
        <v>33</v>
      </c>
      <c r="F68">
        <v>-9.1474797759800941E-2</v>
      </c>
    </row>
    <row r="69" spans="1:6" x14ac:dyDescent="0.35">
      <c r="A69">
        <v>12937</v>
      </c>
      <c r="B69" t="s">
        <v>53</v>
      </c>
      <c r="C69">
        <v>2.23</v>
      </c>
      <c r="D69">
        <v>140</v>
      </c>
      <c r="E69">
        <v>312.2</v>
      </c>
      <c r="F69">
        <v>-0.15204314457581425</v>
      </c>
    </row>
    <row r="70" spans="1:6" x14ac:dyDescent="0.35">
      <c r="A70">
        <v>95747</v>
      </c>
      <c r="B70" t="s">
        <v>33</v>
      </c>
      <c r="C70">
        <v>0.12</v>
      </c>
      <c r="D70">
        <v>140</v>
      </c>
      <c r="E70">
        <v>16.8</v>
      </c>
      <c r="F70">
        <v>-0.15204314457581425</v>
      </c>
    </row>
    <row r="71" spans="1:6" x14ac:dyDescent="0.35">
      <c r="A71">
        <v>94783</v>
      </c>
      <c r="B71" t="s">
        <v>154</v>
      </c>
      <c r="C71">
        <v>0.96</v>
      </c>
      <c r="D71">
        <v>140</v>
      </c>
      <c r="E71">
        <v>134.4</v>
      </c>
      <c r="F71">
        <v>-0.15204314457581425</v>
      </c>
    </row>
    <row r="72" spans="1:6" x14ac:dyDescent="0.35">
      <c r="A72">
        <v>16326</v>
      </c>
      <c r="B72" t="s">
        <v>70</v>
      </c>
      <c r="C72">
        <v>1.08</v>
      </c>
      <c r="D72">
        <v>140</v>
      </c>
      <c r="E72">
        <v>151.20000000000002</v>
      </c>
      <c r="F72">
        <v>-0.15204314457581425</v>
      </c>
    </row>
    <row r="73" spans="1:6" x14ac:dyDescent="0.35">
      <c r="A73">
        <v>58062</v>
      </c>
      <c r="B73" t="s">
        <v>132</v>
      </c>
      <c r="C73">
        <v>0.21</v>
      </c>
      <c r="D73">
        <v>139</v>
      </c>
      <c r="E73">
        <v>29.189999999999998</v>
      </c>
      <c r="F73">
        <v>-0.15809997925741548</v>
      </c>
    </row>
    <row r="74" spans="1:6" x14ac:dyDescent="0.35">
      <c r="A74">
        <v>16580</v>
      </c>
      <c r="B74" t="s">
        <v>50</v>
      </c>
      <c r="C74">
        <v>4.28</v>
      </c>
      <c r="D74">
        <v>138</v>
      </c>
      <c r="E74">
        <v>590.64</v>
      </c>
      <c r="F74">
        <v>-0.16415681393901682</v>
      </c>
    </row>
    <row r="75" spans="1:6" x14ac:dyDescent="0.35">
      <c r="A75">
        <v>93313</v>
      </c>
      <c r="B75" t="s">
        <v>21</v>
      </c>
      <c r="C75">
        <v>0.96</v>
      </c>
      <c r="D75">
        <v>135</v>
      </c>
      <c r="E75">
        <v>129.6</v>
      </c>
      <c r="F75">
        <v>-0.18232731798382085</v>
      </c>
    </row>
    <row r="76" spans="1:6" x14ac:dyDescent="0.35">
      <c r="A76">
        <v>5295</v>
      </c>
      <c r="B76" t="s">
        <v>29</v>
      </c>
      <c r="C76">
        <v>0.35</v>
      </c>
      <c r="D76">
        <v>135</v>
      </c>
      <c r="E76">
        <v>47.25</v>
      </c>
      <c r="F76">
        <v>-0.18232731798382085</v>
      </c>
    </row>
    <row r="77" spans="1:6" x14ac:dyDescent="0.35">
      <c r="A77">
        <v>8490</v>
      </c>
      <c r="B77" t="s">
        <v>21</v>
      </c>
      <c r="C77">
        <v>0.96</v>
      </c>
      <c r="D77">
        <v>135</v>
      </c>
      <c r="E77">
        <v>129.6</v>
      </c>
      <c r="F77">
        <v>-0.18232731798382085</v>
      </c>
    </row>
    <row r="78" spans="1:6" x14ac:dyDescent="0.35">
      <c r="A78">
        <v>100186</v>
      </c>
      <c r="B78" t="s">
        <v>114</v>
      </c>
      <c r="C78">
        <v>0.83</v>
      </c>
      <c r="D78">
        <v>130</v>
      </c>
      <c r="E78">
        <v>107.89999999999999</v>
      </c>
      <c r="F78">
        <v>-0.21261149139182745</v>
      </c>
    </row>
    <row r="79" spans="1:6" x14ac:dyDescent="0.35">
      <c r="A79">
        <v>51438</v>
      </c>
      <c r="B79" t="s">
        <v>68</v>
      </c>
      <c r="C79">
        <v>0</v>
      </c>
      <c r="D79">
        <v>130</v>
      </c>
      <c r="E79">
        <v>0</v>
      </c>
      <c r="F79">
        <v>-0.21261149139182745</v>
      </c>
    </row>
    <row r="80" spans="1:6" x14ac:dyDescent="0.35">
      <c r="A80">
        <v>60673</v>
      </c>
      <c r="B80" t="s">
        <v>45</v>
      </c>
      <c r="C80">
        <v>7.0000000000000007E-2</v>
      </c>
      <c r="D80">
        <v>125</v>
      </c>
      <c r="E80">
        <v>8.75</v>
      </c>
      <c r="F80">
        <v>-0.24289566479983415</v>
      </c>
    </row>
    <row r="81" spans="1:6" x14ac:dyDescent="0.35">
      <c r="A81">
        <v>99085</v>
      </c>
      <c r="B81" t="s">
        <v>39</v>
      </c>
      <c r="C81">
        <v>0.19</v>
      </c>
      <c r="D81">
        <v>123</v>
      </c>
      <c r="E81">
        <v>23.37</v>
      </c>
      <c r="F81">
        <v>-0.25500933416303673</v>
      </c>
    </row>
    <row r="82" spans="1:6" x14ac:dyDescent="0.35">
      <c r="A82">
        <v>46911</v>
      </c>
      <c r="B82" t="s">
        <v>70</v>
      </c>
      <c r="C82">
        <v>0.41</v>
      </c>
      <c r="D82">
        <v>120</v>
      </c>
      <c r="E82">
        <v>49.199999999999996</v>
      </c>
      <c r="F82">
        <v>-0.27317983820784075</v>
      </c>
    </row>
    <row r="83" spans="1:6" x14ac:dyDescent="0.35">
      <c r="A83">
        <v>12940</v>
      </c>
      <c r="B83" t="s">
        <v>21</v>
      </c>
      <c r="C83">
        <v>0.47</v>
      </c>
      <c r="D83">
        <v>119</v>
      </c>
      <c r="E83">
        <v>55.93</v>
      </c>
      <c r="F83">
        <v>-0.27923667288944209</v>
      </c>
    </row>
    <row r="84" spans="1:6" x14ac:dyDescent="0.35">
      <c r="A84">
        <v>10962</v>
      </c>
      <c r="B84" t="s">
        <v>31</v>
      </c>
      <c r="C84">
        <v>1.32</v>
      </c>
      <c r="D84">
        <v>119</v>
      </c>
      <c r="E84">
        <v>157.08000000000001</v>
      </c>
      <c r="F84">
        <v>-0.27923667288944209</v>
      </c>
    </row>
    <row r="85" spans="1:6" x14ac:dyDescent="0.35">
      <c r="A85">
        <v>5803</v>
      </c>
      <c r="B85" t="s">
        <v>31</v>
      </c>
      <c r="C85">
        <v>1.32</v>
      </c>
      <c r="D85">
        <v>118</v>
      </c>
      <c r="E85">
        <v>155.76000000000002</v>
      </c>
      <c r="F85">
        <v>-0.28529350757104344</v>
      </c>
    </row>
    <row r="86" spans="1:6" x14ac:dyDescent="0.35">
      <c r="A86">
        <v>60666</v>
      </c>
      <c r="B86" t="s">
        <v>45</v>
      </c>
      <c r="C86">
        <v>1.63</v>
      </c>
      <c r="D86">
        <v>111</v>
      </c>
      <c r="E86">
        <v>180.92999999999998</v>
      </c>
      <c r="F86">
        <v>-0.32769135034225272</v>
      </c>
    </row>
    <row r="87" spans="1:6" x14ac:dyDescent="0.35">
      <c r="A87">
        <v>61509</v>
      </c>
      <c r="B87" t="s">
        <v>17</v>
      </c>
      <c r="C87">
        <v>0.67</v>
      </c>
      <c r="D87">
        <v>110</v>
      </c>
      <c r="E87">
        <v>73.7</v>
      </c>
      <c r="F87">
        <v>-0.33374818502385406</v>
      </c>
    </row>
    <row r="88" spans="1:6" x14ac:dyDescent="0.35">
      <c r="A88">
        <v>44229</v>
      </c>
      <c r="B88" t="s">
        <v>39</v>
      </c>
      <c r="C88">
        <v>1.63</v>
      </c>
      <c r="D88">
        <v>110</v>
      </c>
      <c r="E88">
        <v>179.29999999999998</v>
      </c>
      <c r="F88">
        <v>-0.33374818502385406</v>
      </c>
    </row>
    <row r="89" spans="1:6" x14ac:dyDescent="0.35">
      <c r="A89">
        <v>19159</v>
      </c>
      <c r="B89" t="s">
        <v>45</v>
      </c>
      <c r="C89">
        <v>0.4</v>
      </c>
      <c r="D89">
        <v>110</v>
      </c>
      <c r="E89">
        <v>44</v>
      </c>
      <c r="F89">
        <v>-0.33374818502385406</v>
      </c>
    </row>
    <row r="90" spans="1:6" x14ac:dyDescent="0.35">
      <c r="A90">
        <v>53469</v>
      </c>
      <c r="B90" t="s">
        <v>118</v>
      </c>
      <c r="C90">
        <v>0.23</v>
      </c>
      <c r="D90">
        <v>107</v>
      </c>
      <c r="E90">
        <v>24.61</v>
      </c>
      <c r="F90">
        <v>-0.35191868906865797</v>
      </c>
    </row>
    <row r="91" spans="1:6" x14ac:dyDescent="0.35">
      <c r="A91">
        <v>19812</v>
      </c>
      <c r="B91" t="s">
        <v>33</v>
      </c>
      <c r="C91">
        <v>0.41</v>
      </c>
      <c r="D91">
        <v>105</v>
      </c>
      <c r="E91">
        <v>43.05</v>
      </c>
      <c r="F91">
        <v>-0.36403235843186066</v>
      </c>
    </row>
    <row r="92" spans="1:6" x14ac:dyDescent="0.35">
      <c r="A92">
        <v>44973</v>
      </c>
      <c r="B92" t="s">
        <v>33</v>
      </c>
      <c r="C92">
        <v>0.88</v>
      </c>
      <c r="D92">
        <v>104</v>
      </c>
      <c r="E92">
        <v>91.52</v>
      </c>
      <c r="F92">
        <v>-0.370089193113462</v>
      </c>
    </row>
    <row r="93" spans="1:6" x14ac:dyDescent="0.35">
      <c r="A93">
        <v>105469</v>
      </c>
      <c r="B93" t="s">
        <v>168</v>
      </c>
      <c r="C93">
        <v>0.13</v>
      </c>
      <c r="D93">
        <v>104</v>
      </c>
      <c r="E93">
        <v>13.52</v>
      </c>
      <c r="F93">
        <v>-0.370089193113462</v>
      </c>
    </row>
    <row r="94" spans="1:6" x14ac:dyDescent="0.35">
      <c r="A94">
        <v>94209</v>
      </c>
      <c r="B94" t="s">
        <v>154</v>
      </c>
      <c r="C94">
        <v>1.97</v>
      </c>
      <c r="D94">
        <v>101</v>
      </c>
      <c r="E94">
        <v>198.97</v>
      </c>
      <c r="F94">
        <v>-0.38825969715826592</v>
      </c>
    </row>
    <row r="95" spans="1:6" x14ac:dyDescent="0.35">
      <c r="A95">
        <v>77517</v>
      </c>
      <c r="B95" t="s">
        <v>33</v>
      </c>
      <c r="C95">
        <v>0.02</v>
      </c>
      <c r="D95">
        <v>100</v>
      </c>
      <c r="E95">
        <v>2</v>
      </c>
      <c r="F95">
        <v>-0.39431653183986726</v>
      </c>
    </row>
    <row r="96" spans="1:6" x14ac:dyDescent="0.35">
      <c r="A96">
        <v>54860</v>
      </c>
      <c r="B96" t="s">
        <v>35</v>
      </c>
      <c r="C96">
        <v>1.82</v>
      </c>
      <c r="D96">
        <v>100</v>
      </c>
      <c r="E96">
        <v>182</v>
      </c>
      <c r="F96">
        <v>-0.39431653183986726</v>
      </c>
    </row>
    <row r="97" spans="1:6" x14ac:dyDescent="0.35">
      <c r="A97">
        <v>25696</v>
      </c>
      <c r="B97" t="s">
        <v>45</v>
      </c>
      <c r="C97">
        <v>1.35</v>
      </c>
      <c r="D97">
        <v>100</v>
      </c>
      <c r="E97">
        <v>135</v>
      </c>
      <c r="F97">
        <v>-0.39431653183986726</v>
      </c>
    </row>
    <row r="98" spans="1:6" x14ac:dyDescent="0.35">
      <c r="A98">
        <v>45542</v>
      </c>
      <c r="B98" t="s">
        <v>45</v>
      </c>
      <c r="C98">
        <v>0.4</v>
      </c>
      <c r="D98">
        <v>100</v>
      </c>
      <c r="E98">
        <v>40</v>
      </c>
      <c r="F98">
        <v>-0.39431653183986726</v>
      </c>
    </row>
    <row r="99" spans="1:6" x14ac:dyDescent="0.35">
      <c r="A99">
        <v>27883</v>
      </c>
      <c r="B99" t="s">
        <v>50</v>
      </c>
      <c r="C99">
        <v>0.18</v>
      </c>
      <c r="D99">
        <v>100</v>
      </c>
      <c r="E99">
        <v>18</v>
      </c>
      <c r="F99">
        <v>-0.39431653183986726</v>
      </c>
    </row>
    <row r="100" spans="1:6" x14ac:dyDescent="0.35">
      <c r="A100">
        <v>14314</v>
      </c>
      <c r="B100" t="s">
        <v>60</v>
      </c>
      <c r="C100">
        <v>1.18</v>
      </c>
      <c r="D100">
        <v>99</v>
      </c>
      <c r="E100">
        <v>116.82</v>
      </c>
      <c r="F100">
        <v>-0.4003733665214686</v>
      </c>
    </row>
    <row r="101" spans="1:6" x14ac:dyDescent="0.35">
      <c r="A101">
        <v>21644</v>
      </c>
      <c r="B101" t="s">
        <v>45</v>
      </c>
      <c r="C101">
        <v>7.0000000000000007E-2</v>
      </c>
      <c r="D101">
        <v>99</v>
      </c>
      <c r="E101">
        <v>6.9300000000000006</v>
      </c>
      <c r="F101">
        <v>-0.4003733665214686</v>
      </c>
    </row>
    <row r="102" spans="1:6" x14ac:dyDescent="0.35">
      <c r="A102">
        <v>112435</v>
      </c>
      <c r="B102" t="s">
        <v>39</v>
      </c>
      <c r="C102">
        <v>1.32</v>
      </c>
      <c r="D102">
        <v>95</v>
      </c>
      <c r="E102">
        <v>125.4</v>
      </c>
      <c r="F102">
        <v>-0.42460070524787397</v>
      </c>
    </row>
    <row r="103" spans="1:6" x14ac:dyDescent="0.35">
      <c r="A103">
        <v>55959</v>
      </c>
      <c r="B103" t="s">
        <v>33</v>
      </c>
      <c r="C103">
        <v>0.86</v>
      </c>
      <c r="D103">
        <v>95</v>
      </c>
      <c r="E103">
        <v>81.7</v>
      </c>
      <c r="F103">
        <v>-0.42460070524787397</v>
      </c>
    </row>
    <row r="104" spans="1:6" x14ac:dyDescent="0.35">
      <c r="A104">
        <v>118061</v>
      </c>
      <c r="B104" t="s">
        <v>21</v>
      </c>
      <c r="C104">
        <v>0.67</v>
      </c>
      <c r="D104">
        <v>95</v>
      </c>
      <c r="E104">
        <v>63.650000000000006</v>
      </c>
      <c r="F104">
        <v>-0.42460070524787397</v>
      </c>
    </row>
    <row r="105" spans="1:6" x14ac:dyDescent="0.35">
      <c r="A105">
        <v>18961</v>
      </c>
      <c r="B105" t="s">
        <v>83</v>
      </c>
      <c r="C105">
        <v>0.01</v>
      </c>
      <c r="D105">
        <v>95</v>
      </c>
      <c r="E105">
        <v>0.95000000000000007</v>
      </c>
      <c r="F105">
        <v>-0.42460070524787397</v>
      </c>
    </row>
    <row r="106" spans="1:6" x14ac:dyDescent="0.35">
      <c r="A106">
        <v>7064</v>
      </c>
      <c r="B106" t="s">
        <v>33</v>
      </c>
      <c r="C106">
        <v>0.06</v>
      </c>
      <c r="D106">
        <v>90</v>
      </c>
      <c r="E106">
        <v>5.3999999999999995</v>
      </c>
      <c r="F106">
        <v>-0.45488487865588056</v>
      </c>
    </row>
    <row r="107" spans="1:6" x14ac:dyDescent="0.35">
      <c r="A107">
        <v>113092</v>
      </c>
      <c r="B107" t="s">
        <v>39</v>
      </c>
      <c r="C107">
        <v>0</v>
      </c>
      <c r="D107">
        <v>90</v>
      </c>
      <c r="E107">
        <v>0</v>
      </c>
      <c r="F107">
        <v>-0.45488487865588056</v>
      </c>
    </row>
    <row r="108" spans="1:6" x14ac:dyDescent="0.35">
      <c r="A108">
        <v>112304</v>
      </c>
      <c r="B108" t="s">
        <v>45</v>
      </c>
      <c r="C108">
        <v>0.01</v>
      </c>
      <c r="D108">
        <v>90</v>
      </c>
      <c r="E108">
        <v>0.9</v>
      </c>
      <c r="F108">
        <v>-0.45488487865588056</v>
      </c>
    </row>
    <row r="109" spans="1:6" x14ac:dyDescent="0.35">
      <c r="A109">
        <v>49048</v>
      </c>
      <c r="B109" t="s">
        <v>21</v>
      </c>
      <c r="C109">
        <v>0.17</v>
      </c>
      <c r="D109">
        <v>90</v>
      </c>
      <c r="E109">
        <v>15.3</v>
      </c>
      <c r="F109">
        <v>-0.45488487865588056</v>
      </c>
    </row>
    <row r="110" spans="1:6" x14ac:dyDescent="0.35">
      <c r="A110">
        <v>26785</v>
      </c>
      <c r="B110" t="s">
        <v>31</v>
      </c>
      <c r="C110">
        <v>3.28</v>
      </c>
      <c r="D110">
        <v>90</v>
      </c>
      <c r="E110">
        <v>295.2</v>
      </c>
      <c r="F110">
        <v>-0.45488487865588056</v>
      </c>
    </row>
    <row r="111" spans="1:6" x14ac:dyDescent="0.35">
      <c r="A111">
        <v>89621</v>
      </c>
      <c r="B111" t="s">
        <v>154</v>
      </c>
      <c r="C111">
        <v>1.81</v>
      </c>
      <c r="D111">
        <v>90</v>
      </c>
      <c r="E111">
        <v>162.9</v>
      </c>
      <c r="F111">
        <v>-0.45488487865588056</v>
      </c>
    </row>
    <row r="112" spans="1:6" x14ac:dyDescent="0.35">
      <c r="A112">
        <v>21456</v>
      </c>
      <c r="B112" t="s">
        <v>27</v>
      </c>
      <c r="C112">
        <v>0.56999999999999995</v>
      </c>
      <c r="D112">
        <v>88</v>
      </c>
      <c r="E112">
        <v>50.16</v>
      </c>
      <c r="F112">
        <v>-0.46699854801908325</v>
      </c>
    </row>
    <row r="113" spans="1:6" x14ac:dyDescent="0.35">
      <c r="A113">
        <v>15220</v>
      </c>
      <c r="B113" t="s">
        <v>43</v>
      </c>
      <c r="C113">
        <v>2.4300000000000002</v>
      </c>
      <c r="D113">
        <v>86</v>
      </c>
      <c r="E113">
        <v>208.98000000000002</v>
      </c>
      <c r="F113">
        <v>-0.47911221738228582</v>
      </c>
    </row>
    <row r="114" spans="1:6" x14ac:dyDescent="0.35">
      <c r="A114">
        <v>21794</v>
      </c>
      <c r="B114" t="s">
        <v>66</v>
      </c>
      <c r="C114">
        <v>0.25</v>
      </c>
      <c r="D114">
        <v>85</v>
      </c>
      <c r="E114">
        <v>21.25</v>
      </c>
      <c r="F114">
        <v>-0.48516905206388716</v>
      </c>
    </row>
    <row r="115" spans="1:6" x14ac:dyDescent="0.35">
      <c r="A115">
        <v>115748</v>
      </c>
      <c r="B115" t="s">
        <v>180</v>
      </c>
      <c r="C115">
        <v>0.28000000000000003</v>
      </c>
      <c r="D115">
        <v>85</v>
      </c>
      <c r="E115">
        <v>23.8</v>
      </c>
      <c r="F115">
        <v>-0.48516905206388716</v>
      </c>
    </row>
    <row r="116" spans="1:6" x14ac:dyDescent="0.35">
      <c r="A116">
        <v>55982</v>
      </c>
      <c r="B116" t="s">
        <v>39</v>
      </c>
      <c r="C116">
        <v>0.27</v>
      </c>
      <c r="D116">
        <v>85</v>
      </c>
      <c r="E116">
        <v>22.950000000000003</v>
      </c>
      <c r="F116">
        <v>-0.48516905206388716</v>
      </c>
    </row>
    <row r="117" spans="1:6" x14ac:dyDescent="0.35">
      <c r="A117">
        <v>6848</v>
      </c>
      <c r="B117" t="s">
        <v>33</v>
      </c>
      <c r="C117">
        <v>1.1599999999999999</v>
      </c>
      <c r="D117">
        <v>84</v>
      </c>
      <c r="E117">
        <v>97.44</v>
      </c>
      <c r="F117">
        <v>-0.4912258867454885</v>
      </c>
    </row>
    <row r="118" spans="1:6" x14ac:dyDescent="0.35">
      <c r="A118">
        <v>25406</v>
      </c>
      <c r="B118" t="s">
        <v>33</v>
      </c>
      <c r="C118">
        <v>0.27</v>
      </c>
      <c r="D118">
        <v>83</v>
      </c>
      <c r="E118">
        <v>22.41</v>
      </c>
      <c r="F118">
        <v>-0.49728272142708985</v>
      </c>
    </row>
    <row r="119" spans="1:6" x14ac:dyDescent="0.35">
      <c r="A119">
        <v>10452</v>
      </c>
      <c r="B119" t="s">
        <v>21</v>
      </c>
      <c r="C119">
        <v>0.54</v>
      </c>
      <c r="D119">
        <v>82</v>
      </c>
      <c r="E119">
        <v>44.28</v>
      </c>
      <c r="F119">
        <v>-0.50333955610869119</v>
      </c>
    </row>
    <row r="120" spans="1:6" x14ac:dyDescent="0.35">
      <c r="A120">
        <v>105790</v>
      </c>
      <c r="B120" t="s">
        <v>45</v>
      </c>
      <c r="C120">
        <v>1.1299999999999999</v>
      </c>
      <c r="D120">
        <v>80</v>
      </c>
      <c r="E120">
        <v>90.399999999999991</v>
      </c>
      <c r="F120">
        <v>-0.51545322547189376</v>
      </c>
    </row>
    <row r="121" spans="1:6" x14ac:dyDescent="0.35">
      <c r="A121">
        <v>20913</v>
      </c>
      <c r="B121" t="s">
        <v>33</v>
      </c>
      <c r="C121">
        <v>1.18</v>
      </c>
      <c r="D121">
        <v>80</v>
      </c>
      <c r="E121">
        <v>94.399999999999991</v>
      </c>
      <c r="F121">
        <v>-0.51545322547189376</v>
      </c>
    </row>
    <row r="122" spans="1:6" x14ac:dyDescent="0.35">
      <c r="A122">
        <v>54508</v>
      </c>
      <c r="B122" t="s">
        <v>95</v>
      </c>
      <c r="C122">
        <v>0.89</v>
      </c>
      <c r="D122">
        <v>80</v>
      </c>
      <c r="E122">
        <v>71.2</v>
      </c>
      <c r="F122">
        <v>-0.51545322547189376</v>
      </c>
    </row>
    <row r="123" spans="1:6" x14ac:dyDescent="0.35">
      <c r="A123">
        <v>13808</v>
      </c>
      <c r="B123" t="s">
        <v>21</v>
      </c>
      <c r="C123">
        <v>1.1200000000000001</v>
      </c>
      <c r="D123">
        <v>80</v>
      </c>
      <c r="E123">
        <v>89.600000000000009</v>
      </c>
      <c r="F123">
        <v>-0.51545322547189376</v>
      </c>
    </row>
    <row r="124" spans="1:6" x14ac:dyDescent="0.35">
      <c r="A124">
        <v>15385</v>
      </c>
      <c r="B124" t="s">
        <v>33</v>
      </c>
      <c r="C124">
        <v>0.33</v>
      </c>
      <c r="D124">
        <v>80</v>
      </c>
      <c r="E124">
        <v>26.400000000000002</v>
      </c>
      <c r="F124">
        <v>-0.51545322547189376</v>
      </c>
    </row>
    <row r="125" spans="1:6" x14ac:dyDescent="0.35">
      <c r="A125">
        <v>26362</v>
      </c>
      <c r="B125" t="s">
        <v>43</v>
      </c>
      <c r="C125">
        <v>3.05</v>
      </c>
      <c r="D125">
        <v>79</v>
      </c>
      <c r="E125">
        <v>240.95</v>
      </c>
      <c r="F125">
        <v>-0.52151006015349521</v>
      </c>
    </row>
    <row r="126" spans="1:6" x14ac:dyDescent="0.35">
      <c r="A126">
        <v>106363</v>
      </c>
      <c r="B126" t="s">
        <v>45</v>
      </c>
      <c r="C126">
        <v>3.24</v>
      </c>
      <c r="D126">
        <v>79</v>
      </c>
      <c r="E126">
        <v>255.96</v>
      </c>
      <c r="F126">
        <v>-0.52151006015349521</v>
      </c>
    </row>
    <row r="127" spans="1:6" x14ac:dyDescent="0.35">
      <c r="A127">
        <v>83243</v>
      </c>
      <c r="B127" t="s">
        <v>151</v>
      </c>
      <c r="C127">
        <v>1.85</v>
      </c>
      <c r="D127">
        <v>77</v>
      </c>
      <c r="E127">
        <v>142.45000000000002</v>
      </c>
      <c r="F127">
        <v>-0.53362372951669779</v>
      </c>
    </row>
    <row r="128" spans="1:6" x14ac:dyDescent="0.35">
      <c r="A128">
        <v>74860</v>
      </c>
      <c r="B128" t="s">
        <v>60</v>
      </c>
      <c r="C128">
        <v>0.02</v>
      </c>
      <c r="D128">
        <v>75</v>
      </c>
      <c r="E128">
        <v>1.5</v>
      </c>
      <c r="F128">
        <v>-0.54573739887990047</v>
      </c>
    </row>
    <row r="129" spans="1:6" x14ac:dyDescent="0.35">
      <c r="A129">
        <v>17693</v>
      </c>
      <c r="B129" t="s">
        <v>79</v>
      </c>
      <c r="C129">
        <v>0.94</v>
      </c>
      <c r="D129">
        <v>75</v>
      </c>
      <c r="E129">
        <v>70.5</v>
      </c>
      <c r="F129">
        <v>-0.54573739887990047</v>
      </c>
    </row>
    <row r="130" spans="1:6" x14ac:dyDescent="0.35">
      <c r="A130">
        <v>13121</v>
      </c>
      <c r="B130" t="s">
        <v>56</v>
      </c>
      <c r="C130">
        <v>0.49</v>
      </c>
      <c r="D130">
        <v>75</v>
      </c>
      <c r="E130">
        <v>36.75</v>
      </c>
      <c r="F130">
        <v>-0.54573739887990047</v>
      </c>
    </row>
    <row r="131" spans="1:6" x14ac:dyDescent="0.35">
      <c r="A131">
        <v>5203</v>
      </c>
      <c r="B131" t="s">
        <v>27</v>
      </c>
      <c r="C131">
        <v>0.76</v>
      </c>
      <c r="D131">
        <v>75</v>
      </c>
      <c r="E131">
        <v>57</v>
      </c>
      <c r="F131">
        <v>-0.54573739887990047</v>
      </c>
    </row>
    <row r="132" spans="1:6" x14ac:dyDescent="0.35">
      <c r="A132">
        <v>12192</v>
      </c>
      <c r="B132" t="s">
        <v>50</v>
      </c>
      <c r="C132">
        <v>1.79</v>
      </c>
      <c r="D132">
        <v>75</v>
      </c>
      <c r="E132">
        <v>134.25</v>
      </c>
      <c r="F132">
        <v>-0.54573739887990047</v>
      </c>
    </row>
    <row r="133" spans="1:6" x14ac:dyDescent="0.35">
      <c r="A133">
        <v>45936</v>
      </c>
      <c r="B133" t="s">
        <v>29</v>
      </c>
      <c r="C133">
        <v>0.96</v>
      </c>
      <c r="D133">
        <v>75</v>
      </c>
      <c r="E133">
        <v>72</v>
      </c>
      <c r="F133">
        <v>-0.54573739887990047</v>
      </c>
    </row>
    <row r="134" spans="1:6" x14ac:dyDescent="0.35">
      <c r="A134">
        <v>56859</v>
      </c>
      <c r="B134" t="s">
        <v>45</v>
      </c>
      <c r="C134">
        <v>1.62</v>
      </c>
      <c r="D134">
        <v>74</v>
      </c>
      <c r="E134">
        <v>119.88000000000001</v>
      </c>
      <c r="F134">
        <v>-0.55179423356150181</v>
      </c>
    </row>
    <row r="135" spans="1:6" x14ac:dyDescent="0.35">
      <c r="A135">
        <v>14434</v>
      </c>
      <c r="B135" t="s">
        <v>21</v>
      </c>
      <c r="C135">
        <v>0.4</v>
      </c>
      <c r="D135">
        <v>70</v>
      </c>
      <c r="E135">
        <v>28</v>
      </c>
      <c r="F135">
        <v>-0.57602157228790718</v>
      </c>
    </row>
    <row r="136" spans="1:6" x14ac:dyDescent="0.35">
      <c r="A136">
        <v>116551</v>
      </c>
      <c r="B136" t="s">
        <v>45</v>
      </c>
      <c r="C136">
        <v>1.28</v>
      </c>
      <c r="D136">
        <v>70</v>
      </c>
      <c r="E136">
        <v>89.600000000000009</v>
      </c>
      <c r="F136">
        <v>-0.57602157228790718</v>
      </c>
    </row>
    <row r="137" spans="1:6" x14ac:dyDescent="0.35">
      <c r="A137">
        <v>5178</v>
      </c>
      <c r="B137" t="s">
        <v>17</v>
      </c>
      <c r="C137">
        <v>3.37</v>
      </c>
      <c r="D137">
        <v>68</v>
      </c>
      <c r="E137">
        <v>229.16</v>
      </c>
      <c r="F137">
        <v>-0.58813524165110975</v>
      </c>
    </row>
    <row r="138" spans="1:6" x14ac:dyDescent="0.35">
      <c r="A138">
        <v>51850</v>
      </c>
      <c r="B138" t="s">
        <v>56</v>
      </c>
      <c r="C138">
        <v>0.37</v>
      </c>
      <c r="D138">
        <v>65</v>
      </c>
      <c r="E138">
        <v>24.05</v>
      </c>
      <c r="F138">
        <v>-0.60630574569591378</v>
      </c>
    </row>
    <row r="139" spans="1:6" x14ac:dyDescent="0.35">
      <c r="A139">
        <v>115535</v>
      </c>
      <c r="B139" t="s">
        <v>45</v>
      </c>
      <c r="C139">
        <v>0.25</v>
      </c>
      <c r="D139">
        <v>65</v>
      </c>
      <c r="E139">
        <v>16.25</v>
      </c>
      <c r="F139">
        <v>-0.60630574569591378</v>
      </c>
    </row>
    <row r="140" spans="1:6" x14ac:dyDescent="0.35">
      <c r="A140">
        <v>6872</v>
      </c>
      <c r="B140" t="s">
        <v>35</v>
      </c>
      <c r="C140">
        <v>0</v>
      </c>
      <c r="D140">
        <v>65</v>
      </c>
      <c r="E140">
        <v>0</v>
      </c>
      <c r="F140">
        <v>-0.60630574569591378</v>
      </c>
    </row>
    <row r="141" spans="1:6" x14ac:dyDescent="0.35">
      <c r="A141">
        <v>45556</v>
      </c>
      <c r="B141" t="s">
        <v>39</v>
      </c>
      <c r="C141">
        <v>2.2200000000000002</v>
      </c>
      <c r="D141">
        <v>65</v>
      </c>
      <c r="E141">
        <v>144.30000000000001</v>
      </c>
      <c r="F141">
        <v>-0.60630574569591378</v>
      </c>
    </row>
    <row r="142" spans="1:6" x14ac:dyDescent="0.35">
      <c r="A142">
        <v>54694</v>
      </c>
      <c r="B142" t="s">
        <v>56</v>
      </c>
      <c r="C142">
        <v>0.44</v>
      </c>
      <c r="D142">
        <v>65</v>
      </c>
      <c r="E142">
        <v>28.6</v>
      </c>
      <c r="F142">
        <v>-0.60630574569591378</v>
      </c>
    </row>
    <row r="143" spans="1:6" x14ac:dyDescent="0.35">
      <c r="A143">
        <v>6990</v>
      </c>
      <c r="B143" t="s">
        <v>35</v>
      </c>
      <c r="C143">
        <v>1.55</v>
      </c>
      <c r="D143">
        <v>62</v>
      </c>
      <c r="E143">
        <v>96.100000000000009</v>
      </c>
      <c r="F143">
        <v>-0.62447624974071769</v>
      </c>
    </row>
    <row r="144" spans="1:6" x14ac:dyDescent="0.35">
      <c r="A144">
        <v>58059</v>
      </c>
      <c r="B144" t="s">
        <v>45</v>
      </c>
      <c r="C144">
        <v>4.47</v>
      </c>
      <c r="D144">
        <v>60</v>
      </c>
      <c r="E144">
        <v>268.2</v>
      </c>
      <c r="F144">
        <v>-0.63658991910392038</v>
      </c>
    </row>
    <row r="145" spans="1:6" x14ac:dyDescent="0.35">
      <c r="A145">
        <v>45935</v>
      </c>
      <c r="B145" t="s">
        <v>111</v>
      </c>
      <c r="C145">
        <v>0</v>
      </c>
      <c r="D145">
        <v>60</v>
      </c>
      <c r="E145">
        <v>0</v>
      </c>
      <c r="F145">
        <v>-0.63658991910392038</v>
      </c>
    </row>
    <row r="146" spans="1:6" x14ac:dyDescent="0.35">
      <c r="A146">
        <v>5121</v>
      </c>
      <c r="B146" t="s">
        <v>21</v>
      </c>
      <c r="C146">
        <v>0.32</v>
      </c>
      <c r="D146">
        <v>60</v>
      </c>
      <c r="E146">
        <v>19.2</v>
      </c>
      <c r="F146">
        <v>-0.63658991910392038</v>
      </c>
    </row>
    <row r="147" spans="1:6" x14ac:dyDescent="0.35">
      <c r="A147">
        <v>9704</v>
      </c>
      <c r="B147" t="s">
        <v>45</v>
      </c>
      <c r="C147">
        <v>1.01</v>
      </c>
      <c r="D147">
        <v>55</v>
      </c>
      <c r="E147">
        <v>55.55</v>
      </c>
      <c r="F147">
        <v>-0.66687409251192697</v>
      </c>
    </row>
    <row r="148" spans="1:6" x14ac:dyDescent="0.35">
      <c r="A148">
        <v>16338</v>
      </c>
      <c r="B148" t="s">
        <v>72</v>
      </c>
      <c r="C148">
        <v>0.19</v>
      </c>
      <c r="D148">
        <v>55</v>
      </c>
      <c r="E148">
        <v>10.45</v>
      </c>
      <c r="F148">
        <v>-0.66687409251192697</v>
      </c>
    </row>
    <row r="149" spans="1:6" x14ac:dyDescent="0.35">
      <c r="A149">
        <v>80493</v>
      </c>
      <c r="B149" t="s">
        <v>50</v>
      </c>
      <c r="C149">
        <v>1.48</v>
      </c>
      <c r="D149">
        <v>55</v>
      </c>
      <c r="E149">
        <v>81.400000000000006</v>
      </c>
      <c r="F149">
        <v>-0.66687409251192697</v>
      </c>
    </row>
    <row r="150" spans="1:6" x14ac:dyDescent="0.35">
      <c r="A150">
        <v>113265</v>
      </c>
      <c r="B150" t="s">
        <v>154</v>
      </c>
      <c r="C150">
        <v>2.0299999999999998</v>
      </c>
      <c r="D150">
        <v>55</v>
      </c>
      <c r="E150">
        <v>111.64999999999999</v>
      </c>
      <c r="F150">
        <v>-0.66687409251192697</v>
      </c>
    </row>
    <row r="151" spans="1:6" x14ac:dyDescent="0.35">
      <c r="A151" t="s">
        <v>186</v>
      </c>
      <c r="C151">
        <v>122.63999999999996</v>
      </c>
      <c r="D151">
        <v>24105</v>
      </c>
      <c r="E151">
        <v>17195.900000000001</v>
      </c>
      <c r="F151">
        <v>-7.6605388699135801E-15</v>
      </c>
    </row>
  </sheetData>
  <sortState xmlns:xlrd2="http://schemas.microsoft.com/office/spreadsheetml/2017/richdata2" columnSort="1" ref="A3:E190">
    <sortCondition descending="1" ref="E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8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N131" sqref="H131:N131"/>
    </sheetView>
  </sheetViews>
  <sheetFormatPr defaultRowHeight="14.5" x14ac:dyDescent="0.35"/>
  <cols>
    <col min="1" max="1" width="6.81640625" bestFit="1" customWidth="1"/>
    <col min="2" max="2" width="7.81640625" bestFit="1" customWidth="1"/>
    <col min="3" max="3" width="18.26953125" bestFit="1" customWidth="1"/>
    <col min="4" max="4" width="19.81640625" bestFit="1" customWidth="1"/>
    <col min="5" max="5" width="18.08984375" bestFit="1" customWidth="1"/>
    <col min="6" max="6" width="9.81640625" bestFit="1" customWidth="1"/>
    <col min="7" max="7" width="10.453125" bestFit="1" customWidth="1"/>
    <col min="8" max="8" width="14.6328125" bestFit="1" customWidth="1"/>
    <col min="9" max="9" width="4.90625" bestFit="1" customWidth="1"/>
    <col min="10" max="10" width="9.54296875" customWidth="1"/>
    <col min="11" max="11" width="15.54296875" customWidth="1"/>
    <col min="12" max="12" width="17.81640625" customWidth="1"/>
    <col min="13" max="13" width="17.7265625" bestFit="1" customWidth="1"/>
    <col min="14" max="14" width="17.7265625" customWidth="1"/>
    <col min="15" max="15" width="14.90625" bestFit="1" customWidth="1"/>
    <col min="16" max="16" width="17.7265625" bestFit="1" customWidth="1"/>
    <col min="17" max="17" width="10.453125" bestFit="1" customWidth="1"/>
    <col min="18" max="18" width="13.7265625" bestFit="1" customWidth="1"/>
    <col min="19" max="19" width="21.5429687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187</v>
      </c>
      <c r="K1" t="s">
        <v>190</v>
      </c>
      <c r="L1" t="s">
        <v>191</v>
      </c>
      <c r="M1" t="s">
        <v>12</v>
      </c>
      <c r="N1" t="s">
        <v>184</v>
      </c>
      <c r="O1" t="s">
        <v>9</v>
      </c>
      <c r="P1" t="s">
        <v>10</v>
      </c>
      <c r="Q1" t="s">
        <v>11</v>
      </c>
      <c r="R1" t="s">
        <v>13</v>
      </c>
      <c r="S1" t="s">
        <v>14</v>
      </c>
    </row>
    <row r="2" spans="1:19" x14ac:dyDescent="0.35">
      <c r="A2">
        <v>115748</v>
      </c>
      <c r="B2">
        <v>585166</v>
      </c>
      <c r="C2" t="s">
        <v>179</v>
      </c>
      <c r="D2" t="s">
        <v>52</v>
      </c>
      <c r="E2" t="s">
        <v>180</v>
      </c>
      <c r="F2">
        <v>40.764060000000001</v>
      </c>
      <c r="G2">
        <v>-73.922659999999993</v>
      </c>
      <c r="H2" t="s">
        <v>18</v>
      </c>
      <c r="I2">
        <v>85</v>
      </c>
      <c r="J2">
        <f t="shared" ref="J2:J33" si="0">I2/$I$148 - 1</f>
        <v>-0.48516905206388716</v>
      </c>
      <c r="K2">
        <f>VLOOKUP(E2,Sheet2!A:B,2,FALSE)</f>
        <v>85</v>
      </c>
      <c r="L2" s="7">
        <f t="shared" ref="L2:L14" si="1">I2/K2-1</f>
        <v>0</v>
      </c>
      <c r="M2">
        <v>0.28000000000000003</v>
      </c>
      <c r="N2">
        <f t="shared" ref="N2:N33" si="2">M2*I2</f>
        <v>23.8</v>
      </c>
      <c r="O2">
        <v>5</v>
      </c>
      <c r="P2">
        <v>37</v>
      </c>
      <c r="Q2" s="8">
        <v>44684</v>
      </c>
      <c r="R2">
        <v>8</v>
      </c>
      <c r="S2">
        <v>4</v>
      </c>
    </row>
    <row r="3" spans="1:19" x14ac:dyDescent="0.35">
      <c r="A3">
        <v>13808</v>
      </c>
      <c r="B3">
        <v>54275</v>
      </c>
      <c r="C3" t="s">
        <v>57</v>
      </c>
      <c r="D3" t="s">
        <v>20</v>
      </c>
      <c r="E3" t="s">
        <v>21</v>
      </c>
      <c r="F3">
        <v>40.680639999999997</v>
      </c>
      <c r="G3">
        <v>-73.940389999999994</v>
      </c>
      <c r="H3" t="s">
        <v>22</v>
      </c>
      <c r="I3" s="3">
        <v>80</v>
      </c>
      <c r="J3" s="3">
        <f t="shared" si="0"/>
        <v>-0.51545322547189376</v>
      </c>
      <c r="K3" s="3">
        <f>VLOOKUP(E3,Sheet2!A:B,2,FALSE)</f>
        <v>118</v>
      </c>
      <c r="L3" s="6">
        <f t="shared" si="1"/>
        <v>-0.32203389830508478</v>
      </c>
      <c r="M3">
        <v>1.1200000000000001</v>
      </c>
      <c r="N3">
        <f t="shared" si="2"/>
        <v>89.600000000000009</v>
      </c>
      <c r="O3">
        <v>2</v>
      </c>
      <c r="P3">
        <v>163</v>
      </c>
      <c r="Q3" s="8">
        <v>44690</v>
      </c>
      <c r="R3">
        <v>208</v>
      </c>
      <c r="S3">
        <v>19</v>
      </c>
    </row>
    <row r="4" spans="1:19" ht="13.5" customHeight="1" x14ac:dyDescent="0.35">
      <c r="A4">
        <v>8490</v>
      </c>
      <c r="B4">
        <v>25183</v>
      </c>
      <c r="C4" t="s">
        <v>41</v>
      </c>
      <c r="D4" t="s">
        <v>20</v>
      </c>
      <c r="E4" t="s">
        <v>21</v>
      </c>
      <c r="F4">
        <v>40.684620000000002</v>
      </c>
      <c r="G4">
        <v>-73.938389999999998</v>
      </c>
      <c r="H4" t="s">
        <v>18</v>
      </c>
      <c r="I4">
        <v>135</v>
      </c>
      <c r="J4">
        <f t="shared" si="0"/>
        <v>-0.18232731798382085</v>
      </c>
      <c r="K4">
        <f>VLOOKUP(E4,Sheet2!A:B,2,FALSE)</f>
        <v>118</v>
      </c>
      <c r="L4" s="7">
        <f t="shared" si="1"/>
        <v>0.14406779661016955</v>
      </c>
      <c r="M4">
        <v>0.96</v>
      </c>
      <c r="N4">
        <f t="shared" si="2"/>
        <v>129.6</v>
      </c>
      <c r="O4">
        <v>2</v>
      </c>
      <c r="P4">
        <v>149</v>
      </c>
      <c r="Q4" s="8">
        <v>44659</v>
      </c>
      <c r="R4">
        <v>260</v>
      </c>
      <c r="S4">
        <v>19</v>
      </c>
    </row>
    <row r="5" spans="1:19" x14ac:dyDescent="0.35">
      <c r="A5">
        <v>82928</v>
      </c>
      <c r="B5">
        <v>451545</v>
      </c>
      <c r="C5" t="s">
        <v>149</v>
      </c>
      <c r="D5" t="s">
        <v>20</v>
      </c>
      <c r="E5" t="s">
        <v>21</v>
      </c>
      <c r="F5">
        <v>40.684330000000003</v>
      </c>
      <c r="G5">
        <v>-73.944689999999994</v>
      </c>
      <c r="H5" t="s">
        <v>18</v>
      </c>
      <c r="I5">
        <v>150</v>
      </c>
      <c r="J5">
        <f t="shared" si="0"/>
        <v>-9.1474797759800941E-2</v>
      </c>
      <c r="K5">
        <f>VLOOKUP(E5,Sheet2!A:B,2,FALSE)</f>
        <v>118</v>
      </c>
      <c r="L5" s="7">
        <f t="shared" si="1"/>
        <v>0.27118644067796605</v>
      </c>
      <c r="M5">
        <v>0.96</v>
      </c>
      <c r="N5">
        <f t="shared" si="2"/>
        <v>144</v>
      </c>
      <c r="O5">
        <v>30</v>
      </c>
      <c r="P5">
        <v>75</v>
      </c>
      <c r="Q5" s="8">
        <v>44683</v>
      </c>
      <c r="R5">
        <v>66</v>
      </c>
      <c r="S5">
        <v>4</v>
      </c>
    </row>
    <row r="6" spans="1:19" x14ac:dyDescent="0.35">
      <c r="A6">
        <v>93313</v>
      </c>
      <c r="B6">
        <v>25183</v>
      </c>
      <c r="C6" t="s">
        <v>41</v>
      </c>
      <c r="D6" t="s">
        <v>20</v>
      </c>
      <c r="E6" t="s">
        <v>21</v>
      </c>
      <c r="F6">
        <v>40.684130000000003</v>
      </c>
      <c r="G6">
        <v>-73.93817</v>
      </c>
      <c r="H6" t="s">
        <v>18</v>
      </c>
      <c r="I6">
        <v>135</v>
      </c>
      <c r="J6">
        <f t="shared" si="0"/>
        <v>-0.18232731798382085</v>
      </c>
      <c r="K6">
        <f>VLOOKUP(E6,Sheet2!A:B,2,FALSE)</f>
        <v>118</v>
      </c>
      <c r="L6" s="7">
        <f t="shared" si="1"/>
        <v>0.14406779661016955</v>
      </c>
      <c r="M6">
        <v>0.96</v>
      </c>
      <c r="N6">
        <f t="shared" si="2"/>
        <v>129.6</v>
      </c>
      <c r="O6">
        <v>2</v>
      </c>
      <c r="P6">
        <v>129</v>
      </c>
      <c r="Q6" s="8">
        <v>44691</v>
      </c>
      <c r="R6">
        <v>250</v>
      </c>
      <c r="S6">
        <v>23</v>
      </c>
    </row>
    <row r="7" spans="1:19" x14ac:dyDescent="0.35">
      <c r="A7">
        <v>106647</v>
      </c>
      <c r="B7">
        <v>552679</v>
      </c>
      <c r="C7" t="s">
        <v>171</v>
      </c>
      <c r="D7" t="s">
        <v>20</v>
      </c>
      <c r="E7" t="s">
        <v>21</v>
      </c>
      <c r="F7">
        <v>40.68647</v>
      </c>
      <c r="G7">
        <v>-73.958619999999996</v>
      </c>
      <c r="H7" t="s">
        <v>18</v>
      </c>
      <c r="I7">
        <v>150</v>
      </c>
      <c r="J7">
        <f t="shared" si="0"/>
        <v>-9.1474797759800941E-2</v>
      </c>
      <c r="K7">
        <f>VLOOKUP(E7,Sheet2!A:B,2,FALSE)</f>
        <v>118</v>
      </c>
      <c r="L7" s="7">
        <f t="shared" si="1"/>
        <v>0.27118644067796605</v>
      </c>
      <c r="M7">
        <v>0.89</v>
      </c>
      <c r="N7">
        <f t="shared" si="2"/>
        <v>133.5</v>
      </c>
      <c r="O7">
        <v>2</v>
      </c>
      <c r="P7">
        <v>120</v>
      </c>
      <c r="Q7" s="8">
        <v>44677</v>
      </c>
      <c r="R7">
        <v>6</v>
      </c>
      <c r="S7">
        <v>16</v>
      </c>
    </row>
    <row r="8" spans="1:19" x14ac:dyDescent="0.35">
      <c r="A8">
        <v>118061</v>
      </c>
      <c r="B8">
        <v>2248897</v>
      </c>
      <c r="C8" t="s">
        <v>182</v>
      </c>
      <c r="D8" t="s">
        <v>20</v>
      </c>
      <c r="E8" t="s">
        <v>21</v>
      </c>
      <c r="F8">
        <v>40.684620000000002</v>
      </c>
      <c r="G8">
        <v>-73.92895</v>
      </c>
      <c r="H8" t="s">
        <v>18</v>
      </c>
      <c r="I8">
        <v>95</v>
      </c>
      <c r="J8">
        <f t="shared" si="0"/>
        <v>-0.42460070524787397</v>
      </c>
      <c r="K8">
        <f>VLOOKUP(E8,Sheet2!A:B,2,FALSE)</f>
        <v>118</v>
      </c>
      <c r="L8" s="7">
        <f t="shared" si="1"/>
        <v>-0.19491525423728817</v>
      </c>
      <c r="M8">
        <v>0.67</v>
      </c>
      <c r="N8">
        <f t="shared" si="2"/>
        <v>63.650000000000006</v>
      </c>
      <c r="O8">
        <v>30</v>
      </c>
      <c r="P8">
        <v>87</v>
      </c>
      <c r="Q8" s="8">
        <v>44600</v>
      </c>
      <c r="R8">
        <v>217</v>
      </c>
      <c r="S8">
        <v>3</v>
      </c>
    </row>
    <row r="9" spans="1:19" x14ac:dyDescent="0.35">
      <c r="A9">
        <v>10452</v>
      </c>
      <c r="B9">
        <v>35935</v>
      </c>
      <c r="C9" t="s">
        <v>46</v>
      </c>
      <c r="D9" t="s">
        <v>20</v>
      </c>
      <c r="E9" t="s">
        <v>21</v>
      </c>
      <c r="F9">
        <v>40.682940000000002</v>
      </c>
      <c r="G9">
        <v>-73.956819999999993</v>
      </c>
      <c r="H9" t="s">
        <v>22</v>
      </c>
      <c r="I9">
        <v>82</v>
      </c>
      <c r="J9">
        <f t="shared" si="0"/>
        <v>-0.50333955610869119</v>
      </c>
      <c r="K9">
        <f>VLOOKUP(E9,Sheet2!A:B,2,FALSE)</f>
        <v>118</v>
      </c>
      <c r="L9" s="7">
        <f t="shared" si="1"/>
        <v>-0.30508474576271183</v>
      </c>
      <c r="M9">
        <v>0.54</v>
      </c>
      <c r="N9">
        <f t="shared" si="2"/>
        <v>44.28</v>
      </c>
      <c r="O9">
        <v>30</v>
      </c>
      <c r="P9">
        <v>80</v>
      </c>
      <c r="Q9" s="8">
        <v>44704</v>
      </c>
      <c r="R9">
        <v>263</v>
      </c>
      <c r="S9">
        <v>4</v>
      </c>
    </row>
    <row r="10" spans="1:19" x14ac:dyDescent="0.35">
      <c r="A10">
        <v>12940</v>
      </c>
      <c r="B10">
        <v>50148</v>
      </c>
      <c r="C10" t="s">
        <v>54</v>
      </c>
      <c r="D10" t="s">
        <v>20</v>
      </c>
      <c r="E10" t="s">
        <v>21</v>
      </c>
      <c r="F10">
        <v>40.679459999999999</v>
      </c>
      <c r="G10">
        <v>-73.954170000000005</v>
      </c>
      <c r="H10" t="s">
        <v>18</v>
      </c>
      <c r="I10">
        <v>119</v>
      </c>
      <c r="J10">
        <f t="shared" si="0"/>
        <v>-0.27923667288944209</v>
      </c>
      <c r="K10">
        <f>VLOOKUP(E10,Sheet2!A:B,2,FALSE)</f>
        <v>118</v>
      </c>
      <c r="L10" s="7">
        <f t="shared" si="1"/>
        <v>8.4745762711864181E-3</v>
      </c>
      <c r="M10">
        <v>0.47</v>
      </c>
      <c r="N10">
        <f t="shared" si="2"/>
        <v>55.93</v>
      </c>
      <c r="O10">
        <v>30</v>
      </c>
      <c r="P10">
        <v>72</v>
      </c>
      <c r="Q10" s="8">
        <v>44439</v>
      </c>
      <c r="R10">
        <v>186</v>
      </c>
      <c r="S10">
        <v>2</v>
      </c>
    </row>
    <row r="11" spans="1:19" x14ac:dyDescent="0.35">
      <c r="A11">
        <v>14434</v>
      </c>
      <c r="B11">
        <v>7356</v>
      </c>
      <c r="C11" t="s">
        <v>19</v>
      </c>
      <c r="D11" t="s">
        <v>20</v>
      </c>
      <c r="E11" t="s">
        <v>21</v>
      </c>
      <c r="F11">
        <v>40.68777</v>
      </c>
      <c r="G11">
        <v>-73.949759999999998</v>
      </c>
      <c r="H11" t="s">
        <v>22</v>
      </c>
      <c r="I11">
        <v>70</v>
      </c>
      <c r="J11">
        <f t="shared" si="0"/>
        <v>-0.57602157228790718</v>
      </c>
      <c r="K11">
        <f>VLOOKUP(E11,Sheet2!A:B,2,FALSE)</f>
        <v>118</v>
      </c>
      <c r="L11" s="7">
        <f t="shared" si="1"/>
        <v>-0.40677966101694918</v>
      </c>
      <c r="M11">
        <v>0.4</v>
      </c>
      <c r="N11">
        <f t="shared" si="2"/>
        <v>28</v>
      </c>
      <c r="O11">
        <v>30</v>
      </c>
      <c r="P11">
        <v>59</v>
      </c>
      <c r="Q11" s="8">
        <v>44480</v>
      </c>
      <c r="R11">
        <v>326</v>
      </c>
      <c r="S11">
        <v>1</v>
      </c>
    </row>
    <row r="12" spans="1:19" x14ac:dyDescent="0.35">
      <c r="A12">
        <v>5121</v>
      </c>
      <c r="B12">
        <v>7356</v>
      </c>
      <c r="C12" t="s">
        <v>19</v>
      </c>
      <c r="D12" t="s">
        <v>20</v>
      </c>
      <c r="E12" t="s">
        <v>21</v>
      </c>
      <c r="F12">
        <v>40.68535</v>
      </c>
      <c r="G12">
        <v>-73.955119999999994</v>
      </c>
      <c r="H12" t="s">
        <v>22</v>
      </c>
      <c r="I12">
        <v>60</v>
      </c>
      <c r="J12">
        <f t="shared" si="0"/>
        <v>-0.63658991910392038</v>
      </c>
      <c r="K12">
        <f>VLOOKUP(E12,Sheet2!A:B,2,FALSE)</f>
        <v>118</v>
      </c>
      <c r="L12" s="7">
        <f t="shared" si="1"/>
        <v>-0.49152542372881358</v>
      </c>
      <c r="M12">
        <v>0.32</v>
      </c>
      <c r="N12">
        <f t="shared" si="2"/>
        <v>19.2</v>
      </c>
      <c r="O12">
        <v>30</v>
      </c>
      <c r="P12">
        <v>50</v>
      </c>
      <c r="Q12" s="8">
        <v>43801</v>
      </c>
      <c r="R12">
        <v>365</v>
      </c>
      <c r="S12">
        <v>0</v>
      </c>
    </row>
    <row r="13" spans="1:19" x14ac:dyDescent="0.35">
      <c r="A13">
        <v>49048</v>
      </c>
      <c r="B13">
        <v>35935</v>
      </c>
      <c r="C13" t="s">
        <v>46</v>
      </c>
      <c r="D13" t="s">
        <v>20</v>
      </c>
      <c r="E13" t="s">
        <v>21</v>
      </c>
      <c r="F13">
        <v>40.682899999999997</v>
      </c>
      <c r="G13">
        <v>-73.957009999999997</v>
      </c>
      <c r="H13" t="s">
        <v>22</v>
      </c>
      <c r="I13">
        <v>90</v>
      </c>
      <c r="J13">
        <f t="shared" si="0"/>
        <v>-0.45488487865588056</v>
      </c>
      <c r="K13">
        <f>VLOOKUP(E13,Sheet2!A:B,2,FALSE)</f>
        <v>118</v>
      </c>
      <c r="L13" s="7">
        <f t="shared" si="1"/>
        <v>-0.23728813559322037</v>
      </c>
      <c r="M13">
        <v>0.17</v>
      </c>
      <c r="N13">
        <f t="shared" si="2"/>
        <v>15.3</v>
      </c>
      <c r="O13">
        <v>30</v>
      </c>
      <c r="P13">
        <v>23</v>
      </c>
      <c r="Q13" s="8">
        <v>44681</v>
      </c>
      <c r="R13">
        <v>155</v>
      </c>
      <c r="S13">
        <v>3</v>
      </c>
    </row>
    <row r="14" spans="1:19" x14ac:dyDescent="0.35">
      <c r="A14">
        <v>95883</v>
      </c>
      <c r="B14">
        <v>509918</v>
      </c>
      <c r="C14" t="s">
        <v>158</v>
      </c>
      <c r="D14" t="s">
        <v>20</v>
      </c>
      <c r="E14" t="s">
        <v>21</v>
      </c>
      <c r="F14">
        <v>40.693040000000003</v>
      </c>
      <c r="G14">
        <v>-73.954170000000005</v>
      </c>
      <c r="H14" t="s">
        <v>18</v>
      </c>
      <c r="I14">
        <v>250</v>
      </c>
      <c r="J14">
        <f t="shared" si="0"/>
        <v>0.51420867040033169</v>
      </c>
      <c r="K14">
        <f>VLOOKUP(E14,Sheet2!A:B,2,FALSE)</f>
        <v>118</v>
      </c>
      <c r="L14" s="7">
        <f t="shared" si="1"/>
        <v>1.1186440677966103</v>
      </c>
      <c r="M14">
        <v>0.06</v>
      </c>
      <c r="N14">
        <f t="shared" si="2"/>
        <v>15</v>
      </c>
      <c r="O14">
        <v>6</v>
      </c>
      <c r="P14">
        <v>6</v>
      </c>
      <c r="Q14" s="8">
        <v>44402</v>
      </c>
      <c r="R14">
        <v>164</v>
      </c>
      <c r="S14">
        <v>1</v>
      </c>
    </row>
    <row r="15" spans="1:19" x14ac:dyDescent="0.35">
      <c r="A15">
        <v>83243</v>
      </c>
      <c r="B15">
        <v>453519</v>
      </c>
      <c r="C15" t="s">
        <v>150</v>
      </c>
      <c r="D15" t="s">
        <v>20</v>
      </c>
      <c r="E15" t="s">
        <v>151</v>
      </c>
      <c r="F15">
        <v>40.687690000000003</v>
      </c>
      <c r="G15">
        <v>-73.917879999999997</v>
      </c>
      <c r="H15" t="s">
        <v>18</v>
      </c>
      <c r="I15">
        <v>77</v>
      </c>
      <c r="J15">
        <f t="shared" si="0"/>
        <v>-0.53362372951669779</v>
      </c>
      <c r="K15">
        <f>VLOOKUP(E15,Sheet2!A:B,2,FALSE)</f>
        <v>77</v>
      </c>
      <c r="L15" s="7">
        <f t="shared" ref="L15:L66" si="3">I15/K15-1</f>
        <v>0</v>
      </c>
      <c r="M15">
        <v>1.85</v>
      </c>
      <c r="N15">
        <f t="shared" si="2"/>
        <v>142.45000000000002</v>
      </c>
      <c r="O15">
        <v>30</v>
      </c>
      <c r="P15">
        <v>252</v>
      </c>
      <c r="Q15" s="8">
        <v>44713</v>
      </c>
      <c r="R15">
        <v>307</v>
      </c>
      <c r="S15">
        <v>2</v>
      </c>
    </row>
    <row r="16" spans="1:19" x14ac:dyDescent="0.35">
      <c r="A16">
        <v>23135</v>
      </c>
      <c r="B16">
        <v>11481</v>
      </c>
      <c r="C16" t="s">
        <v>90</v>
      </c>
      <c r="D16" t="s">
        <v>20</v>
      </c>
      <c r="E16" t="s">
        <v>91</v>
      </c>
      <c r="F16">
        <v>40.67747</v>
      </c>
      <c r="G16">
        <v>-74.001459999999994</v>
      </c>
      <c r="H16" t="s">
        <v>18</v>
      </c>
      <c r="I16">
        <v>189</v>
      </c>
      <c r="J16">
        <f t="shared" si="0"/>
        <v>0.14474175482265084</v>
      </c>
      <c r="K16">
        <f>VLOOKUP(E16,Sheet2!A:B,2,FALSE)</f>
        <v>189</v>
      </c>
      <c r="L16" s="7">
        <f t="shared" si="3"/>
        <v>0</v>
      </c>
      <c r="M16">
        <v>1.91</v>
      </c>
      <c r="N16">
        <f t="shared" si="2"/>
        <v>360.99</v>
      </c>
      <c r="O16">
        <v>3</v>
      </c>
      <c r="P16">
        <v>280</v>
      </c>
      <c r="Q16" s="8">
        <v>44700</v>
      </c>
      <c r="R16">
        <v>343</v>
      </c>
      <c r="S16">
        <v>21</v>
      </c>
    </row>
    <row r="17" spans="1:19" x14ac:dyDescent="0.35">
      <c r="A17">
        <v>18728</v>
      </c>
      <c r="B17">
        <v>71876</v>
      </c>
      <c r="C17" t="s">
        <v>81</v>
      </c>
      <c r="D17" t="s">
        <v>16</v>
      </c>
      <c r="E17" t="s">
        <v>66</v>
      </c>
      <c r="F17">
        <v>40.742609999999999</v>
      </c>
      <c r="G17">
        <v>-74.003529999999998</v>
      </c>
      <c r="H17" t="s">
        <v>22</v>
      </c>
      <c r="I17" s="3">
        <v>175</v>
      </c>
      <c r="J17" s="3">
        <f t="shared" si="0"/>
        <v>5.9946069280232273E-2</v>
      </c>
      <c r="K17" s="3">
        <f>VLOOKUP(E17,Sheet2!A:B,2,FALSE)</f>
        <v>206.4</v>
      </c>
      <c r="L17" s="6">
        <f t="shared" si="3"/>
        <v>-0.15213178294573648</v>
      </c>
      <c r="M17">
        <v>1.55</v>
      </c>
      <c r="N17">
        <f t="shared" si="2"/>
        <v>271.25</v>
      </c>
      <c r="O17">
        <v>4</v>
      </c>
      <c r="P17">
        <v>212</v>
      </c>
      <c r="Q17" s="8">
        <v>44714</v>
      </c>
      <c r="R17">
        <v>271</v>
      </c>
      <c r="S17">
        <v>27</v>
      </c>
    </row>
    <row r="18" spans="1:19" x14ac:dyDescent="0.35">
      <c r="A18">
        <v>100368</v>
      </c>
      <c r="B18">
        <v>526105</v>
      </c>
      <c r="C18" t="s">
        <v>162</v>
      </c>
      <c r="D18" t="s">
        <v>16</v>
      </c>
      <c r="E18" t="s">
        <v>66</v>
      </c>
      <c r="F18">
        <v>40.740560000000002</v>
      </c>
      <c r="G18">
        <v>-74.001429999999999</v>
      </c>
      <c r="H18" t="s">
        <v>18</v>
      </c>
      <c r="I18">
        <v>222</v>
      </c>
      <c r="J18">
        <f t="shared" si="0"/>
        <v>0.34461729931549456</v>
      </c>
      <c r="K18">
        <f>VLOOKUP(E18,Sheet2!A:B,2,FALSE)</f>
        <v>206.4</v>
      </c>
      <c r="L18" s="7">
        <f t="shared" si="3"/>
        <v>7.5581395348837122E-2</v>
      </c>
      <c r="M18">
        <v>0.26</v>
      </c>
      <c r="N18">
        <f t="shared" si="2"/>
        <v>57.72</v>
      </c>
      <c r="O18">
        <v>30</v>
      </c>
      <c r="P18">
        <v>35</v>
      </c>
      <c r="Q18" s="8">
        <v>44347</v>
      </c>
      <c r="R18">
        <v>295</v>
      </c>
      <c r="S18">
        <v>0</v>
      </c>
    </row>
    <row r="19" spans="1:19" x14ac:dyDescent="0.35">
      <c r="A19">
        <v>21794</v>
      </c>
      <c r="B19">
        <v>83257</v>
      </c>
      <c r="C19" t="s">
        <v>89</v>
      </c>
      <c r="D19" t="s">
        <v>16</v>
      </c>
      <c r="E19" t="s">
        <v>66</v>
      </c>
      <c r="F19">
        <v>40.741869999999999</v>
      </c>
      <c r="G19">
        <v>-74.002229999999997</v>
      </c>
      <c r="H19" t="s">
        <v>22</v>
      </c>
      <c r="I19">
        <v>85</v>
      </c>
      <c r="J19">
        <f t="shared" si="0"/>
        <v>-0.48516905206388716</v>
      </c>
      <c r="K19">
        <f>VLOOKUP(E19,Sheet2!A:B,2,FALSE)</f>
        <v>206.4</v>
      </c>
      <c r="L19" s="7">
        <f t="shared" si="3"/>
        <v>-0.58817829457364335</v>
      </c>
      <c r="M19">
        <v>0.25</v>
      </c>
      <c r="N19">
        <f t="shared" si="2"/>
        <v>21.25</v>
      </c>
      <c r="O19">
        <v>30</v>
      </c>
      <c r="P19">
        <v>36</v>
      </c>
      <c r="Q19" s="8">
        <v>43849</v>
      </c>
      <c r="R19">
        <v>186</v>
      </c>
      <c r="S19">
        <v>0</v>
      </c>
    </row>
    <row r="20" spans="1:19" x14ac:dyDescent="0.35">
      <c r="A20">
        <v>98663</v>
      </c>
      <c r="B20">
        <v>520279</v>
      </c>
      <c r="C20" t="s">
        <v>159</v>
      </c>
      <c r="D20" t="s">
        <v>16</v>
      </c>
      <c r="E20" t="s">
        <v>66</v>
      </c>
      <c r="F20">
        <v>40.750770000000003</v>
      </c>
      <c r="G20">
        <v>-73.996570000000006</v>
      </c>
      <c r="H20" t="s">
        <v>18</v>
      </c>
      <c r="I20">
        <v>150</v>
      </c>
      <c r="J20">
        <f t="shared" si="0"/>
        <v>-9.1474797759800941E-2</v>
      </c>
      <c r="K20">
        <f>VLOOKUP(E20,Sheet2!A:B,2,FALSE)</f>
        <v>206.4</v>
      </c>
      <c r="L20" s="7">
        <f t="shared" si="3"/>
        <v>-0.27325581395348841</v>
      </c>
      <c r="M20">
        <v>0.14000000000000001</v>
      </c>
      <c r="N20">
        <f t="shared" si="2"/>
        <v>21.000000000000004</v>
      </c>
      <c r="O20">
        <v>30</v>
      </c>
      <c r="P20">
        <v>19</v>
      </c>
      <c r="Q20" s="8">
        <v>43262</v>
      </c>
      <c r="R20">
        <v>185</v>
      </c>
      <c r="S20">
        <v>0</v>
      </c>
    </row>
    <row r="21" spans="1:19" x14ac:dyDescent="0.35">
      <c r="A21">
        <v>15396</v>
      </c>
      <c r="B21">
        <v>60278</v>
      </c>
      <c r="C21" t="s">
        <v>65</v>
      </c>
      <c r="D21" t="s">
        <v>16</v>
      </c>
      <c r="E21" t="s">
        <v>66</v>
      </c>
      <c r="F21">
        <v>40.744929999999997</v>
      </c>
      <c r="G21">
        <v>-73.99521</v>
      </c>
      <c r="H21" t="s">
        <v>18</v>
      </c>
      <c r="I21">
        <v>400</v>
      </c>
      <c r="J21">
        <f t="shared" si="0"/>
        <v>1.422733872640531</v>
      </c>
      <c r="K21">
        <f>VLOOKUP(E21,Sheet2!A:B,2,FALSE)</f>
        <v>206.4</v>
      </c>
      <c r="L21" s="7">
        <f t="shared" si="3"/>
        <v>0.9379844961240309</v>
      </c>
      <c r="M21">
        <v>7.0000000000000007E-2</v>
      </c>
      <c r="N21">
        <f t="shared" si="2"/>
        <v>28.000000000000004</v>
      </c>
      <c r="O21">
        <v>30</v>
      </c>
      <c r="P21">
        <v>5</v>
      </c>
      <c r="Q21" s="8">
        <v>43407</v>
      </c>
      <c r="R21">
        <v>61</v>
      </c>
      <c r="S21">
        <v>0</v>
      </c>
    </row>
    <row r="22" spans="1:19" x14ac:dyDescent="0.35">
      <c r="A22">
        <v>59709</v>
      </c>
      <c r="B22">
        <v>186084</v>
      </c>
      <c r="C22" t="s">
        <v>134</v>
      </c>
      <c r="D22" t="s">
        <v>16</v>
      </c>
      <c r="E22" t="s">
        <v>135</v>
      </c>
      <c r="F22">
        <v>40.717799999999997</v>
      </c>
      <c r="G22">
        <v>-73.993200000000002</v>
      </c>
      <c r="H22" t="s">
        <v>18</v>
      </c>
      <c r="I22">
        <v>300</v>
      </c>
      <c r="J22">
        <f t="shared" si="0"/>
        <v>0.81705040448039812</v>
      </c>
      <c r="K22">
        <f>VLOOKUP(E22,Sheet2!A:B,2,FALSE)</f>
        <v>300</v>
      </c>
      <c r="L22" s="7">
        <f t="shared" si="3"/>
        <v>0</v>
      </c>
      <c r="M22">
        <v>0.34</v>
      </c>
      <c r="N22">
        <f t="shared" si="2"/>
        <v>102.00000000000001</v>
      </c>
      <c r="O22">
        <v>7</v>
      </c>
      <c r="P22">
        <v>46</v>
      </c>
      <c r="Q22" s="8">
        <v>44701</v>
      </c>
      <c r="R22">
        <v>7</v>
      </c>
      <c r="S22">
        <v>21</v>
      </c>
    </row>
    <row r="23" spans="1:19" x14ac:dyDescent="0.35">
      <c r="A23">
        <v>16338</v>
      </c>
      <c r="B23">
        <v>63613</v>
      </c>
      <c r="C23" t="s">
        <v>71</v>
      </c>
      <c r="D23" t="s">
        <v>20</v>
      </c>
      <c r="E23" t="s">
        <v>72</v>
      </c>
      <c r="F23">
        <v>40.691209999999998</v>
      </c>
      <c r="G23">
        <v>-73.968040000000002</v>
      </c>
      <c r="H23" t="s">
        <v>22</v>
      </c>
      <c r="I23" s="3">
        <v>55</v>
      </c>
      <c r="J23" s="3">
        <f t="shared" si="0"/>
        <v>-0.66687409251192697</v>
      </c>
      <c r="K23" s="3">
        <f>VLOOKUP(E23,Sheet2!A:B,2,FALSE)</f>
        <v>140</v>
      </c>
      <c r="L23" s="6">
        <f t="shared" si="3"/>
        <v>-0.60714285714285721</v>
      </c>
      <c r="M23">
        <v>0.19</v>
      </c>
      <c r="N23">
        <f t="shared" si="2"/>
        <v>10.45</v>
      </c>
      <c r="O23">
        <v>21</v>
      </c>
      <c r="P23">
        <v>29</v>
      </c>
      <c r="Q23" s="8">
        <v>44255</v>
      </c>
      <c r="R23">
        <v>216</v>
      </c>
      <c r="S23">
        <v>0</v>
      </c>
    </row>
    <row r="24" spans="1:19" x14ac:dyDescent="0.35">
      <c r="A24">
        <v>106906</v>
      </c>
      <c r="B24">
        <v>553964</v>
      </c>
      <c r="C24" t="s">
        <v>172</v>
      </c>
      <c r="D24" t="s">
        <v>20</v>
      </c>
      <c r="E24" t="s">
        <v>72</v>
      </c>
      <c r="F24">
        <v>40.686149999999998</v>
      </c>
      <c r="G24">
        <v>-73.967690000000005</v>
      </c>
      <c r="H24" t="s">
        <v>18</v>
      </c>
      <c r="I24">
        <v>225</v>
      </c>
      <c r="J24">
        <f t="shared" si="0"/>
        <v>0.3627878033602987</v>
      </c>
      <c r="K24">
        <f>VLOOKUP(E24,Sheet2!A:B,2,FALSE)</f>
        <v>140</v>
      </c>
      <c r="L24" s="7">
        <f t="shared" si="3"/>
        <v>0.60714285714285721</v>
      </c>
      <c r="M24">
        <v>0.09</v>
      </c>
      <c r="N24">
        <f t="shared" si="2"/>
        <v>20.25</v>
      </c>
      <c r="O24">
        <v>45</v>
      </c>
      <c r="P24">
        <v>12</v>
      </c>
      <c r="Q24" s="8">
        <v>42374</v>
      </c>
      <c r="R24">
        <v>215</v>
      </c>
      <c r="S24">
        <v>0</v>
      </c>
    </row>
    <row r="25" spans="1:19" x14ac:dyDescent="0.35">
      <c r="A25">
        <v>113265</v>
      </c>
      <c r="B25">
        <v>314582</v>
      </c>
      <c r="C25" t="s">
        <v>177</v>
      </c>
      <c r="D25" t="s">
        <v>20</v>
      </c>
      <c r="E25" t="s">
        <v>154</v>
      </c>
      <c r="F25">
        <v>40.675820000000002</v>
      </c>
      <c r="G25">
        <v>-73.951800000000006</v>
      </c>
      <c r="H25" t="s">
        <v>22</v>
      </c>
      <c r="I25" s="3">
        <v>55</v>
      </c>
      <c r="J25" s="3">
        <f t="shared" si="0"/>
        <v>-0.66687409251192697</v>
      </c>
      <c r="K25" s="3">
        <f>VLOOKUP(E25,Sheet2!A:B,2,FALSE)</f>
        <v>96.5</v>
      </c>
      <c r="L25" s="6">
        <f t="shared" si="3"/>
        <v>-0.43005181347150256</v>
      </c>
      <c r="M25">
        <v>2.0299999999999998</v>
      </c>
      <c r="N25">
        <f t="shared" si="2"/>
        <v>111.64999999999999</v>
      </c>
      <c r="O25">
        <v>30</v>
      </c>
      <c r="P25">
        <v>272</v>
      </c>
      <c r="Q25" s="8">
        <v>44658</v>
      </c>
      <c r="R25">
        <v>307</v>
      </c>
      <c r="S25">
        <v>2</v>
      </c>
    </row>
    <row r="26" spans="1:19" x14ac:dyDescent="0.35">
      <c r="A26">
        <v>94209</v>
      </c>
      <c r="B26">
        <v>503800</v>
      </c>
      <c r="C26" t="s">
        <v>155</v>
      </c>
      <c r="D26" t="s">
        <v>20</v>
      </c>
      <c r="E26" t="s">
        <v>154</v>
      </c>
      <c r="F26">
        <v>40.676540000000003</v>
      </c>
      <c r="G26">
        <v>-73.946290000000005</v>
      </c>
      <c r="H26" t="s">
        <v>18</v>
      </c>
      <c r="I26">
        <v>101</v>
      </c>
      <c r="J26">
        <f t="shared" si="0"/>
        <v>-0.38825969715826592</v>
      </c>
      <c r="K26">
        <f>VLOOKUP(E26,Sheet2!A:B,2,FALSE)</f>
        <v>96.5</v>
      </c>
      <c r="L26" s="7">
        <f t="shared" si="3"/>
        <v>4.663212435233155E-2</v>
      </c>
      <c r="M26">
        <v>1.97</v>
      </c>
      <c r="N26">
        <f t="shared" si="2"/>
        <v>198.97</v>
      </c>
      <c r="O26">
        <v>1</v>
      </c>
      <c r="P26">
        <v>29</v>
      </c>
      <c r="Q26" s="8">
        <v>44701</v>
      </c>
      <c r="R26">
        <v>65</v>
      </c>
      <c r="S26">
        <v>22</v>
      </c>
    </row>
    <row r="27" spans="1:19" x14ac:dyDescent="0.35">
      <c r="A27">
        <v>89621</v>
      </c>
      <c r="B27">
        <v>209460</v>
      </c>
      <c r="C27" t="s">
        <v>153</v>
      </c>
      <c r="D27" t="s">
        <v>20</v>
      </c>
      <c r="E27" t="s">
        <v>154</v>
      </c>
      <c r="F27">
        <v>40.678229999999999</v>
      </c>
      <c r="G27">
        <v>-73.947190000000006</v>
      </c>
      <c r="H27" t="s">
        <v>18</v>
      </c>
      <c r="I27">
        <v>90</v>
      </c>
      <c r="J27">
        <f t="shared" si="0"/>
        <v>-0.45488487865588056</v>
      </c>
      <c r="K27">
        <f>VLOOKUP(E27,Sheet2!A:B,2,FALSE)</f>
        <v>96.5</v>
      </c>
      <c r="L27" s="7">
        <f t="shared" si="3"/>
        <v>-6.7357512953367893E-2</v>
      </c>
      <c r="M27">
        <v>1.81</v>
      </c>
      <c r="N27">
        <f t="shared" si="2"/>
        <v>162.9</v>
      </c>
      <c r="O27">
        <v>30</v>
      </c>
      <c r="P27">
        <v>239</v>
      </c>
      <c r="Q27" s="8">
        <v>44640</v>
      </c>
      <c r="R27">
        <v>354</v>
      </c>
      <c r="S27">
        <v>1</v>
      </c>
    </row>
    <row r="28" spans="1:19" x14ac:dyDescent="0.35">
      <c r="A28">
        <v>94783</v>
      </c>
      <c r="B28">
        <v>473113</v>
      </c>
      <c r="C28" t="s">
        <v>156</v>
      </c>
      <c r="D28" t="s">
        <v>20</v>
      </c>
      <c r="E28" t="s">
        <v>154</v>
      </c>
      <c r="F28">
        <v>40.6736</v>
      </c>
      <c r="G28">
        <v>-73.955100000000002</v>
      </c>
      <c r="H28" t="s">
        <v>18</v>
      </c>
      <c r="I28">
        <v>140</v>
      </c>
      <c r="J28">
        <f t="shared" si="0"/>
        <v>-0.15204314457581425</v>
      </c>
      <c r="K28">
        <f>VLOOKUP(E28,Sheet2!A:B,2,FALSE)</f>
        <v>96.5</v>
      </c>
      <c r="L28" s="7">
        <f t="shared" si="3"/>
        <v>0.45077720207253891</v>
      </c>
      <c r="M28">
        <v>0.96</v>
      </c>
      <c r="N28">
        <f t="shared" si="2"/>
        <v>134.4</v>
      </c>
      <c r="O28">
        <v>6</v>
      </c>
      <c r="P28">
        <v>130</v>
      </c>
      <c r="Q28" s="8">
        <v>44709</v>
      </c>
      <c r="R28">
        <v>294</v>
      </c>
      <c r="S28">
        <v>13</v>
      </c>
    </row>
    <row r="29" spans="1:19" x14ac:dyDescent="0.35">
      <c r="A29">
        <v>57166</v>
      </c>
      <c r="B29">
        <v>272006</v>
      </c>
      <c r="C29" t="s">
        <v>125</v>
      </c>
      <c r="D29" t="s">
        <v>52</v>
      </c>
      <c r="E29" t="s">
        <v>117</v>
      </c>
      <c r="F29">
        <v>40.772472</v>
      </c>
      <c r="G29">
        <v>-73.906075000000001</v>
      </c>
      <c r="H29" t="s">
        <v>18</v>
      </c>
      <c r="I29" s="3">
        <v>150</v>
      </c>
      <c r="J29" s="3">
        <f t="shared" si="0"/>
        <v>-9.1474797759800941E-2</v>
      </c>
      <c r="K29" s="3">
        <f>VLOOKUP(E29,Sheet2!A:B,2,FALSE)</f>
        <v>150</v>
      </c>
      <c r="L29" s="6">
        <f t="shared" si="3"/>
        <v>0</v>
      </c>
      <c r="M29">
        <v>0.62</v>
      </c>
      <c r="N29">
        <f t="shared" si="2"/>
        <v>93</v>
      </c>
      <c r="O29">
        <v>3</v>
      </c>
      <c r="P29">
        <v>87</v>
      </c>
      <c r="Q29" s="8">
        <v>44715</v>
      </c>
      <c r="R29">
        <v>290</v>
      </c>
      <c r="S29">
        <v>38</v>
      </c>
    </row>
    <row r="30" spans="1:19" x14ac:dyDescent="0.35">
      <c r="A30">
        <v>52689</v>
      </c>
      <c r="B30">
        <v>244071</v>
      </c>
      <c r="C30" t="s">
        <v>116</v>
      </c>
      <c r="D30" t="s">
        <v>52</v>
      </c>
      <c r="E30" t="s">
        <v>117</v>
      </c>
      <c r="F30">
        <v>40.778680000000001</v>
      </c>
      <c r="G30">
        <v>-73.90652</v>
      </c>
      <c r="H30" t="s">
        <v>18</v>
      </c>
      <c r="I30">
        <v>150</v>
      </c>
      <c r="J30">
        <f t="shared" si="0"/>
        <v>-9.1474797759800941E-2</v>
      </c>
      <c r="K30">
        <f>VLOOKUP(E30,Sheet2!A:B,2,FALSE)</f>
        <v>150</v>
      </c>
      <c r="L30" s="7">
        <f t="shared" si="3"/>
        <v>0</v>
      </c>
      <c r="M30">
        <v>0.22</v>
      </c>
      <c r="N30">
        <f t="shared" si="2"/>
        <v>33</v>
      </c>
      <c r="O30">
        <v>4</v>
      </c>
      <c r="P30">
        <v>30</v>
      </c>
      <c r="Q30" s="8">
        <v>44708</v>
      </c>
      <c r="R30">
        <v>38</v>
      </c>
      <c r="S30">
        <v>24</v>
      </c>
    </row>
    <row r="31" spans="1:19" x14ac:dyDescent="0.35">
      <c r="A31">
        <v>57874</v>
      </c>
      <c r="B31">
        <v>276291</v>
      </c>
      <c r="C31" t="s">
        <v>129</v>
      </c>
      <c r="D31" t="s">
        <v>16</v>
      </c>
      <c r="E31" t="s">
        <v>35</v>
      </c>
      <c r="F31">
        <v>40.807470000000002</v>
      </c>
      <c r="G31">
        <v>-73.940759999999997</v>
      </c>
      <c r="H31" t="s">
        <v>18</v>
      </c>
      <c r="I31" s="4">
        <v>160</v>
      </c>
      <c r="J31" s="4">
        <f t="shared" si="0"/>
        <v>-3.0906450943787633E-2</v>
      </c>
      <c r="K31" s="4">
        <f>VLOOKUP(E31,Sheet2!A:B,2,FALSE)</f>
        <v>127.4</v>
      </c>
      <c r="L31" s="5">
        <f t="shared" si="3"/>
        <v>0.25588697017268447</v>
      </c>
      <c r="M31">
        <v>2.31</v>
      </c>
      <c r="N31">
        <f t="shared" si="2"/>
        <v>369.6</v>
      </c>
      <c r="O31">
        <v>3</v>
      </c>
      <c r="P31">
        <v>326</v>
      </c>
      <c r="Q31" s="8">
        <v>44698</v>
      </c>
      <c r="R31">
        <v>178</v>
      </c>
      <c r="S31">
        <v>53</v>
      </c>
    </row>
    <row r="32" spans="1:19" x14ac:dyDescent="0.35">
      <c r="A32">
        <v>54860</v>
      </c>
      <c r="B32">
        <v>258164</v>
      </c>
      <c r="C32" t="s">
        <v>120</v>
      </c>
      <c r="D32" t="s">
        <v>16</v>
      </c>
      <c r="E32" t="s">
        <v>35</v>
      </c>
      <c r="F32">
        <v>40.799340000000001</v>
      </c>
      <c r="G32">
        <v>-73.942359999999994</v>
      </c>
      <c r="H32" t="s">
        <v>22</v>
      </c>
      <c r="I32">
        <v>100</v>
      </c>
      <c r="J32">
        <f t="shared" si="0"/>
        <v>-0.39431653183986726</v>
      </c>
      <c r="K32">
        <f>VLOOKUP(E32,Sheet2!A:B,2,FALSE)</f>
        <v>127.4</v>
      </c>
      <c r="L32" s="7">
        <f t="shared" si="3"/>
        <v>-0.21507064364207229</v>
      </c>
      <c r="M32">
        <v>1.82</v>
      </c>
      <c r="N32">
        <f t="shared" si="2"/>
        <v>182</v>
      </c>
      <c r="O32">
        <v>5</v>
      </c>
      <c r="P32">
        <v>257</v>
      </c>
      <c r="Q32" s="8">
        <v>44703</v>
      </c>
      <c r="R32">
        <v>174</v>
      </c>
      <c r="S32">
        <v>28</v>
      </c>
    </row>
    <row r="33" spans="1:19" x14ac:dyDescent="0.35">
      <c r="A33">
        <v>16974</v>
      </c>
      <c r="B33">
        <v>65837</v>
      </c>
      <c r="C33" t="s">
        <v>76</v>
      </c>
      <c r="D33" t="s">
        <v>16</v>
      </c>
      <c r="E33" t="s">
        <v>35</v>
      </c>
      <c r="F33">
        <v>40.801900000000003</v>
      </c>
      <c r="G33">
        <v>-73.937619999999995</v>
      </c>
      <c r="H33" t="s">
        <v>18</v>
      </c>
      <c r="I33">
        <v>250</v>
      </c>
      <c r="J33">
        <f t="shared" si="0"/>
        <v>0.51420867040033169</v>
      </c>
      <c r="K33">
        <f>VLOOKUP(E33,Sheet2!A:B,2,FALSE)</f>
        <v>127.4</v>
      </c>
      <c r="L33" s="7">
        <f t="shared" si="3"/>
        <v>0.96232339089481944</v>
      </c>
      <c r="M33">
        <v>1.63</v>
      </c>
      <c r="N33">
        <f t="shared" si="2"/>
        <v>407.5</v>
      </c>
      <c r="O33">
        <v>5</v>
      </c>
      <c r="P33">
        <v>247</v>
      </c>
      <c r="Q33" s="8">
        <v>44705</v>
      </c>
      <c r="R33">
        <v>70</v>
      </c>
      <c r="S33">
        <v>26</v>
      </c>
    </row>
    <row r="34" spans="1:19" x14ac:dyDescent="0.35">
      <c r="A34">
        <v>6990</v>
      </c>
      <c r="B34">
        <v>16800</v>
      </c>
      <c r="C34" t="s">
        <v>36</v>
      </c>
      <c r="D34" t="s">
        <v>16</v>
      </c>
      <c r="E34" t="s">
        <v>35</v>
      </c>
      <c r="F34">
        <v>40.787779999999998</v>
      </c>
      <c r="G34">
        <v>-73.947590000000005</v>
      </c>
      <c r="H34" t="s">
        <v>22</v>
      </c>
      <c r="I34">
        <v>62</v>
      </c>
      <c r="J34">
        <f t="shared" ref="J34:J65" si="4">I34/$I$148 - 1</f>
        <v>-0.62447624974071769</v>
      </c>
      <c r="K34">
        <f>VLOOKUP(E34,Sheet2!A:B,2,FALSE)</f>
        <v>127.4</v>
      </c>
      <c r="L34" s="7">
        <f t="shared" si="3"/>
        <v>-0.5133437990580848</v>
      </c>
      <c r="M34">
        <v>1.55</v>
      </c>
      <c r="N34">
        <f t="shared" ref="N34:N65" si="5">M34*I34</f>
        <v>96.100000000000009</v>
      </c>
      <c r="O34">
        <v>30</v>
      </c>
      <c r="P34">
        <v>238</v>
      </c>
      <c r="Q34" s="8">
        <v>44691</v>
      </c>
      <c r="R34">
        <v>254</v>
      </c>
      <c r="S34">
        <v>5</v>
      </c>
    </row>
    <row r="35" spans="1:19" x14ac:dyDescent="0.35">
      <c r="A35">
        <v>6872</v>
      </c>
      <c r="B35">
        <v>16104</v>
      </c>
      <c r="C35" t="s">
        <v>34</v>
      </c>
      <c r="D35" t="s">
        <v>16</v>
      </c>
      <c r="E35" t="s">
        <v>35</v>
      </c>
      <c r="F35">
        <v>40.801070000000003</v>
      </c>
      <c r="G35">
        <v>-73.942549999999997</v>
      </c>
      <c r="H35" t="s">
        <v>22</v>
      </c>
      <c r="I35">
        <v>65</v>
      </c>
      <c r="J35">
        <f t="shared" si="4"/>
        <v>-0.60630574569591378</v>
      </c>
      <c r="K35">
        <f>VLOOKUP(E35,Sheet2!A:B,2,FALSE)</f>
        <v>127.4</v>
      </c>
      <c r="L35" s="7">
        <f t="shared" si="3"/>
        <v>-0.48979591836734693</v>
      </c>
      <c r="M35">
        <v>0</v>
      </c>
      <c r="N35">
        <f t="shared" si="5"/>
        <v>0</v>
      </c>
      <c r="O35">
        <v>30</v>
      </c>
      <c r="P35">
        <v>0</v>
      </c>
      <c r="R35">
        <v>334</v>
      </c>
      <c r="S35">
        <v>0</v>
      </c>
    </row>
    <row r="36" spans="1:19" x14ac:dyDescent="0.35">
      <c r="A36">
        <v>16580</v>
      </c>
      <c r="B36">
        <v>64442</v>
      </c>
      <c r="C36" t="s">
        <v>73</v>
      </c>
      <c r="D36" t="s">
        <v>16</v>
      </c>
      <c r="E36" t="s">
        <v>50</v>
      </c>
      <c r="F36">
        <v>40.724890000000002</v>
      </c>
      <c r="G36">
        <v>-73.978099999999998</v>
      </c>
      <c r="H36" t="s">
        <v>22</v>
      </c>
      <c r="I36" s="3">
        <v>138</v>
      </c>
      <c r="J36" s="3">
        <f t="shared" si="4"/>
        <v>-0.16415681393901682</v>
      </c>
      <c r="K36" s="3">
        <f>VLOOKUP(E36,Sheet2!A:B,2,FALSE)</f>
        <v>139</v>
      </c>
      <c r="L36" s="6">
        <f t="shared" si="3"/>
        <v>-7.194244604316502E-3</v>
      </c>
      <c r="M36">
        <v>4.28</v>
      </c>
      <c r="N36">
        <f t="shared" si="5"/>
        <v>590.64</v>
      </c>
      <c r="O36">
        <v>1</v>
      </c>
      <c r="P36">
        <v>458</v>
      </c>
      <c r="Q36" s="8">
        <v>44701</v>
      </c>
      <c r="R36">
        <v>224</v>
      </c>
      <c r="S36">
        <v>32</v>
      </c>
    </row>
    <row r="37" spans="1:19" x14ac:dyDescent="0.35">
      <c r="A37">
        <v>12192</v>
      </c>
      <c r="B37">
        <v>46978</v>
      </c>
      <c r="C37" t="s">
        <v>49</v>
      </c>
      <c r="D37" t="s">
        <v>16</v>
      </c>
      <c r="E37" t="s">
        <v>50</v>
      </c>
      <c r="F37">
        <v>40.72296</v>
      </c>
      <c r="G37">
        <v>-73.983829999999998</v>
      </c>
      <c r="H37" t="s">
        <v>22</v>
      </c>
      <c r="I37">
        <v>75</v>
      </c>
      <c r="J37">
        <f t="shared" si="4"/>
        <v>-0.54573739887990047</v>
      </c>
      <c r="K37">
        <f>VLOOKUP(E37,Sheet2!A:B,2,FALSE)</f>
        <v>139</v>
      </c>
      <c r="L37" s="7">
        <f t="shared" si="3"/>
        <v>-0.46043165467625902</v>
      </c>
      <c r="M37">
        <v>1.79</v>
      </c>
      <c r="N37">
        <f t="shared" si="5"/>
        <v>134.25</v>
      </c>
      <c r="O37">
        <v>7</v>
      </c>
      <c r="P37">
        <v>274</v>
      </c>
      <c r="Q37" s="8">
        <v>44688</v>
      </c>
      <c r="R37">
        <v>24</v>
      </c>
      <c r="S37">
        <v>9</v>
      </c>
    </row>
    <row r="38" spans="1:19" x14ac:dyDescent="0.35">
      <c r="A38">
        <v>80493</v>
      </c>
      <c r="B38">
        <v>434987</v>
      </c>
      <c r="C38" t="s">
        <v>15</v>
      </c>
      <c r="D38" t="s">
        <v>16</v>
      </c>
      <c r="E38" t="s">
        <v>50</v>
      </c>
      <c r="F38">
        <v>40.723219999999998</v>
      </c>
      <c r="G38">
        <v>-73.986149999999995</v>
      </c>
      <c r="H38" t="s">
        <v>22</v>
      </c>
      <c r="I38">
        <v>55</v>
      </c>
      <c r="J38">
        <f t="shared" si="4"/>
        <v>-0.66687409251192697</v>
      </c>
      <c r="K38">
        <f>VLOOKUP(E38,Sheet2!A:B,2,FALSE)</f>
        <v>139</v>
      </c>
      <c r="L38" s="7">
        <f t="shared" si="3"/>
        <v>-0.60431654676258995</v>
      </c>
      <c r="M38">
        <v>1.48</v>
      </c>
      <c r="N38">
        <f t="shared" si="5"/>
        <v>81.400000000000006</v>
      </c>
      <c r="O38">
        <v>2</v>
      </c>
      <c r="P38">
        <v>201</v>
      </c>
      <c r="Q38" s="8">
        <v>44673</v>
      </c>
      <c r="R38">
        <v>98</v>
      </c>
      <c r="S38">
        <v>4</v>
      </c>
    </row>
    <row r="39" spans="1:19" x14ac:dyDescent="0.35">
      <c r="A39">
        <v>16821</v>
      </c>
      <c r="B39">
        <v>4396</v>
      </c>
      <c r="C39" t="s">
        <v>75</v>
      </c>
      <c r="D39" t="s">
        <v>16</v>
      </c>
      <c r="E39" t="s">
        <v>50</v>
      </c>
      <c r="F39">
        <v>40.722810000000003</v>
      </c>
      <c r="G39">
        <v>-73.985010000000003</v>
      </c>
      <c r="H39" t="s">
        <v>22</v>
      </c>
      <c r="I39">
        <v>169</v>
      </c>
      <c r="J39">
        <f t="shared" si="4"/>
        <v>2.3605061190624221E-2</v>
      </c>
      <c r="K39">
        <f>VLOOKUP(E39,Sheet2!A:B,2,FALSE)</f>
        <v>139</v>
      </c>
      <c r="L39" s="7">
        <f t="shared" si="3"/>
        <v>0.21582733812949639</v>
      </c>
      <c r="M39">
        <v>1.26</v>
      </c>
      <c r="N39">
        <f t="shared" si="5"/>
        <v>212.94</v>
      </c>
      <c r="O39">
        <v>1</v>
      </c>
      <c r="P39">
        <v>150</v>
      </c>
      <c r="Q39" s="8">
        <v>44696</v>
      </c>
      <c r="R39">
        <v>37</v>
      </c>
      <c r="S39">
        <v>28</v>
      </c>
    </row>
    <row r="40" spans="1:19" x14ac:dyDescent="0.35">
      <c r="A40">
        <v>60680</v>
      </c>
      <c r="B40">
        <v>292630</v>
      </c>
      <c r="C40" t="s">
        <v>141</v>
      </c>
      <c r="D40" t="s">
        <v>16</v>
      </c>
      <c r="E40" t="s">
        <v>50</v>
      </c>
      <c r="F40">
        <v>40.72598</v>
      </c>
      <c r="G40">
        <v>-73.979780000000005</v>
      </c>
      <c r="H40" t="s">
        <v>18</v>
      </c>
      <c r="I40">
        <v>160</v>
      </c>
      <c r="J40">
        <f t="shared" si="4"/>
        <v>-3.0906450943787633E-2</v>
      </c>
      <c r="K40">
        <f>VLOOKUP(E40,Sheet2!A:B,2,FALSE)</f>
        <v>139</v>
      </c>
      <c r="L40" s="7">
        <f t="shared" si="3"/>
        <v>0.15107913669064743</v>
      </c>
      <c r="M40">
        <v>1.17</v>
      </c>
      <c r="N40">
        <f t="shared" si="5"/>
        <v>187.2</v>
      </c>
      <c r="O40">
        <v>30</v>
      </c>
      <c r="P40">
        <v>164</v>
      </c>
      <c r="Q40" s="8">
        <v>44628</v>
      </c>
      <c r="R40">
        <v>314</v>
      </c>
      <c r="S40">
        <v>1</v>
      </c>
    </row>
    <row r="41" spans="1:19" x14ac:dyDescent="0.35">
      <c r="A41">
        <v>17037</v>
      </c>
      <c r="B41">
        <v>66035</v>
      </c>
      <c r="C41" t="s">
        <v>77</v>
      </c>
      <c r="D41" t="s">
        <v>16</v>
      </c>
      <c r="E41" t="s">
        <v>50</v>
      </c>
      <c r="F41">
        <v>40.72289</v>
      </c>
      <c r="G41">
        <v>-73.980279999999993</v>
      </c>
      <c r="H41" t="s">
        <v>18</v>
      </c>
      <c r="I41">
        <v>220</v>
      </c>
      <c r="J41">
        <f t="shared" si="4"/>
        <v>0.33250362995229188</v>
      </c>
      <c r="K41">
        <f>VLOOKUP(E41,Sheet2!A:B,2,FALSE)</f>
        <v>139</v>
      </c>
      <c r="L41" s="7">
        <f t="shared" si="3"/>
        <v>0.58273381294964022</v>
      </c>
      <c r="M41">
        <v>0.36</v>
      </c>
      <c r="N41">
        <f t="shared" si="5"/>
        <v>79.2</v>
      </c>
      <c r="O41">
        <v>30</v>
      </c>
      <c r="P41">
        <v>53</v>
      </c>
      <c r="Q41" s="8">
        <v>43908</v>
      </c>
      <c r="R41">
        <v>61</v>
      </c>
      <c r="S41">
        <v>0</v>
      </c>
    </row>
    <row r="42" spans="1:19" x14ac:dyDescent="0.35">
      <c r="A42">
        <v>60181</v>
      </c>
      <c r="B42">
        <v>128806</v>
      </c>
      <c r="C42" t="s">
        <v>138</v>
      </c>
      <c r="D42" t="s">
        <v>16</v>
      </c>
      <c r="E42" t="s">
        <v>50</v>
      </c>
      <c r="F42">
        <v>40.725299999999997</v>
      </c>
      <c r="G42">
        <v>-73.980279999999993</v>
      </c>
      <c r="H42" t="s">
        <v>18</v>
      </c>
      <c r="I42">
        <v>195</v>
      </c>
      <c r="J42">
        <f t="shared" si="4"/>
        <v>0.18108276291225889</v>
      </c>
      <c r="K42">
        <f>VLOOKUP(E42,Sheet2!A:B,2,FALSE)</f>
        <v>139</v>
      </c>
      <c r="L42" s="7">
        <f t="shared" si="3"/>
        <v>0.40287769784172656</v>
      </c>
      <c r="M42">
        <v>0.27</v>
      </c>
      <c r="N42">
        <f t="shared" si="5"/>
        <v>52.650000000000006</v>
      </c>
      <c r="O42">
        <v>45</v>
      </c>
      <c r="P42">
        <v>37</v>
      </c>
      <c r="Q42" s="8">
        <v>43831</v>
      </c>
      <c r="R42">
        <v>18</v>
      </c>
      <c r="S42">
        <v>0</v>
      </c>
    </row>
    <row r="43" spans="1:19" x14ac:dyDescent="0.35">
      <c r="A43">
        <v>27883</v>
      </c>
      <c r="B43">
        <v>120223</v>
      </c>
      <c r="C43" t="s">
        <v>101</v>
      </c>
      <c r="D43" t="s">
        <v>16</v>
      </c>
      <c r="E43" t="s">
        <v>50</v>
      </c>
      <c r="F43">
        <v>40.724209999999999</v>
      </c>
      <c r="G43">
        <v>-73.98509</v>
      </c>
      <c r="H43" t="s">
        <v>18</v>
      </c>
      <c r="I43">
        <v>100</v>
      </c>
      <c r="J43">
        <f t="shared" si="4"/>
        <v>-0.39431653183986726</v>
      </c>
      <c r="K43">
        <f>VLOOKUP(E43,Sheet2!A:B,2,FALSE)</f>
        <v>139</v>
      </c>
      <c r="L43" s="7">
        <f t="shared" si="3"/>
        <v>-0.28057553956834536</v>
      </c>
      <c r="M43">
        <v>0.18</v>
      </c>
      <c r="N43">
        <f t="shared" si="5"/>
        <v>18</v>
      </c>
      <c r="O43">
        <v>30</v>
      </c>
      <c r="P43">
        <v>25</v>
      </c>
      <c r="Q43" s="8">
        <v>40887</v>
      </c>
      <c r="R43">
        <v>0</v>
      </c>
      <c r="S43">
        <v>0</v>
      </c>
    </row>
    <row r="44" spans="1:19" x14ac:dyDescent="0.35">
      <c r="A44">
        <v>11943</v>
      </c>
      <c r="B44">
        <v>45445</v>
      </c>
      <c r="C44" t="s">
        <v>47</v>
      </c>
      <c r="D44" t="s">
        <v>20</v>
      </c>
      <c r="E44" t="s">
        <v>48</v>
      </c>
      <c r="F44">
        <v>40.63702</v>
      </c>
      <c r="G44">
        <v>-73.963269999999994</v>
      </c>
      <c r="H44" t="s">
        <v>22</v>
      </c>
      <c r="I44">
        <v>150</v>
      </c>
      <c r="J44">
        <f t="shared" si="4"/>
        <v>-9.1474797759800941E-2</v>
      </c>
      <c r="K44">
        <f>VLOOKUP(E44,Sheet2!A:B,2,FALSE)</f>
        <v>150</v>
      </c>
      <c r="L44" s="7">
        <f t="shared" si="3"/>
        <v>0</v>
      </c>
      <c r="M44">
        <v>0</v>
      </c>
      <c r="N44">
        <f t="shared" si="5"/>
        <v>0</v>
      </c>
      <c r="O44">
        <v>30</v>
      </c>
      <c r="P44">
        <v>0</v>
      </c>
      <c r="R44">
        <v>0</v>
      </c>
      <c r="S44">
        <v>0</v>
      </c>
    </row>
    <row r="45" spans="1:19" x14ac:dyDescent="0.35">
      <c r="A45">
        <v>57754</v>
      </c>
      <c r="B45">
        <v>275578</v>
      </c>
      <c r="C45" t="s">
        <v>127</v>
      </c>
      <c r="D45" t="s">
        <v>16</v>
      </c>
      <c r="E45" t="s">
        <v>128</v>
      </c>
      <c r="F45">
        <v>40.741660000000003</v>
      </c>
      <c r="G45">
        <v>-73.986599999999996</v>
      </c>
      <c r="H45" t="s">
        <v>18</v>
      </c>
      <c r="I45">
        <v>330</v>
      </c>
      <c r="J45">
        <f t="shared" si="4"/>
        <v>0.99875544492843793</v>
      </c>
      <c r="K45">
        <f>VLOOKUP(E45,Sheet2!A:B,2,FALSE)</f>
        <v>330</v>
      </c>
      <c r="L45" s="7">
        <f t="shared" si="3"/>
        <v>0</v>
      </c>
      <c r="M45">
        <v>1.2</v>
      </c>
      <c r="N45">
        <f t="shared" si="5"/>
        <v>396</v>
      </c>
      <c r="O45">
        <v>2</v>
      </c>
      <c r="P45">
        <v>161</v>
      </c>
      <c r="Q45" s="8">
        <v>44710</v>
      </c>
      <c r="R45">
        <v>160</v>
      </c>
      <c r="S45">
        <v>27</v>
      </c>
    </row>
    <row r="46" spans="1:19" x14ac:dyDescent="0.35">
      <c r="A46">
        <v>45556</v>
      </c>
      <c r="B46">
        <v>67778</v>
      </c>
      <c r="C46" t="s">
        <v>106</v>
      </c>
      <c r="D46" t="s">
        <v>20</v>
      </c>
      <c r="E46" t="s">
        <v>39</v>
      </c>
      <c r="F46">
        <v>40.688339999999997</v>
      </c>
      <c r="G46">
        <v>-73.97578</v>
      </c>
      <c r="H46" t="s">
        <v>22</v>
      </c>
      <c r="I46" s="3">
        <v>65</v>
      </c>
      <c r="J46" s="3">
        <f t="shared" si="4"/>
        <v>-0.60630574569591378</v>
      </c>
      <c r="K46" s="3">
        <f>VLOOKUP(E46,Sheet2!A:B,2,FALSE)</f>
        <v>143.55555555555554</v>
      </c>
      <c r="L46" s="6">
        <f t="shared" si="3"/>
        <v>-0.54721362229102155</v>
      </c>
      <c r="M46" s="3">
        <v>2.2200000000000002</v>
      </c>
      <c r="N46">
        <f t="shared" si="5"/>
        <v>144.30000000000001</v>
      </c>
      <c r="O46">
        <v>2</v>
      </c>
      <c r="P46">
        <v>317</v>
      </c>
      <c r="Q46" s="8">
        <v>44703</v>
      </c>
      <c r="R46">
        <v>153</v>
      </c>
      <c r="S46">
        <v>57</v>
      </c>
    </row>
    <row r="47" spans="1:19" x14ac:dyDescent="0.35">
      <c r="A47">
        <v>103555</v>
      </c>
      <c r="B47">
        <v>220001</v>
      </c>
      <c r="C47" t="s">
        <v>166</v>
      </c>
      <c r="D47" t="s">
        <v>20</v>
      </c>
      <c r="E47" t="s">
        <v>39</v>
      </c>
      <c r="F47">
        <v>40.693047</v>
      </c>
      <c r="G47">
        <v>-73.971985000000004</v>
      </c>
      <c r="H47" t="s">
        <v>18</v>
      </c>
      <c r="I47">
        <v>375</v>
      </c>
      <c r="J47">
        <f t="shared" si="4"/>
        <v>1.2713130056004975</v>
      </c>
      <c r="K47">
        <f>VLOOKUP(E47,Sheet2!A:B,2,FALSE)</f>
        <v>143.55555555555554</v>
      </c>
      <c r="L47" s="7">
        <f t="shared" si="3"/>
        <v>1.6122291021671828</v>
      </c>
      <c r="M47">
        <v>2.08</v>
      </c>
      <c r="N47">
        <f t="shared" si="5"/>
        <v>780</v>
      </c>
      <c r="O47">
        <v>1</v>
      </c>
      <c r="P47">
        <v>281</v>
      </c>
      <c r="Q47" s="8">
        <v>44690</v>
      </c>
      <c r="R47">
        <v>154</v>
      </c>
      <c r="S47">
        <v>1</v>
      </c>
    </row>
    <row r="48" spans="1:19" x14ac:dyDescent="0.35">
      <c r="A48">
        <v>7097</v>
      </c>
      <c r="B48">
        <v>17571</v>
      </c>
      <c r="C48" t="s">
        <v>38</v>
      </c>
      <c r="D48" t="s">
        <v>20</v>
      </c>
      <c r="E48" t="s">
        <v>39</v>
      </c>
      <c r="F48">
        <v>40.691082999999999</v>
      </c>
      <c r="G48">
        <v>-73.972543999999999</v>
      </c>
      <c r="H48" t="s">
        <v>18</v>
      </c>
      <c r="I48">
        <v>199</v>
      </c>
      <c r="J48">
        <f t="shared" si="4"/>
        <v>0.20531010163866403</v>
      </c>
      <c r="K48">
        <f>VLOOKUP(E48,Sheet2!A:B,2,FALSE)</f>
        <v>143.55555555555554</v>
      </c>
      <c r="L48" s="7">
        <f t="shared" si="3"/>
        <v>0.38622291021671828</v>
      </c>
      <c r="M48">
        <v>1.95</v>
      </c>
      <c r="N48">
        <f t="shared" si="5"/>
        <v>388.05</v>
      </c>
      <c r="O48">
        <v>2</v>
      </c>
      <c r="P48">
        <v>294</v>
      </c>
      <c r="Q48" s="8">
        <v>44702</v>
      </c>
      <c r="R48">
        <v>273</v>
      </c>
      <c r="S48">
        <v>44</v>
      </c>
    </row>
    <row r="49" spans="1:19" x14ac:dyDescent="0.35">
      <c r="A49">
        <v>44229</v>
      </c>
      <c r="B49">
        <v>181376</v>
      </c>
      <c r="C49" t="s">
        <v>102</v>
      </c>
      <c r="D49" t="s">
        <v>20</v>
      </c>
      <c r="E49" t="s">
        <v>39</v>
      </c>
      <c r="F49">
        <v>40.692869999999999</v>
      </c>
      <c r="G49">
        <v>-73.971080000000001</v>
      </c>
      <c r="H49" t="s">
        <v>22</v>
      </c>
      <c r="I49">
        <v>110</v>
      </c>
      <c r="J49">
        <f t="shared" si="4"/>
        <v>-0.33374818502385406</v>
      </c>
      <c r="K49">
        <f>VLOOKUP(E49,Sheet2!A:B,2,FALSE)</f>
        <v>143.55555555555554</v>
      </c>
      <c r="L49" s="7">
        <f t="shared" si="3"/>
        <v>-0.23374613003095968</v>
      </c>
      <c r="M49">
        <v>1.63</v>
      </c>
      <c r="N49">
        <f t="shared" si="5"/>
        <v>179.29999999999998</v>
      </c>
      <c r="O49">
        <v>30</v>
      </c>
      <c r="P49">
        <v>231</v>
      </c>
      <c r="Q49" s="8">
        <v>43872</v>
      </c>
      <c r="R49">
        <v>335</v>
      </c>
      <c r="S49">
        <v>0</v>
      </c>
    </row>
    <row r="50" spans="1:19" x14ac:dyDescent="0.35">
      <c r="A50">
        <v>112435</v>
      </c>
      <c r="B50">
        <v>181376</v>
      </c>
      <c r="C50" t="s">
        <v>102</v>
      </c>
      <c r="D50" t="s">
        <v>20</v>
      </c>
      <c r="E50" t="s">
        <v>39</v>
      </c>
      <c r="F50">
        <v>40.691319999999997</v>
      </c>
      <c r="G50">
        <v>-73.973060000000004</v>
      </c>
      <c r="H50" t="s">
        <v>22</v>
      </c>
      <c r="I50">
        <v>95</v>
      </c>
      <c r="J50">
        <f t="shared" si="4"/>
        <v>-0.42460070524787397</v>
      </c>
      <c r="K50">
        <f>VLOOKUP(E50,Sheet2!A:B,2,FALSE)</f>
        <v>143.55555555555554</v>
      </c>
      <c r="L50" s="7">
        <f t="shared" si="3"/>
        <v>-0.33823529411764697</v>
      </c>
      <c r="M50">
        <v>1.32</v>
      </c>
      <c r="N50">
        <f t="shared" si="5"/>
        <v>125.4</v>
      </c>
      <c r="O50">
        <v>30</v>
      </c>
      <c r="P50">
        <v>177</v>
      </c>
      <c r="Q50" s="8">
        <v>43877</v>
      </c>
      <c r="R50">
        <v>339</v>
      </c>
      <c r="S50">
        <v>0</v>
      </c>
    </row>
    <row r="51" spans="1:19" x14ac:dyDescent="0.35">
      <c r="A51">
        <v>55982</v>
      </c>
      <c r="B51">
        <v>264928</v>
      </c>
      <c r="C51" t="s">
        <v>123</v>
      </c>
      <c r="D51" t="s">
        <v>20</v>
      </c>
      <c r="E51" t="s">
        <v>39</v>
      </c>
      <c r="F51">
        <v>40.687010000000001</v>
      </c>
      <c r="G51">
        <v>-73.975549999999998</v>
      </c>
      <c r="H51" t="s">
        <v>22</v>
      </c>
      <c r="I51">
        <v>85</v>
      </c>
      <c r="J51">
        <f t="shared" si="4"/>
        <v>-0.48516905206388716</v>
      </c>
      <c r="K51">
        <f>VLOOKUP(E51,Sheet2!A:B,2,FALSE)</f>
        <v>143.55555555555554</v>
      </c>
      <c r="L51" s="7">
        <f t="shared" si="3"/>
        <v>-0.4078947368421052</v>
      </c>
      <c r="M51">
        <v>0.27</v>
      </c>
      <c r="N51">
        <f t="shared" si="5"/>
        <v>22.950000000000003</v>
      </c>
      <c r="O51">
        <v>3</v>
      </c>
      <c r="P51">
        <v>38</v>
      </c>
      <c r="Q51" s="8">
        <v>44513</v>
      </c>
      <c r="R51">
        <v>0</v>
      </c>
      <c r="S51">
        <v>1</v>
      </c>
    </row>
    <row r="52" spans="1:19" x14ac:dyDescent="0.35">
      <c r="A52">
        <v>99085</v>
      </c>
      <c r="B52">
        <v>522164</v>
      </c>
      <c r="C52" t="s">
        <v>160</v>
      </c>
      <c r="D52" t="s">
        <v>20</v>
      </c>
      <c r="E52" t="s">
        <v>39</v>
      </c>
      <c r="F52">
        <v>40.686700000000002</v>
      </c>
      <c r="G52">
        <v>-73.974689999999995</v>
      </c>
      <c r="H52" t="s">
        <v>18</v>
      </c>
      <c r="I52">
        <v>123</v>
      </c>
      <c r="J52">
        <f t="shared" si="4"/>
        <v>-0.25500933416303673</v>
      </c>
      <c r="K52">
        <f>VLOOKUP(E52,Sheet2!A:B,2,FALSE)</f>
        <v>143.55555555555554</v>
      </c>
      <c r="L52" s="7">
        <f t="shared" si="3"/>
        <v>-0.14318885448916396</v>
      </c>
      <c r="M52">
        <v>0.19</v>
      </c>
      <c r="N52">
        <f t="shared" si="5"/>
        <v>23.37</v>
      </c>
      <c r="O52">
        <v>30</v>
      </c>
      <c r="P52">
        <v>26</v>
      </c>
      <c r="Q52" s="8">
        <v>44680</v>
      </c>
      <c r="R52">
        <v>236</v>
      </c>
      <c r="S52">
        <v>5</v>
      </c>
    </row>
    <row r="53" spans="1:19" x14ac:dyDescent="0.35">
      <c r="A53">
        <v>83446</v>
      </c>
      <c r="B53">
        <v>454756</v>
      </c>
      <c r="C53" t="s">
        <v>152</v>
      </c>
      <c r="D53" t="s">
        <v>20</v>
      </c>
      <c r="E53" t="s">
        <v>39</v>
      </c>
      <c r="F53">
        <v>40.68871</v>
      </c>
      <c r="G53">
        <v>-73.973219999999998</v>
      </c>
      <c r="H53" t="s">
        <v>18</v>
      </c>
      <c r="I53">
        <v>150</v>
      </c>
      <c r="J53">
        <f t="shared" si="4"/>
        <v>-9.1474797759800941E-2</v>
      </c>
      <c r="K53">
        <f>VLOOKUP(E53,Sheet2!A:B,2,FALSE)</f>
        <v>143.55555555555554</v>
      </c>
      <c r="L53" s="7">
        <f t="shared" si="3"/>
        <v>4.4891640866873139E-2</v>
      </c>
      <c r="M53">
        <v>0.04</v>
      </c>
      <c r="N53">
        <f t="shared" si="5"/>
        <v>6</v>
      </c>
      <c r="O53">
        <v>30</v>
      </c>
      <c r="P53">
        <v>6</v>
      </c>
      <c r="Q53" s="8">
        <v>43698</v>
      </c>
      <c r="R53">
        <v>0</v>
      </c>
      <c r="S53">
        <v>0</v>
      </c>
    </row>
    <row r="54" spans="1:19" x14ac:dyDescent="0.35">
      <c r="A54">
        <v>113092</v>
      </c>
      <c r="B54">
        <v>575906</v>
      </c>
      <c r="C54" t="s">
        <v>176</v>
      </c>
      <c r="D54" t="s">
        <v>20</v>
      </c>
      <c r="E54" t="s">
        <v>39</v>
      </c>
      <c r="F54">
        <v>40.6905</v>
      </c>
      <c r="G54">
        <v>-73.978669999999994</v>
      </c>
      <c r="H54" t="s">
        <v>22</v>
      </c>
      <c r="I54">
        <v>90</v>
      </c>
      <c r="J54">
        <f t="shared" si="4"/>
        <v>-0.45488487865588056</v>
      </c>
      <c r="K54">
        <f>VLOOKUP(E54,Sheet2!A:B,2,FALSE)</f>
        <v>143.55555555555554</v>
      </c>
      <c r="L54" s="7">
        <f t="shared" si="3"/>
        <v>-0.37306501547987614</v>
      </c>
      <c r="M54">
        <v>0</v>
      </c>
      <c r="N54">
        <f t="shared" si="5"/>
        <v>0</v>
      </c>
      <c r="O54">
        <v>30</v>
      </c>
      <c r="P54">
        <v>0</v>
      </c>
      <c r="R54">
        <v>0</v>
      </c>
      <c r="S54">
        <v>0</v>
      </c>
    </row>
    <row r="55" spans="1:19" x14ac:dyDescent="0.35">
      <c r="A55">
        <v>50447</v>
      </c>
      <c r="B55">
        <v>9744</v>
      </c>
      <c r="C55" t="s">
        <v>30</v>
      </c>
      <c r="D55" t="s">
        <v>20</v>
      </c>
      <c r="E55" t="s">
        <v>114</v>
      </c>
      <c r="F55">
        <v>40.669130000000003</v>
      </c>
      <c r="G55">
        <v>-73.990409999999997</v>
      </c>
      <c r="H55" t="s">
        <v>18</v>
      </c>
      <c r="I55" s="4">
        <v>162</v>
      </c>
      <c r="J55" s="4">
        <f t="shared" si="4"/>
        <v>-1.8792781580585061E-2</v>
      </c>
      <c r="K55" s="4">
        <f>VLOOKUP(E55,Sheet2!A:B,2,FALSE)</f>
        <v>146</v>
      </c>
      <c r="L55" s="5">
        <f t="shared" si="3"/>
        <v>0.1095890410958904</v>
      </c>
      <c r="M55" s="4">
        <v>1.52</v>
      </c>
      <c r="N55">
        <f t="shared" si="5"/>
        <v>246.24</v>
      </c>
      <c r="O55">
        <v>5</v>
      </c>
      <c r="P55">
        <v>214</v>
      </c>
      <c r="Q55" s="8">
        <v>44696</v>
      </c>
      <c r="R55">
        <v>265</v>
      </c>
      <c r="S55">
        <v>28</v>
      </c>
    </row>
    <row r="56" spans="1:19" x14ac:dyDescent="0.35">
      <c r="A56">
        <v>100186</v>
      </c>
      <c r="B56">
        <v>526805</v>
      </c>
      <c r="C56" t="s">
        <v>161</v>
      </c>
      <c r="D56" t="s">
        <v>20</v>
      </c>
      <c r="E56" t="s">
        <v>114</v>
      </c>
      <c r="F56">
        <v>40.669519999999999</v>
      </c>
      <c r="G56">
        <v>-73.992009999999993</v>
      </c>
      <c r="H56" t="s">
        <v>18</v>
      </c>
      <c r="I56">
        <v>130</v>
      </c>
      <c r="J56">
        <f t="shared" si="4"/>
        <v>-0.21261149139182745</v>
      </c>
      <c r="K56">
        <f>VLOOKUP(E56,Sheet2!A:B,2,FALSE)</f>
        <v>146</v>
      </c>
      <c r="L56" s="7">
        <f t="shared" si="3"/>
        <v>-0.1095890410958904</v>
      </c>
      <c r="M56">
        <v>0.83</v>
      </c>
      <c r="N56">
        <f t="shared" si="5"/>
        <v>107.89999999999999</v>
      </c>
      <c r="O56">
        <v>30</v>
      </c>
      <c r="P56">
        <v>111</v>
      </c>
      <c r="Q56" s="8">
        <v>44640</v>
      </c>
      <c r="R56">
        <v>6</v>
      </c>
      <c r="S56">
        <v>5</v>
      </c>
    </row>
    <row r="57" spans="1:19" x14ac:dyDescent="0.35">
      <c r="A57">
        <v>107630</v>
      </c>
      <c r="B57">
        <v>306739</v>
      </c>
      <c r="C57" t="s">
        <v>173</v>
      </c>
      <c r="D57" t="s">
        <v>20</v>
      </c>
      <c r="E57" t="s">
        <v>60</v>
      </c>
      <c r="F57">
        <v>40.727409999999999</v>
      </c>
      <c r="G57">
        <v>-73.954660000000004</v>
      </c>
      <c r="H57" t="s">
        <v>18</v>
      </c>
      <c r="I57" s="3">
        <v>175</v>
      </c>
      <c r="J57" s="3">
        <v>175</v>
      </c>
      <c r="K57" s="3">
        <v>175</v>
      </c>
      <c r="L57" s="3">
        <v>175</v>
      </c>
      <c r="M57" s="3">
        <v>175</v>
      </c>
      <c r="N57">
        <f t="shared" si="5"/>
        <v>30625</v>
      </c>
      <c r="O57">
        <v>3</v>
      </c>
      <c r="P57">
        <v>312</v>
      </c>
      <c r="Q57" s="8">
        <v>44697</v>
      </c>
      <c r="R57">
        <v>56</v>
      </c>
      <c r="S57">
        <v>31</v>
      </c>
    </row>
    <row r="58" spans="1:19" x14ac:dyDescent="0.35">
      <c r="A58">
        <v>14314</v>
      </c>
      <c r="B58">
        <v>56246</v>
      </c>
      <c r="C58" t="s">
        <v>59</v>
      </c>
      <c r="D58" t="s">
        <v>20</v>
      </c>
      <c r="E58" t="s">
        <v>60</v>
      </c>
      <c r="F58">
        <v>40.735349999999997</v>
      </c>
      <c r="G58">
        <v>-73.955839999999995</v>
      </c>
      <c r="H58" t="s">
        <v>18</v>
      </c>
      <c r="I58">
        <v>99</v>
      </c>
      <c r="J58">
        <f t="shared" ref="J58:J89" si="6">I58/$I$148 - 1</f>
        <v>-0.4003733665214686</v>
      </c>
      <c r="K58">
        <f>VLOOKUP(E58,Sheet2!A:B,2,FALSE)</f>
        <v>316.55555555555554</v>
      </c>
      <c r="L58" s="7">
        <f t="shared" si="3"/>
        <v>-0.68725868725868722</v>
      </c>
      <c r="M58">
        <v>1.18</v>
      </c>
      <c r="N58">
        <f t="shared" si="5"/>
        <v>116.82</v>
      </c>
      <c r="O58">
        <v>30</v>
      </c>
      <c r="P58">
        <v>179</v>
      </c>
      <c r="Q58" s="8">
        <v>44059</v>
      </c>
      <c r="R58">
        <v>276</v>
      </c>
      <c r="S58">
        <v>0</v>
      </c>
    </row>
    <row r="59" spans="1:19" x14ac:dyDescent="0.35">
      <c r="A59">
        <v>77765</v>
      </c>
      <c r="B59">
        <v>417504</v>
      </c>
      <c r="C59" t="s">
        <v>146</v>
      </c>
      <c r="D59" t="s">
        <v>20</v>
      </c>
      <c r="E59" t="s">
        <v>60</v>
      </c>
      <c r="F59">
        <v>40.737769999999998</v>
      </c>
      <c r="G59">
        <v>-73.953659999999999</v>
      </c>
      <c r="H59" t="s">
        <v>147</v>
      </c>
      <c r="I59">
        <v>250</v>
      </c>
      <c r="J59">
        <f t="shared" si="6"/>
        <v>0.51420867040033169</v>
      </c>
      <c r="K59">
        <f>VLOOKUP(E59,Sheet2!A:B,2,FALSE)</f>
        <v>316.55555555555554</v>
      </c>
      <c r="L59" s="7">
        <f t="shared" si="3"/>
        <v>-0.21024921024921017</v>
      </c>
      <c r="M59">
        <v>0.3</v>
      </c>
      <c r="N59">
        <f t="shared" si="5"/>
        <v>75</v>
      </c>
      <c r="O59">
        <v>3</v>
      </c>
      <c r="P59">
        <v>41</v>
      </c>
      <c r="Q59" s="8">
        <v>44675</v>
      </c>
      <c r="R59">
        <v>202</v>
      </c>
      <c r="S59">
        <v>3</v>
      </c>
    </row>
    <row r="60" spans="1:19" x14ac:dyDescent="0.35">
      <c r="A60">
        <v>84010</v>
      </c>
      <c r="B60">
        <v>417504</v>
      </c>
      <c r="C60" t="s">
        <v>146</v>
      </c>
      <c r="D60" t="s">
        <v>20</v>
      </c>
      <c r="E60" t="s">
        <v>60</v>
      </c>
      <c r="F60">
        <v>40.737769999999998</v>
      </c>
      <c r="G60">
        <v>-73.953659999999999</v>
      </c>
      <c r="H60" t="s">
        <v>147</v>
      </c>
      <c r="I60">
        <v>210</v>
      </c>
      <c r="J60">
        <f t="shared" si="6"/>
        <v>0.27193528313627868</v>
      </c>
      <c r="K60">
        <f>VLOOKUP(E60,Sheet2!A:B,2,FALSE)</f>
        <v>316.55555555555554</v>
      </c>
      <c r="L60" s="7">
        <f t="shared" si="3"/>
        <v>-0.33660933660933656</v>
      </c>
      <c r="M60">
        <v>0.16</v>
      </c>
      <c r="N60">
        <f t="shared" si="5"/>
        <v>33.6</v>
      </c>
      <c r="O60">
        <v>3</v>
      </c>
      <c r="P60">
        <v>21</v>
      </c>
      <c r="Q60" s="8">
        <v>44685</v>
      </c>
      <c r="R60">
        <v>197</v>
      </c>
      <c r="S60">
        <v>5</v>
      </c>
    </row>
    <row r="61" spans="1:19" x14ac:dyDescent="0.35">
      <c r="A61">
        <v>80684</v>
      </c>
      <c r="B61">
        <v>417504</v>
      </c>
      <c r="C61" t="s">
        <v>146</v>
      </c>
      <c r="D61" t="s">
        <v>20</v>
      </c>
      <c r="E61" t="s">
        <v>60</v>
      </c>
      <c r="F61">
        <v>40.737560000000002</v>
      </c>
      <c r="G61">
        <v>-73.953500000000005</v>
      </c>
      <c r="H61" t="s">
        <v>147</v>
      </c>
      <c r="I61">
        <v>529</v>
      </c>
      <c r="J61">
        <f t="shared" si="6"/>
        <v>2.2040655465671022</v>
      </c>
      <c r="K61">
        <f>VLOOKUP(E61,Sheet2!A:B,2,FALSE)</f>
        <v>316.55555555555554</v>
      </c>
      <c r="L61" s="7">
        <f t="shared" si="3"/>
        <v>0.67111267111267114</v>
      </c>
      <c r="M61">
        <v>0.08</v>
      </c>
      <c r="N61">
        <f t="shared" si="5"/>
        <v>42.32</v>
      </c>
      <c r="O61">
        <v>3</v>
      </c>
      <c r="P61">
        <v>10</v>
      </c>
      <c r="Q61" s="8">
        <v>44513</v>
      </c>
      <c r="R61">
        <v>164</v>
      </c>
      <c r="S61">
        <v>2</v>
      </c>
    </row>
    <row r="62" spans="1:19" x14ac:dyDescent="0.35">
      <c r="A62">
        <v>103311</v>
      </c>
      <c r="B62">
        <v>417504</v>
      </c>
      <c r="C62" t="s">
        <v>146</v>
      </c>
      <c r="D62" t="s">
        <v>20</v>
      </c>
      <c r="E62" t="s">
        <v>60</v>
      </c>
      <c r="F62">
        <v>40.737780000000001</v>
      </c>
      <c r="G62">
        <v>-73.953659999999999</v>
      </c>
      <c r="H62" t="s">
        <v>22</v>
      </c>
      <c r="I62">
        <v>785</v>
      </c>
      <c r="J62">
        <f t="shared" si="6"/>
        <v>3.7546152250570417</v>
      </c>
      <c r="K62">
        <f>VLOOKUP(E62,Sheet2!A:B,2,FALSE)</f>
        <v>316.55555555555554</v>
      </c>
      <c r="L62" s="7">
        <f t="shared" si="3"/>
        <v>1.4798174798174801</v>
      </c>
      <c r="M62">
        <v>7.0000000000000007E-2</v>
      </c>
      <c r="N62">
        <f t="shared" si="5"/>
        <v>54.95</v>
      </c>
      <c r="O62">
        <v>3</v>
      </c>
      <c r="P62">
        <v>9</v>
      </c>
      <c r="Q62" s="8">
        <v>43239</v>
      </c>
      <c r="R62">
        <v>107</v>
      </c>
      <c r="S62">
        <v>0</v>
      </c>
    </row>
    <row r="63" spans="1:19" x14ac:dyDescent="0.35">
      <c r="A63">
        <v>80700</v>
      </c>
      <c r="B63">
        <v>417504</v>
      </c>
      <c r="C63" t="s">
        <v>146</v>
      </c>
      <c r="D63" t="s">
        <v>20</v>
      </c>
      <c r="E63" t="s">
        <v>60</v>
      </c>
      <c r="F63">
        <v>40.737769999999998</v>
      </c>
      <c r="G63">
        <v>-73.953659999999999</v>
      </c>
      <c r="H63" t="s">
        <v>22</v>
      </c>
      <c r="I63">
        <v>363</v>
      </c>
      <c r="J63">
        <f t="shared" si="6"/>
        <v>1.1986309894212819</v>
      </c>
      <c r="K63">
        <f>VLOOKUP(E63,Sheet2!A:B,2,FALSE)</f>
        <v>316.55555555555554</v>
      </c>
      <c r="L63" s="7">
        <f t="shared" si="3"/>
        <v>0.14671814671814687</v>
      </c>
      <c r="M63">
        <v>0.06</v>
      </c>
      <c r="N63">
        <f t="shared" si="5"/>
        <v>21.779999999999998</v>
      </c>
      <c r="O63">
        <v>3</v>
      </c>
      <c r="P63">
        <v>8</v>
      </c>
      <c r="Q63" s="8">
        <v>44697</v>
      </c>
      <c r="R63">
        <v>198</v>
      </c>
      <c r="S63">
        <v>1</v>
      </c>
    </row>
    <row r="64" spans="1:19" x14ac:dyDescent="0.35">
      <c r="A64">
        <v>74860</v>
      </c>
      <c r="B64">
        <v>394752</v>
      </c>
      <c r="C64" t="s">
        <v>144</v>
      </c>
      <c r="D64" t="s">
        <v>20</v>
      </c>
      <c r="E64" t="s">
        <v>60</v>
      </c>
      <c r="F64">
        <v>40.723640000000003</v>
      </c>
      <c r="G64">
        <v>-73.950130000000001</v>
      </c>
      <c r="H64" t="s">
        <v>18</v>
      </c>
      <c r="I64">
        <v>75</v>
      </c>
      <c r="J64">
        <f t="shared" si="6"/>
        <v>-0.54573739887990047</v>
      </c>
      <c r="K64">
        <f>VLOOKUP(E64,Sheet2!A:B,2,FALSE)</f>
        <v>316.55555555555554</v>
      </c>
      <c r="L64" s="7">
        <f t="shared" si="3"/>
        <v>-0.76307476307476307</v>
      </c>
      <c r="M64">
        <v>0.02</v>
      </c>
      <c r="N64">
        <f t="shared" si="5"/>
        <v>1.5</v>
      </c>
      <c r="O64">
        <v>30</v>
      </c>
      <c r="P64">
        <v>3</v>
      </c>
      <c r="Q64" s="8">
        <v>43768</v>
      </c>
      <c r="R64">
        <v>0</v>
      </c>
      <c r="S64">
        <v>0</v>
      </c>
    </row>
    <row r="65" spans="1:19" x14ac:dyDescent="0.35">
      <c r="A65">
        <v>81739</v>
      </c>
      <c r="B65">
        <v>417504</v>
      </c>
      <c r="C65" t="s">
        <v>146</v>
      </c>
      <c r="D65" t="s">
        <v>20</v>
      </c>
      <c r="E65" t="s">
        <v>60</v>
      </c>
      <c r="F65">
        <v>40.737769999999998</v>
      </c>
      <c r="G65">
        <v>-73.953659999999999</v>
      </c>
      <c r="H65" t="s">
        <v>22</v>
      </c>
      <c r="I65">
        <v>363</v>
      </c>
      <c r="J65">
        <f t="shared" si="6"/>
        <v>1.1986309894212819</v>
      </c>
      <c r="K65">
        <f>VLOOKUP(E65,Sheet2!A:B,2,FALSE)</f>
        <v>316.55555555555554</v>
      </c>
      <c r="L65" s="7">
        <f t="shared" si="3"/>
        <v>0.14671814671814687</v>
      </c>
      <c r="M65">
        <v>0.01</v>
      </c>
      <c r="N65">
        <f t="shared" si="5"/>
        <v>3.63</v>
      </c>
      <c r="O65">
        <v>3</v>
      </c>
      <c r="P65">
        <v>2</v>
      </c>
      <c r="Q65" s="8">
        <v>40675</v>
      </c>
      <c r="R65">
        <v>198</v>
      </c>
      <c r="S65">
        <v>0</v>
      </c>
    </row>
    <row r="66" spans="1:19" x14ac:dyDescent="0.35">
      <c r="A66">
        <v>60457</v>
      </c>
      <c r="B66">
        <v>99212</v>
      </c>
      <c r="C66" t="s">
        <v>115</v>
      </c>
      <c r="D66" t="s">
        <v>16</v>
      </c>
      <c r="E66" t="s">
        <v>139</v>
      </c>
      <c r="F66">
        <v>40.730719999999998</v>
      </c>
      <c r="G66">
        <v>-73.992750000000001</v>
      </c>
      <c r="H66" t="s">
        <v>18</v>
      </c>
      <c r="I66">
        <v>250</v>
      </c>
      <c r="J66">
        <f t="shared" si="6"/>
        <v>0.51420867040033169</v>
      </c>
      <c r="K66">
        <f>VLOOKUP(E66,Sheet2!A:B,2,FALSE)</f>
        <v>250</v>
      </c>
      <c r="L66" s="7">
        <f t="shared" si="3"/>
        <v>0</v>
      </c>
      <c r="M66">
        <v>7.0000000000000007E-2</v>
      </c>
      <c r="N66">
        <f t="shared" ref="N66:N97" si="7">M66*I66</f>
        <v>17.5</v>
      </c>
      <c r="O66">
        <v>30</v>
      </c>
      <c r="P66">
        <v>10</v>
      </c>
      <c r="Q66" s="8">
        <v>43698</v>
      </c>
      <c r="R66">
        <v>0</v>
      </c>
      <c r="S66">
        <v>0</v>
      </c>
    </row>
    <row r="67" spans="1:19" x14ac:dyDescent="0.35">
      <c r="A67">
        <v>58059</v>
      </c>
      <c r="B67">
        <v>277379</v>
      </c>
      <c r="C67" t="s">
        <v>130</v>
      </c>
      <c r="D67" t="s">
        <v>16</v>
      </c>
      <c r="E67" t="s">
        <v>45</v>
      </c>
      <c r="F67">
        <v>40.823799999999999</v>
      </c>
      <c r="G67">
        <v>-73.94444</v>
      </c>
      <c r="H67" s="3" t="s">
        <v>22</v>
      </c>
      <c r="I67" s="3">
        <v>60</v>
      </c>
      <c r="J67" s="3">
        <f t="shared" si="6"/>
        <v>-0.63658991910392038</v>
      </c>
      <c r="K67" s="3">
        <f>VLOOKUP(E67,Sheet2!A:B,2,FALSE)</f>
        <v>99.875</v>
      </c>
      <c r="L67" s="6">
        <f t="shared" ref="L67:L130" si="8">I67/K67-1</f>
        <v>-0.39924906132665827</v>
      </c>
      <c r="M67">
        <v>4.47</v>
      </c>
      <c r="N67">
        <f t="shared" si="7"/>
        <v>268.2</v>
      </c>
      <c r="O67">
        <v>1</v>
      </c>
      <c r="P67">
        <v>605</v>
      </c>
      <c r="Q67" s="8">
        <v>44711</v>
      </c>
      <c r="R67">
        <v>178</v>
      </c>
      <c r="S67">
        <v>57</v>
      </c>
    </row>
    <row r="68" spans="1:19" x14ac:dyDescent="0.35">
      <c r="A68">
        <v>106363</v>
      </c>
      <c r="B68">
        <v>551055</v>
      </c>
      <c r="C68" t="s">
        <v>170</v>
      </c>
      <c r="D68" t="s">
        <v>16</v>
      </c>
      <c r="E68" t="s">
        <v>45</v>
      </c>
      <c r="F68">
        <v>40.827719999999999</v>
      </c>
      <c r="G68">
        <v>-73.952839999999995</v>
      </c>
      <c r="H68" t="s">
        <v>22</v>
      </c>
      <c r="I68">
        <v>79</v>
      </c>
      <c r="J68">
        <f t="shared" si="6"/>
        <v>-0.52151006015349521</v>
      </c>
      <c r="K68">
        <f>VLOOKUP(E68,Sheet2!A:B,2,FALSE)</f>
        <v>99.875</v>
      </c>
      <c r="L68" s="7">
        <f t="shared" si="8"/>
        <v>-0.20901126408010018</v>
      </c>
      <c r="M68">
        <v>3.24</v>
      </c>
      <c r="N68">
        <f t="shared" si="7"/>
        <v>255.96</v>
      </c>
      <c r="O68">
        <v>5</v>
      </c>
      <c r="P68">
        <v>436</v>
      </c>
      <c r="Q68" s="8">
        <v>44712</v>
      </c>
      <c r="R68">
        <v>239</v>
      </c>
      <c r="S68">
        <v>19</v>
      </c>
    </row>
    <row r="69" spans="1:19" x14ac:dyDescent="0.35">
      <c r="A69">
        <v>27644</v>
      </c>
      <c r="B69">
        <v>119510</v>
      </c>
      <c r="C69" t="s">
        <v>100</v>
      </c>
      <c r="D69" t="s">
        <v>16</v>
      </c>
      <c r="E69" t="s">
        <v>45</v>
      </c>
      <c r="F69">
        <v>40.826819999999998</v>
      </c>
      <c r="G69">
        <v>-73.949479999999994</v>
      </c>
      <c r="H69" t="s">
        <v>18</v>
      </c>
      <c r="I69">
        <v>180</v>
      </c>
      <c r="J69">
        <f t="shared" si="6"/>
        <v>9.0230242688238871E-2</v>
      </c>
      <c r="K69">
        <f>VLOOKUP(E69,Sheet2!A:B,2,FALSE)</f>
        <v>99.875</v>
      </c>
      <c r="L69" s="7">
        <f t="shared" si="8"/>
        <v>0.80225281602002507</v>
      </c>
      <c r="M69">
        <v>1.67</v>
      </c>
      <c r="N69">
        <f t="shared" si="7"/>
        <v>300.59999999999997</v>
      </c>
      <c r="O69">
        <v>2</v>
      </c>
      <c r="P69">
        <v>219</v>
      </c>
      <c r="Q69" s="8">
        <v>44562</v>
      </c>
      <c r="R69">
        <v>293</v>
      </c>
      <c r="S69">
        <v>11</v>
      </c>
    </row>
    <row r="70" spans="1:19" x14ac:dyDescent="0.35">
      <c r="A70">
        <v>60666</v>
      </c>
      <c r="B70">
        <v>256161</v>
      </c>
      <c r="C70" t="s">
        <v>124</v>
      </c>
      <c r="D70" t="s">
        <v>16</v>
      </c>
      <c r="E70" t="s">
        <v>45</v>
      </c>
      <c r="F70">
        <v>40.81006</v>
      </c>
      <c r="G70">
        <v>-73.945589999999996</v>
      </c>
      <c r="H70" t="s">
        <v>22</v>
      </c>
      <c r="I70">
        <v>111</v>
      </c>
      <c r="J70">
        <f t="shared" si="6"/>
        <v>-0.32769135034225272</v>
      </c>
      <c r="K70">
        <f>VLOOKUP(E70,Sheet2!A:B,2,FALSE)</f>
        <v>99.875</v>
      </c>
      <c r="L70" s="7">
        <f t="shared" si="8"/>
        <v>0.11138923654568211</v>
      </c>
      <c r="M70">
        <v>1.63</v>
      </c>
      <c r="N70">
        <f t="shared" si="7"/>
        <v>180.92999999999998</v>
      </c>
      <c r="O70">
        <v>3</v>
      </c>
      <c r="P70">
        <v>226</v>
      </c>
      <c r="Q70" s="8">
        <v>44697</v>
      </c>
      <c r="R70">
        <v>32</v>
      </c>
      <c r="S70">
        <v>10</v>
      </c>
    </row>
    <row r="71" spans="1:19" x14ac:dyDescent="0.35">
      <c r="A71">
        <v>56859</v>
      </c>
      <c r="B71">
        <v>256161</v>
      </c>
      <c r="C71" t="s">
        <v>124</v>
      </c>
      <c r="D71" t="s">
        <v>16</v>
      </c>
      <c r="E71" t="s">
        <v>45</v>
      </c>
      <c r="F71">
        <v>40.812010000000001</v>
      </c>
      <c r="G71">
        <v>-73.944519999999997</v>
      </c>
      <c r="H71" t="s">
        <v>22</v>
      </c>
      <c r="I71">
        <v>74</v>
      </c>
      <c r="J71">
        <f t="shared" si="6"/>
        <v>-0.55179423356150181</v>
      </c>
      <c r="K71">
        <f>VLOOKUP(E71,Sheet2!A:B,2,FALSE)</f>
        <v>99.875</v>
      </c>
      <c r="L71" s="7">
        <f t="shared" si="8"/>
        <v>-0.25907384230287855</v>
      </c>
      <c r="M71">
        <v>1.62</v>
      </c>
      <c r="N71">
        <f t="shared" si="7"/>
        <v>119.88000000000001</v>
      </c>
      <c r="O71">
        <v>3</v>
      </c>
      <c r="P71">
        <v>226</v>
      </c>
      <c r="Q71" s="8">
        <v>44699</v>
      </c>
      <c r="R71">
        <v>43</v>
      </c>
      <c r="S71">
        <v>18</v>
      </c>
    </row>
    <row r="72" spans="1:19" x14ac:dyDescent="0.35">
      <c r="A72">
        <v>25696</v>
      </c>
      <c r="B72">
        <v>107628</v>
      </c>
      <c r="C72" t="s">
        <v>97</v>
      </c>
      <c r="D72" t="s">
        <v>16</v>
      </c>
      <c r="E72" t="s">
        <v>45</v>
      </c>
      <c r="F72">
        <v>40.810400000000001</v>
      </c>
      <c r="G72">
        <v>-73.943089999999998</v>
      </c>
      <c r="H72" t="s">
        <v>22</v>
      </c>
      <c r="I72">
        <v>100</v>
      </c>
      <c r="J72">
        <f t="shared" si="6"/>
        <v>-0.39431653183986726</v>
      </c>
      <c r="K72">
        <f>VLOOKUP(E72,Sheet2!A:B,2,FALSE)</f>
        <v>99.875</v>
      </c>
      <c r="L72" s="7">
        <f t="shared" si="8"/>
        <v>1.2515644555695093E-3</v>
      </c>
      <c r="M72">
        <v>1.35</v>
      </c>
      <c r="N72">
        <f t="shared" si="7"/>
        <v>135</v>
      </c>
      <c r="O72">
        <v>1</v>
      </c>
      <c r="P72">
        <v>190</v>
      </c>
      <c r="Q72" s="8">
        <v>43831</v>
      </c>
      <c r="R72">
        <v>0</v>
      </c>
      <c r="S72">
        <v>0</v>
      </c>
    </row>
    <row r="73" spans="1:19" x14ac:dyDescent="0.35">
      <c r="A73">
        <v>116551</v>
      </c>
      <c r="B73">
        <v>497672</v>
      </c>
      <c r="C73" t="s">
        <v>181</v>
      </c>
      <c r="D73" t="s">
        <v>16</v>
      </c>
      <c r="E73" t="s">
        <v>45</v>
      </c>
      <c r="F73">
        <v>40.803840000000001</v>
      </c>
      <c r="G73">
        <v>-73.951229999999995</v>
      </c>
      <c r="H73" t="s">
        <v>18</v>
      </c>
      <c r="I73">
        <v>70</v>
      </c>
      <c r="J73">
        <f t="shared" si="6"/>
        <v>-0.57602157228790718</v>
      </c>
      <c r="K73">
        <f>VLOOKUP(E73,Sheet2!A:B,2,FALSE)</f>
        <v>99.875</v>
      </c>
      <c r="L73" s="7">
        <f t="shared" si="8"/>
        <v>-0.29912390488110141</v>
      </c>
      <c r="M73">
        <v>1.28</v>
      </c>
      <c r="N73">
        <f t="shared" si="7"/>
        <v>89.600000000000009</v>
      </c>
      <c r="O73">
        <v>30</v>
      </c>
      <c r="P73">
        <v>172</v>
      </c>
      <c r="Q73" s="8">
        <v>44453</v>
      </c>
      <c r="R73">
        <v>30</v>
      </c>
      <c r="S73">
        <v>1</v>
      </c>
    </row>
    <row r="74" spans="1:19" x14ac:dyDescent="0.35">
      <c r="A74">
        <v>105790</v>
      </c>
      <c r="B74">
        <v>548817</v>
      </c>
      <c r="C74" t="s">
        <v>169</v>
      </c>
      <c r="D74" t="s">
        <v>16</v>
      </c>
      <c r="E74" t="s">
        <v>45</v>
      </c>
      <c r="F74">
        <v>40.819189999999999</v>
      </c>
      <c r="G74">
        <v>-73.954430000000002</v>
      </c>
      <c r="H74" t="s">
        <v>22</v>
      </c>
      <c r="I74">
        <v>80</v>
      </c>
      <c r="J74">
        <f t="shared" si="6"/>
        <v>-0.51545322547189376</v>
      </c>
      <c r="K74">
        <f>VLOOKUP(E74,Sheet2!A:B,2,FALSE)</f>
        <v>99.875</v>
      </c>
      <c r="L74" s="7">
        <f t="shared" si="8"/>
        <v>-0.19899874843554444</v>
      </c>
      <c r="M74">
        <v>1.1299999999999999</v>
      </c>
      <c r="N74">
        <f t="shared" si="7"/>
        <v>90.399999999999991</v>
      </c>
      <c r="O74">
        <v>30</v>
      </c>
      <c r="P74">
        <v>144</v>
      </c>
      <c r="Q74" s="8">
        <v>43641</v>
      </c>
      <c r="R74">
        <v>60</v>
      </c>
      <c r="S74">
        <v>0</v>
      </c>
    </row>
    <row r="75" spans="1:19" x14ac:dyDescent="0.35">
      <c r="A75">
        <v>9704</v>
      </c>
      <c r="B75">
        <v>32045</v>
      </c>
      <c r="C75" t="s">
        <v>44</v>
      </c>
      <c r="D75" t="s">
        <v>16</v>
      </c>
      <c r="E75" t="s">
        <v>45</v>
      </c>
      <c r="F75">
        <v>40.81317</v>
      </c>
      <c r="G75">
        <v>-73.954650000000001</v>
      </c>
      <c r="H75" t="s">
        <v>22</v>
      </c>
      <c r="I75">
        <v>55</v>
      </c>
      <c r="J75">
        <f t="shared" si="6"/>
        <v>-0.66687409251192697</v>
      </c>
      <c r="K75">
        <f>VLOOKUP(E75,Sheet2!A:B,2,FALSE)</f>
        <v>99.875</v>
      </c>
      <c r="L75" s="7">
        <f t="shared" si="8"/>
        <v>-0.44931163954943676</v>
      </c>
      <c r="M75">
        <v>1.01</v>
      </c>
      <c r="N75">
        <f t="shared" si="7"/>
        <v>55.55</v>
      </c>
      <c r="O75">
        <v>30</v>
      </c>
      <c r="P75">
        <v>98</v>
      </c>
      <c r="Q75" s="8">
        <v>43904</v>
      </c>
      <c r="R75">
        <v>116</v>
      </c>
      <c r="S75">
        <v>0</v>
      </c>
    </row>
    <row r="76" spans="1:19" x14ac:dyDescent="0.35">
      <c r="A76">
        <v>19159</v>
      </c>
      <c r="B76">
        <v>73051</v>
      </c>
      <c r="C76" t="s">
        <v>84</v>
      </c>
      <c r="D76" t="s">
        <v>16</v>
      </c>
      <c r="E76" t="s">
        <v>45</v>
      </c>
      <c r="F76">
        <v>40.82817</v>
      </c>
      <c r="G76">
        <v>-73.951329999999999</v>
      </c>
      <c r="H76" t="s">
        <v>18</v>
      </c>
      <c r="I76">
        <v>110</v>
      </c>
      <c r="J76">
        <f t="shared" si="6"/>
        <v>-0.33374818502385406</v>
      </c>
      <c r="K76">
        <f>VLOOKUP(E76,Sheet2!A:B,2,FALSE)</f>
        <v>99.875</v>
      </c>
      <c r="L76" s="7">
        <f t="shared" si="8"/>
        <v>0.10137672090112648</v>
      </c>
      <c r="M76">
        <v>0.4</v>
      </c>
      <c r="N76">
        <f t="shared" si="7"/>
        <v>44</v>
      </c>
      <c r="O76">
        <v>180</v>
      </c>
      <c r="P76">
        <v>58</v>
      </c>
      <c r="Q76" s="8">
        <v>44075</v>
      </c>
      <c r="R76">
        <v>276</v>
      </c>
      <c r="S76">
        <v>0</v>
      </c>
    </row>
    <row r="77" spans="1:19" x14ac:dyDescent="0.35">
      <c r="A77">
        <v>45542</v>
      </c>
      <c r="B77">
        <v>202249</v>
      </c>
      <c r="C77" t="s">
        <v>105</v>
      </c>
      <c r="D77" t="s">
        <v>16</v>
      </c>
      <c r="E77" t="s">
        <v>45</v>
      </c>
      <c r="F77">
        <v>40.825690000000002</v>
      </c>
      <c r="G77">
        <v>-73.938419999999994</v>
      </c>
      <c r="H77" t="s">
        <v>18</v>
      </c>
      <c r="I77">
        <v>100</v>
      </c>
      <c r="J77">
        <f t="shared" si="6"/>
        <v>-0.39431653183986726</v>
      </c>
      <c r="K77">
        <f>VLOOKUP(E77,Sheet2!A:B,2,FALSE)</f>
        <v>99.875</v>
      </c>
      <c r="L77" s="7">
        <f t="shared" si="8"/>
        <v>1.2515644555695093E-3</v>
      </c>
      <c r="M77">
        <v>0.4</v>
      </c>
      <c r="N77">
        <f t="shared" si="7"/>
        <v>40</v>
      </c>
      <c r="O77">
        <v>30</v>
      </c>
      <c r="P77">
        <v>18</v>
      </c>
      <c r="Q77" s="8">
        <v>43451</v>
      </c>
      <c r="R77">
        <v>0</v>
      </c>
      <c r="S77">
        <v>0</v>
      </c>
    </row>
    <row r="78" spans="1:19" x14ac:dyDescent="0.35">
      <c r="A78">
        <v>115535</v>
      </c>
      <c r="B78">
        <v>567187</v>
      </c>
      <c r="C78" t="s">
        <v>38</v>
      </c>
      <c r="D78" t="s">
        <v>16</v>
      </c>
      <c r="E78" t="s">
        <v>45</v>
      </c>
      <c r="F78">
        <v>40.824019999999997</v>
      </c>
      <c r="G78">
        <v>-73.952629999999999</v>
      </c>
      <c r="H78" t="s">
        <v>22</v>
      </c>
      <c r="I78">
        <v>65</v>
      </c>
      <c r="J78">
        <f t="shared" si="6"/>
        <v>-0.60630574569591378</v>
      </c>
      <c r="K78">
        <f>VLOOKUP(E78,Sheet2!A:B,2,FALSE)</f>
        <v>99.875</v>
      </c>
      <c r="L78" s="7">
        <f t="shared" si="8"/>
        <v>-0.3491864831038799</v>
      </c>
      <c r="M78">
        <v>0.25</v>
      </c>
      <c r="N78">
        <f t="shared" si="7"/>
        <v>16.25</v>
      </c>
      <c r="O78">
        <v>30</v>
      </c>
      <c r="P78">
        <v>34</v>
      </c>
      <c r="Q78" s="8">
        <v>43768</v>
      </c>
      <c r="R78">
        <v>303</v>
      </c>
      <c r="S78">
        <v>0</v>
      </c>
    </row>
    <row r="79" spans="1:19" x14ac:dyDescent="0.35">
      <c r="A79">
        <v>21644</v>
      </c>
      <c r="B79">
        <v>82685</v>
      </c>
      <c r="C79" t="s">
        <v>88</v>
      </c>
      <c r="D79" t="s">
        <v>16</v>
      </c>
      <c r="E79" t="s">
        <v>45</v>
      </c>
      <c r="F79">
        <v>40.827820000000003</v>
      </c>
      <c r="G79">
        <v>-73.947299999999998</v>
      </c>
      <c r="H79" t="s">
        <v>22</v>
      </c>
      <c r="I79">
        <v>99</v>
      </c>
      <c r="J79">
        <f t="shared" si="6"/>
        <v>-0.4003733665214686</v>
      </c>
      <c r="K79">
        <f>VLOOKUP(E79,Sheet2!A:B,2,FALSE)</f>
        <v>99.875</v>
      </c>
      <c r="L79" s="7">
        <f t="shared" si="8"/>
        <v>-8.7609511889862324E-3</v>
      </c>
      <c r="M79">
        <v>7.0000000000000007E-2</v>
      </c>
      <c r="N79">
        <f t="shared" si="7"/>
        <v>6.9300000000000006</v>
      </c>
      <c r="O79">
        <v>30</v>
      </c>
      <c r="P79">
        <v>3</v>
      </c>
      <c r="Q79" s="8">
        <v>43759</v>
      </c>
      <c r="R79">
        <v>0</v>
      </c>
      <c r="S79">
        <v>0</v>
      </c>
    </row>
    <row r="80" spans="1:19" x14ac:dyDescent="0.35">
      <c r="A80">
        <v>60673</v>
      </c>
      <c r="B80">
        <v>249372</v>
      </c>
      <c r="C80" t="s">
        <v>140</v>
      </c>
      <c r="D80" t="s">
        <v>16</v>
      </c>
      <c r="E80" t="s">
        <v>45</v>
      </c>
      <c r="F80">
        <v>40.815620000000003</v>
      </c>
      <c r="G80">
        <v>-73.946740000000005</v>
      </c>
      <c r="H80" t="s">
        <v>22</v>
      </c>
      <c r="I80">
        <v>125</v>
      </c>
      <c r="J80">
        <f t="shared" si="6"/>
        <v>-0.24289566479983415</v>
      </c>
      <c r="K80">
        <f>VLOOKUP(E80,Sheet2!A:B,2,FALSE)</f>
        <v>99.875</v>
      </c>
      <c r="L80" s="7">
        <f t="shared" si="8"/>
        <v>0.25156445556946183</v>
      </c>
      <c r="M80">
        <v>7.0000000000000007E-2</v>
      </c>
      <c r="N80">
        <f t="shared" si="7"/>
        <v>8.75</v>
      </c>
      <c r="O80">
        <v>30</v>
      </c>
      <c r="P80">
        <v>3</v>
      </c>
      <c r="Q80" s="8">
        <v>43758</v>
      </c>
      <c r="R80">
        <v>0</v>
      </c>
      <c r="S80">
        <v>0</v>
      </c>
    </row>
    <row r="81" spans="1:19" x14ac:dyDescent="0.35">
      <c r="A81">
        <v>112304</v>
      </c>
      <c r="B81">
        <v>573316</v>
      </c>
      <c r="C81" t="s">
        <v>175</v>
      </c>
      <c r="D81" t="s">
        <v>16</v>
      </c>
      <c r="E81" t="s">
        <v>45</v>
      </c>
      <c r="F81">
        <v>40.806899999999999</v>
      </c>
      <c r="G81">
        <v>-73.953720000000004</v>
      </c>
      <c r="H81" t="s">
        <v>22</v>
      </c>
      <c r="I81">
        <v>90</v>
      </c>
      <c r="J81">
        <f t="shared" si="6"/>
        <v>-0.45488487865588056</v>
      </c>
      <c r="K81">
        <f>VLOOKUP(E81,Sheet2!A:B,2,FALSE)</f>
        <v>99.875</v>
      </c>
      <c r="L81" s="7">
        <f t="shared" si="8"/>
        <v>-9.8873591989987464E-2</v>
      </c>
      <c r="M81">
        <v>0.01</v>
      </c>
      <c r="N81">
        <f t="shared" si="7"/>
        <v>0.9</v>
      </c>
      <c r="O81">
        <v>30</v>
      </c>
      <c r="P81">
        <v>1</v>
      </c>
      <c r="Q81" s="8">
        <v>42371</v>
      </c>
      <c r="R81">
        <v>0</v>
      </c>
      <c r="S81">
        <v>0</v>
      </c>
    </row>
    <row r="82" spans="1:19" x14ac:dyDescent="0.35">
      <c r="A82">
        <v>54466</v>
      </c>
      <c r="B82">
        <v>253385</v>
      </c>
      <c r="C82" t="s">
        <v>119</v>
      </c>
      <c r="D82" t="s">
        <v>16</v>
      </c>
      <c r="E82" t="s">
        <v>45</v>
      </c>
      <c r="F82">
        <v>40.802549999999997</v>
      </c>
      <c r="G82">
        <v>-73.958029999999994</v>
      </c>
      <c r="H82" t="s">
        <v>22</v>
      </c>
      <c r="I82">
        <v>200</v>
      </c>
      <c r="J82">
        <f t="shared" si="6"/>
        <v>0.21136693632026549</v>
      </c>
      <c r="K82">
        <f>VLOOKUP(E82,Sheet2!A:B,2,FALSE)</f>
        <v>99.875</v>
      </c>
      <c r="L82" s="7">
        <f t="shared" si="8"/>
        <v>1.002503128911139</v>
      </c>
      <c r="M82">
        <v>0</v>
      </c>
      <c r="N82">
        <f t="shared" si="7"/>
        <v>0</v>
      </c>
      <c r="O82">
        <v>30</v>
      </c>
      <c r="P82">
        <v>0</v>
      </c>
      <c r="R82">
        <v>365</v>
      </c>
      <c r="S82">
        <v>0</v>
      </c>
    </row>
    <row r="83" spans="1:19" x14ac:dyDescent="0.35">
      <c r="A83">
        <v>26362</v>
      </c>
      <c r="B83">
        <v>59734</v>
      </c>
      <c r="C83" t="s">
        <v>61</v>
      </c>
      <c r="D83" t="s">
        <v>16</v>
      </c>
      <c r="E83" t="s">
        <v>43</v>
      </c>
      <c r="F83">
        <v>40.756030000000003</v>
      </c>
      <c r="G83">
        <v>-73.992940000000004</v>
      </c>
      <c r="H83" s="3" t="s">
        <v>22</v>
      </c>
      <c r="I83" s="3">
        <v>79</v>
      </c>
      <c r="J83" s="3">
        <f t="shared" si="6"/>
        <v>-0.52151006015349521</v>
      </c>
      <c r="K83" s="3">
        <f>VLOOKUP(E83,Sheet2!A:B,2,FALSE)</f>
        <v>147.5</v>
      </c>
      <c r="L83" s="6">
        <f t="shared" si="8"/>
        <v>-0.46440677966101696</v>
      </c>
      <c r="M83">
        <v>3.05</v>
      </c>
      <c r="N83">
        <f t="shared" si="7"/>
        <v>240.95</v>
      </c>
      <c r="O83">
        <v>2</v>
      </c>
      <c r="P83">
        <v>447</v>
      </c>
      <c r="Q83" s="8">
        <v>44701</v>
      </c>
      <c r="R83">
        <v>259</v>
      </c>
      <c r="S83">
        <v>61</v>
      </c>
    </row>
    <row r="84" spans="1:19" x14ac:dyDescent="0.35">
      <c r="A84">
        <v>15220</v>
      </c>
      <c r="B84">
        <v>59734</v>
      </c>
      <c r="C84" t="s">
        <v>61</v>
      </c>
      <c r="D84" t="s">
        <v>16</v>
      </c>
      <c r="E84" t="s">
        <v>43</v>
      </c>
      <c r="F84">
        <v>40.75611</v>
      </c>
      <c r="G84">
        <v>-73.995230000000006</v>
      </c>
      <c r="H84" t="s">
        <v>22</v>
      </c>
      <c r="I84">
        <v>86</v>
      </c>
      <c r="J84">
        <f t="shared" si="6"/>
        <v>-0.47911221738228582</v>
      </c>
      <c r="K84">
        <f>VLOOKUP(E84,Sheet2!A:B,2,FALSE)</f>
        <v>147.5</v>
      </c>
      <c r="L84" s="7">
        <f t="shared" si="8"/>
        <v>-0.41694915254237286</v>
      </c>
      <c r="M84">
        <v>2.4300000000000002</v>
      </c>
      <c r="N84">
        <f t="shared" si="7"/>
        <v>208.98000000000002</v>
      </c>
      <c r="O84">
        <v>2</v>
      </c>
      <c r="P84">
        <v>368</v>
      </c>
      <c r="Q84" s="8">
        <v>44694</v>
      </c>
      <c r="R84">
        <v>235</v>
      </c>
      <c r="S84">
        <v>43</v>
      </c>
    </row>
    <row r="85" spans="1:19" x14ac:dyDescent="0.35">
      <c r="A85">
        <v>57618</v>
      </c>
      <c r="B85">
        <v>274557</v>
      </c>
      <c r="C85" t="s">
        <v>126</v>
      </c>
      <c r="D85" t="s">
        <v>16</v>
      </c>
      <c r="E85" t="s">
        <v>43</v>
      </c>
      <c r="F85">
        <v>40.765050000000002</v>
      </c>
      <c r="G85">
        <v>-73.987160000000003</v>
      </c>
      <c r="H85" t="s">
        <v>18</v>
      </c>
      <c r="I85">
        <v>250</v>
      </c>
      <c r="J85">
        <f t="shared" si="6"/>
        <v>0.51420867040033169</v>
      </c>
      <c r="K85">
        <f>VLOOKUP(E85,Sheet2!A:B,2,FALSE)</f>
        <v>147.5</v>
      </c>
      <c r="L85" s="7">
        <f t="shared" si="8"/>
        <v>0.69491525423728806</v>
      </c>
      <c r="M85">
        <v>0.88</v>
      </c>
      <c r="N85">
        <f t="shared" si="7"/>
        <v>220</v>
      </c>
      <c r="O85">
        <v>3</v>
      </c>
      <c r="P85">
        <v>118</v>
      </c>
      <c r="Q85" s="8">
        <v>44658</v>
      </c>
      <c r="R85">
        <v>4</v>
      </c>
      <c r="S85">
        <v>5</v>
      </c>
    </row>
    <row r="86" spans="1:19" x14ac:dyDescent="0.35">
      <c r="A86">
        <v>9357</v>
      </c>
      <c r="B86">
        <v>30193</v>
      </c>
      <c r="C86" t="s">
        <v>42</v>
      </c>
      <c r="D86" t="s">
        <v>16</v>
      </c>
      <c r="E86" t="s">
        <v>43</v>
      </c>
      <c r="F86">
        <v>40.767240000000001</v>
      </c>
      <c r="G86">
        <v>-73.986639999999994</v>
      </c>
      <c r="H86" t="s">
        <v>18</v>
      </c>
      <c r="I86">
        <v>175</v>
      </c>
      <c r="J86">
        <f t="shared" si="6"/>
        <v>5.9946069280232273E-2</v>
      </c>
      <c r="K86">
        <f>VLOOKUP(E86,Sheet2!A:B,2,FALSE)</f>
        <v>147.5</v>
      </c>
      <c r="L86" s="7">
        <f t="shared" si="8"/>
        <v>0.18644067796610164</v>
      </c>
      <c r="M86">
        <v>0.38</v>
      </c>
      <c r="N86">
        <f t="shared" si="7"/>
        <v>66.5</v>
      </c>
      <c r="O86">
        <v>30</v>
      </c>
      <c r="P86">
        <v>58</v>
      </c>
      <c r="Q86" s="8">
        <v>42960</v>
      </c>
      <c r="R86">
        <v>0</v>
      </c>
      <c r="S86">
        <v>0</v>
      </c>
    </row>
    <row r="87" spans="1:19" x14ac:dyDescent="0.35">
      <c r="A87">
        <v>13121</v>
      </c>
      <c r="B87">
        <v>27848</v>
      </c>
      <c r="C87" t="s">
        <v>55</v>
      </c>
      <c r="D87" t="s">
        <v>52</v>
      </c>
      <c r="E87" t="s">
        <v>56</v>
      </c>
      <c r="F87">
        <v>40.671439999999997</v>
      </c>
      <c r="G87">
        <v>-73.765010000000004</v>
      </c>
      <c r="H87" s="9" t="s">
        <v>22</v>
      </c>
      <c r="I87" s="9">
        <v>75</v>
      </c>
      <c r="J87" s="9">
        <f t="shared" si="6"/>
        <v>-0.54573739887990047</v>
      </c>
      <c r="K87" s="9">
        <f>VLOOKUP(E87,Sheet2!A:B,2,FALSE)</f>
        <v>68.333333333333329</v>
      </c>
      <c r="L87" s="10">
        <f t="shared" si="8"/>
        <v>9.7560975609756184E-2</v>
      </c>
      <c r="M87">
        <v>0.49</v>
      </c>
      <c r="N87">
        <f t="shared" si="7"/>
        <v>36.75</v>
      </c>
      <c r="O87">
        <v>2</v>
      </c>
      <c r="P87">
        <v>70</v>
      </c>
      <c r="Q87" s="8">
        <v>44445</v>
      </c>
      <c r="R87">
        <v>363</v>
      </c>
      <c r="S87">
        <v>5</v>
      </c>
    </row>
    <row r="88" spans="1:19" x14ac:dyDescent="0.35">
      <c r="A88">
        <v>54694</v>
      </c>
      <c r="B88">
        <v>27848</v>
      </c>
      <c r="C88" t="s">
        <v>55</v>
      </c>
      <c r="D88" t="s">
        <v>52</v>
      </c>
      <c r="E88" t="s">
        <v>56</v>
      </c>
      <c r="F88">
        <v>40.671439999999997</v>
      </c>
      <c r="G88">
        <v>-73.765010000000004</v>
      </c>
      <c r="H88" t="s">
        <v>22</v>
      </c>
      <c r="I88">
        <v>65</v>
      </c>
      <c r="J88">
        <f t="shared" si="6"/>
        <v>-0.60630574569591378</v>
      </c>
      <c r="K88">
        <f>VLOOKUP(E88,Sheet2!A:B,2,FALSE)</f>
        <v>68.333333333333329</v>
      </c>
      <c r="L88" s="7">
        <f t="shared" si="8"/>
        <v>-4.8780487804877981E-2</v>
      </c>
      <c r="M88">
        <v>0.44</v>
      </c>
      <c r="N88">
        <f t="shared" si="7"/>
        <v>28.6</v>
      </c>
      <c r="O88">
        <v>30</v>
      </c>
      <c r="P88">
        <v>62</v>
      </c>
      <c r="Q88" s="8">
        <v>43101</v>
      </c>
      <c r="R88">
        <v>0</v>
      </c>
      <c r="S88">
        <v>0</v>
      </c>
    </row>
    <row r="89" spans="1:19" x14ac:dyDescent="0.35">
      <c r="A89">
        <v>51850</v>
      </c>
      <c r="B89">
        <v>27848</v>
      </c>
      <c r="C89" t="s">
        <v>55</v>
      </c>
      <c r="D89" t="s">
        <v>52</v>
      </c>
      <c r="E89" t="s">
        <v>56</v>
      </c>
      <c r="F89">
        <v>40.671439999999997</v>
      </c>
      <c r="G89">
        <v>-73.765010000000004</v>
      </c>
      <c r="H89" t="s">
        <v>22</v>
      </c>
      <c r="I89">
        <v>65</v>
      </c>
      <c r="J89">
        <f t="shared" si="6"/>
        <v>-0.60630574569591378</v>
      </c>
      <c r="K89">
        <f>VLOOKUP(E89,Sheet2!A:B,2,FALSE)</f>
        <v>68.333333333333329</v>
      </c>
      <c r="L89" s="7">
        <f t="shared" si="8"/>
        <v>-4.8780487804877981E-2</v>
      </c>
      <c r="M89">
        <v>0.37</v>
      </c>
      <c r="N89">
        <f t="shared" si="7"/>
        <v>24.05</v>
      </c>
      <c r="O89">
        <v>30</v>
      </c>
      <c r="P89">
        <v>53</v>
      </c>
      <c r="Q89" s="8">
        <v>43711</v>
      </c>
      <c r="R89">
        <v>328</v>
      </c>
      <c r="S89">
        <v>0</v>
      </c>
    </row>
    <row r="90" spans="1:19" x14ac:dyDescent="0.35">
      <c r="A90">
        <v>18961</v>
      </c>
      <c r="B90">
        <v>70857</v>
      </c>
      <c r="C90" t="s">
        <v>82</v>
      </c>
      <c r="D90" t="s">
        <v>16</v>
      </c>
      <c r="E90" t="s">
        <v>83</v>
      </c>
      <c r="F90">
        <v>40.738079999999997</v>
      </c>
      <c r="G90">
        <v>-73.980009999999993</v>
      </c>
      <c r="H90" t="s">
        <v>22</v>
      </c>
      <c r="I90">
        <v>95</v>
      </c>
      <c r="J90">
        <f t="shared" ref="J90:J121" si="9">I90/$I$148 - 1</f>
        <v>-0.42460070524787397</v>
      </c>
      <c r="K90">
        <f>VLOOKUP(E90,Sheet2!A:B,2,FALSE)</f>
        <v>95</v>
      </c>
      <c r="L90" s="7">
        <f t="shared" si="8"/>
        <v>0</v>
      </c>
      <c r="M90">
        <v>0.01</v>
      </c>
      <c r="N90">
        <f t="shared" si="7"/>
        <v>0.95000000000000007</v>
      </c>
      <c r="O90">
        <v>30</v>
      </c>
      <c r="P90">
        <v>1</v>
      </c>
      <c r="Q90" s="8">
        <v>42451</v>
      </c>
      <c r="R90">
        <v>0</v>
      </c>
      <c r="S90">
        <v>0</v>
      </c>
    </row>
    <row r="91" spans="1:19" x14ac:dyDescent="0.35">
      <c r="A91">
        <v>12937</v>
      </c>
      <c r="B91">
        <v>50124</v>
      </c>
      <c r="C91" t="s">
        <v>51</v>
      </c>
      <c r="D91" t="s">
        <v>52</v>
      </c>
      <c r="E91" t="s">
        <v>53</v>
      </c>
      <c r="F91">
        <v>40.747570000000003</v>
      </c>
      <c r="G91">
        <v>-73.945710000000005</v>
      </c>
      <c r="H91" t="s">
        <v>22</v>
      </c>
      <c r="I91">
        <v>140</v>
      </c>
      <c r="J91">
        <f t="shared" si="9"/>
        <v>-0.15204314457581425</v>
      </c>
      <c r="K91">
        <f>VLOOKUP(E91,Sheet2!A:B,2,FALSE)</f>
        <v>140</v>
      </c>
      <c r="L91" s="7">
        <f t="shared" si="8"/>
        <v>0</v>
      </c>
      <c r="M91">
        <v>2.23</v>
      </c>
      <c r="N91">
        <f t="shared" si="7"/>
        <v>312.2</v>
      </c>
      <c r="O91">
        <v>3</v>
      </c>
      <c r="P91">
        <v>325</v>
      </c>
      <c r="Q91" s="8">
        <v>44709</v>
      </c>
      <c r="R91">
        <v>124</v>
      </c>
      <c r="S91">
        <v>40</v>
      </c>
    </row>
    <row r="92" spans="1:19" x14ac:dyDescent="0.35">
      <c r="A92">
        <v>75635</v>
      </c>
      <c r="B92">
        <v>401696</v>
      </c>
      <c r="C92" t="s">
        <v>71</v>
      </c>
      <c r="D92" t="s">
        <v>16</v>
      </c>
      <c r="E92" t="s">
        <v>63</v>
      </c>
      <c r="F92">
        <v>40.719110000000001</v>
      </c>
      <c r="G92">
        <v>-73.985879999999995</v>
      </c>
      <c r="H92" t="s">
        <v>18</v>
      </c>
      <c r="I92">
        <v>160</v>
      </c>
      <c r="J92">
        <f t="shared" si="9"/>
        <v>-3.0906450943787633E-2</v>
      </c>
      <c r="K92">
        <f>VLOOKUP(E92,Sheet2!A:B,2,FALSE)</f>
        <v>189.66666666666666</v>
      </c>
      <c r="L92" s="7">
        <f t="shared" si="8"/>
        <v>-0.156414762741652</v>
      </c>
      <c r="M92">
        <v>2.4500000000000002</v>
      </c>
      <c r="N92">
        <f t="shared" si="7"/>
        <v>392</v>
      </c>
      <c r="O92">
        <v>3</v>
      </c>
      <c r="P92">
        <v>336</v>
      </c>
      <c r="Q92" s="8">
        <v>44707</v>
      </c>
      <c r="R92">
        <v>182</v>
      </c>
      <c r="S92">
        <v>14</v>
      </c>
    </row>
    <row r="93" spans="1:19" x14ac:dyDescent="0.35">
      <c r="A93">
        <v>59014</v>
      </c>
      <c r="B93">
        <v>282927</v>
      </c>
      <c r="C93" t="s">
        <v>133</v>
      </c>
      <c r="D93" t="s">
        <v>16</v>
      </c>
      <c r="E93" t="s">
        <v>63</v>
      </c>
      <c r="F93">
        <v>40.719459999999998</v>
      </c>
      <c r="G93">
        <v>-73.986410000000006</v>
      </c>
      <c r="H93" t="s">
        <v>18</v>
      </c>
      <c r="I93">
        <v>180</v>
      </c>
      <c r="J93">
        <f t="shared" si="9"/>
        <v>9.0230242688238871E-2</v>
      </c>
      <c r="K93">
        <f>VLOOKUP(E93,Sheet2!A:B,2,FALSE)</f>
        <v>189.66666666666666</v>
      </c>
      <c r="L93" s="7">
        <f t="shared" si="8"/>
        <v>-5.0966608084358489E-2</v>
      </c>
      <c r="M93">
        <v>0.41</v>
      </c>
      <c r="N93">
        <f t="shared" si="7"/>
        <v>73.8</v>
      </c>
      <c r="O93">
        <v>30</v>
      </c>
      <c r="P93">
        <v>57</v>
      </c>
      <c r="Q93" s="8">
        <v>43879</v>
      </c>
      <c r="R93">
        <v>343</v>
      </c>
      <c r="S93">
        <v>0</v>
      </c>
    </row>
    <row r="94" spans="1:19" x14ac:dyDescent="0.35">
      <c r="A94">
        <v>15341</v>
      </c>
      <c r="B94">
        <v>60049</v>
      </c>
      <c r="C94" t="s">
        <v>62</v>
      </c>
      <c r="D94" t="s">
        <v>16</v>
      </c>
      <c r="E94" t="s">
        <v>63</v>
      </c>
      <c r="F94">
        <v>40.721359</v>
      </c>
      <c r="G94">
        <v>-73.993668</v>
      </c>
      <c r="H94" t="s">
        <v>18</v>
      </c>
      <c r="I94">
        <v>229</v>
      </c>
      <c r="J94">
        <f t="shared" si="9"/>
        <v>0.38701514208670384</v>
      </c>
      <c r="K94">
        <f>VLOOKUP(E94,Sheet2!A:B,2,FALSE)</f>
        <v>189.66666666666666</v>
      </c>
      <c r="L94" s="7">
        <f t="shared" si="8"/>
        <v>0.2073813708260106</v>
      </c>
      <c r="M94">
        <v>0.28999999999999998</v>
      </c>
      <c r="N94">
        <f t="shared" si="7"/>
        <v>66.41</v>
      </c>
      <c r="O94">
        <v>2</v>
      </c>
      <c r="P94">
        <v>31</v>
      </c>
      <c r="Q94" s="8">
        <v>44650</v>
      </c>
      <c r="R94">
        <v>3</v>
      </c>
      <c r="S94">
        <v>5</v>
      </c>
    </row>
    <row r="95" spans="1:19" x14ac:dyDescent="0.35">
      <c r="A95">
        <v>53469</v>
      </c>
      <c r="B95">
        <v>204539</v>
      </c>
      <c r="C95" t="s">
        <v>107</v>
      </c>
      <c r="D95" t="s">
        <v>52</v>
      </c>
      <c r="E95" t="s">
        <v>118</v>
      </c>
      <c r="F95">
        <v>40.715670000000003</v>
      </c>
      <c r="G95">
        <v>-73.878420000000006</v>
      </c>
      <c r="H95" s="3" t="s">
        <v>18</v>
      </c>
      <c r="I95" s="3">
        <v>107</v>
      </c>
      <c r="J95" s="3">
        <f t="shared" si="9"/>
        <v>-0.35191868906865797</v>
      </c>
      <c r="K95" s="3">
        <f>VLOOKUP(E95,Sheet2!A:B,2,FALSE)</f>
        <v>228.5</v>
      </c>
      <c r="L95" s="6">
        <f t="shared" si="8"/>
        <v>-0.53172866520787743</v>
      </c>
      <c r="M95">
        <v>0.23</v>
      </c>
      <c r="N95">
        <f t="shared" si="7"/>
        <v>24.61</v>
      </c>
      <c r="O95">
        <v>30</v>
      </c>
      <c r="P95">
        <v>33</v>
      </c>
      <c r="Q95" s="8">
        <v>42133</v>
      </c>
      <c r="R95">
        <v>339</v>
      </c>
      <c r="S95">
        <v>0</v>
      </c>
    </row>
    <row r="96" spans="1:19" x14ac:dyDescent="0.35">
      <c r="A96">
        <v>53477</v>
      </c>
      <c r="B96">
        <v>204539</v>
      </c>
      <c r="C96" t="s">
        <v>107</v>
      </c>
      <c r="D96" t="s">
        <v>52</v>
      </c>
      <c r="E96" t="s">
        <v>118</v>
      </c>
      <c r="F96">
        <v>40.717779999999998</v>
      </c>
      <c r="G96">
        <v>-73.877139999999997</v>
      </c>
      <c r="H96" t="s">
        <v>18</v>
      </c>
      <c r="I96">
        <v>350</v>
      </c>
      <c r="J96">
        <f t="shared" si="9"/>
        <v>1.1198921385604645</v>
      </c>
      <c r="K96">
        <f>VLOOKUP(E96,Sheet2!A:B,2,FALSE)</f>
        <v>228.5</v>
      </c>
      <c r="L96" s="7">
        <f t="shared" si="8"/>
        <v>0.53172866520787743</v>
      </c>
      <c r="M96">
        <v>0.12</v>
      </c>
      <c r="N96">
        <f t="shared" si="7"/>
        <v>42</v>
      </c>
      <c r="O96">
        <v>30</v>
      </c>
      <c r="P96">
        <v>16</v>
      </c>
      <c r="Q96" s="8">
        <v>43686</v>
      </c>
      <c r="R96">
        <v>317</v>
      </c>
      <c r="S96">
        <v>0</v>
      </c>
    </row>
    <row r="97" spans="1:19" x14ac:dyDescent="0.35">
      <c r="A97">
        <v>5178</v>
      </c>
      <c r="B97">
        <v>8967</v>
      </c>
      <c r="C97" t="s">
        <v>25</v>
      </c>
      <c r="D97" t="s">
        <v>16</v>
      </c>
      <c r="E97" t="s">
        <v>17</v>
      </c>
      <c r="F97">
        <v>40.764569999999999</v>
      </c>
      <c r="G97">
        <v>-73.983170000000001</v>
      </c>
      <c r="H97" t="s">
        <v>22</v>
      </c>
      <c r="I97" s="3">
        <v>68</v>
      </c>
      <c r="J97" s="3">
        <f t="shared" si="9"/>
        <v>-0.58813524165110975</v>
      </c>
      <c r="K97" s="3">
        <f>VLOOKUP(E97,Sheet2!A:B,2,FALSE)</f>
        <v>134.33333333333334</v>
      </c>
      <c r="L97" s="6">
        <f t="shared" si="8"/>
        <v>-0.49379652605459057</v>
      </c>
      <c r="M97" s="3">
        <v>3.37</v>
      </c>
      <c r="N97" s="3">
        <f t="shared" si="7"/>
        <v>229.16</v>
      </c>
      <c r="O97">
        <v>2</v>
      </c>
      <c r="P97">
        <v>536</v>
      </c>
      <c r="Q97" s="8">
        <v>44690</v>
      </c>
      <c r="R97">
        <v>172</v>
      </c>
      <c r="S97">
        <v>62</v>
      </c>
    </row>
    <row r="98" spans="1:19" x14ac:dyDescent="0.35">
      <c r="A98">
        <v>61509</v>
      </c>
      <c r="B98">
        <v>23619</v>
      </c>
      <c r="C98" t="s">
        <v>143</v>
      </c>
      <c r="D98" t="s">
        <v>16</v>
      </c>
      <c r="E98" t="s">
        <v>17</v>
      </c>
      <c r="F98">
        <v>40.757429999999999</v>
      </c>
      <c r="G98">
        <v>-73.968249999999998</v>
      </c>
      <c r="H98" t="s">
        <v>18</v>
      </c>
      <c r="I98">
        <v>110</v>
      </c>
      <c r="J98">
        <f t="shared" si="9"/>
        <v>-0.33374818502385406</v>
      </c>
      <c r="K98">
        <f>VLOOKUP(E98,Sheet2!A:B,2,FALSE)</f>
        <v>134.33333333333334</v>
      </c>
      <c r="L98" s="7">
        <f t="shared" si="8"/>
        <v>-0.18114143920595538</v>
      </c>
      <c r="M98">
        <v>0.67</v>
      </c>
      <c r="N98">
        <f t="shared" ref="N98:N129" si="10">M98*I98</f>
        <v>73.7</v>
      </c>
      <c r="O98">
        <v>200</v>
      </c>
      <c r="P98">
        <v>92</v>
      </c>
      <c r="Q98" s="8">
        <v>43585</v>
      </c>
      <c r="R98">
        <v>0</v>
      </c>
      <c r="S98">
        <v>0</v>
      </c>
    </row>
    <row r="99" spans="1:19" x14ac:dyDescent="0.35">
      <c r="A99">
        <v>2595</v>
      </c>
      <c r="B99">
        <v>2845</v>
      </c>
      <c r="C99" t="s">
        <v>15</v>
      </c>
      <c r="D99" t="s">
        <v>16</v>
      </c>
      <c r="E99" t="s">
        <v>17</v>
      </c>
      <c r="F99">
        <v>40.75356</v>
      </c>
      <c r="G99">
        <v>-73.985590000000002</v>
      </c>
      <c r="H99" t="s">
        <v>18</v>
      </c>
      <c r="I99">
        <v>225</v>
      </c>
      <c r="J99">
        <f t="shared" si="9"/>
        <v>0.3627878033602987</v>
      </c>
      <c r="K99">
        <f>VLOOKUP(E99,Sheet2!A:B,2,FALSE)</f>
        <v>134.33333333333334</v>
      </c>
      <c r="L99" s="7">
        <f t="shared" si="8"/>
        <v>0.67493796526054584</v>
      </c>
      <c r="M99">
        <v>0.31</v>
      </c>
      <c r="N99">
        <f t="shared" si="10"/>
        <v>69.75</v>
      </c>
      <c r="O99">
        <v>30</v>
      </c>
      <c r="P99">
        <v>48</v>
      </c>
      <c r="Q99" s="8">
        <v>43773</v>
      </c>
      <c r="R99">
        <v>308</v>
      </c>
      <c r="S99">
        <v>0</v>
      </c>
    </row>
    <row r="100" spans="1:19" x14ac:dyDescent="0.35">
      <c r="A100">
        <v>45936</v>
      </c>
      <c r="B100">
        <v>867225</v>
      </c>
      <c r="C100" t="s">
        <v>112</v>
      </c>
      <c r="D100" t="s">
        <v>16</v>
      </c>
      <c r="E100" t="s">
        <v>29</v>
      </c>
      <c r="F100">
        <v>40.8063</v>
      </c>
      <c r="G100">
        <v>-73.959850000000003</v>
      </c>
      <c r="H100" s="3" t="s">
        <v>22</v>
      </c>
      <c r="I100" s="3">
        <v>75</v>
      </c>
      <c r="J100" s="3">
        <f t="shared" si="9"/>
        <v>-0.54573739887990047</v>
      </c>
      <c r="K100" s="3">
        <f>VLOOKUP(E100,Sheet2!A:B,2,FALSE)</f>
        <v>105</v>
      </c>
      <c r="L100" s="6">
        <f t="shared" si="8"/>
        <v>-0.2857142857142857</v>
      </c>
      <c r="M100" s="3">
        <v>0.96</v>
      </c>
      <c r="N100">
        <f t="shared" si="10"/>
        <v>72</v>
      </c>
      <c r="O100">
        <v>31</v>
      </c>
      <c r="P100">
        <v>133</v>
      </c>
      <c r="Q100" s="8">
        <v>44673</v>
      </c>
      <c r="R100">
        <v>145</v>
      </c>
      <c r="S100">
        <v>4</v>
      </c>
    </row>
    <row r="101" spans="1:19" x14ac:dyDescent="0.35">
      <c r="A101">
        <v>5295</v>
      </c>
      <c r="B101">
        <v>7702</v>
      </c>
      <c r="C101" t="s">
        <v>28</v>
      </c>
      <c r="D101" t="s">
        <v>16</v>
      </c>
      <c r="E101" t="s">
        <v>29</v>
      </c>
      <c r="F101">
        <v>40.803159999999998</v>
      </c>
      <c r="G101">
        <v>-73.96387</v>
      </c>
      <c r="H101" t="s">
        <v>18</v>
      </c>
      <c r="I101">
        <v>135</v>
      </c>
      <c r="J101">
        <f t="shared" si="9"/>
        <v>-0.18232731798382085</v>
      </c>
      <c r="K101">
        <f>VLOOKUP(E101,Sheet2!A:B,2,FALSE)</f>
        <v>105</v>
      </c>
      <c r="L101" s="7">
        <f t="shared" si="8"/>
        <v>0.28571428571428581</v>
      </c>
      <c r="M101">
        <v>0.35</v>
      </c>
      <c r="N101">
        <f t="shared" si="10"/>
        <v>47.25</v>
      </c>
      <c r="O101">
        <v>30</v>
      </c>
      <c r="P101">
        <v>56</v>
      </c>
      <c r="Q101" s="8">
        <v>44430</v>
      </c>
      <c r="R101">
        <v>30</v>
      </c>
      <c r="S101">
        <v>1</v>
      </c>
    </row>
    <row r="102" spans="1:19" x14ac:dyDescent="0.35">
      <c r="A102">
        <v>45935</v>
      </c>
      <c r="B102">
        <v>204586</v>
      </c>
      <c r="C102" t="s">
        <v>109</v>
      </c>
      <c r="D102" t="s">
        <v>110</v>
      </c>
      <c r="E102" t="s">
        <v>111</v>
      </c>
      <c r="F102">
        <v>40.806350000000002</v>
      </c>
      <c r="G102">
        <v>-73.92201</v>
      </c>
      <c r="H102" t="s">
        <v>22</v>
      </c>
      <c r="I102">
        <v>60</v>
      </c>
      <c r="J102">
        <f t="shared" si="9"/>
        <v>-0.63658991910392038</v>
      </c>
      <c r="K102">
        <f>VLOOKUP(E102,Sheet2!A:B,2,FALSE)</f>
        <v>60</v>
      </c>
      <c r="L102" s="7">
        <f t="shared" si="8"/>
        <v>0</v>
      </c>
      <c r="M102">
        <v>0</v>
      </c>
      <c r="N102">
        <f t="shared" si="10"/>
        <v>0</v>
      </c>
      <c r="O102">
        <v>30</v>
      </c>
      <c r="P102">
        <v>0</v>
      </c>
      <c r="R102">
        <v>83</v>
      </c>
      <c r="S102">
        <v>0</v>
      </c>
    </row>
    <row r="103" spans="1:19" x14ac:dyDescent="0.35">
      <c r="A103">
        <v>54508</v>
      </c>
      <c r="B103">
        <v>210746</v>
      </c>
      <c r="C103" t="s">
        <v>113</v>
      </c>
      <c r="D103" t="s">
        <v>20</v>
      </c>
      <c r="E103" t="s">
        <v>95</v>
      </c>
      <c r="F103">
        <v>40.679079999999999</v>
      </c>
      <c r="G103">
        <v>-73.974050000000005</v>
      </c>
      <c r="H103" s="3" t="s">
        <v>22</v>
      </c>
      <c r="I103" s="3">
        <v>80</v>
      </c>
      <c r="J103" s="3">
        <f t="shared" si="9"/>
        <v>-0.51545322547189376</v>
      </c>
      <c r="K103" s="3">
        <f>VLOOKUP(E103,Sheet2!A:B,2,FALSE)</f>
        <v>156.25</v>
      </c>
      <c r="L103" s="6">
        <f t="shared" si="8"/>
        <v>-0.48799999999999999</v>
      </c>
      <c r="M103" s="3">
        <v>0.89</v>
      </c>
      <c r="N103">
        <f t="shared" si="10"/>
        <v>71.2</v>
      </c>
      <c r="O103">
        <v>2</v>
      </c>
      <c r="P103">
        <v>126</v>
      </c>
      <c r="Q103" s="8">
        <v>44713</v>
      </c>
      <c r="R103">
        <v>310</v>
      </c>
      <c r="S103">
        <v>23</v>
      </c>
    </row>
    <row r="104" spans="1:19" x14ac:dyDescent="0.35">
      <c r="A104">
        <v>24285</v>
      </c>
      <c r="B104">
        <v>97797</v>
      </c>
      <c r="C104" t="s">
        <v>94</v>
      </c>
      <c r="D104" t="s">
        <v>20</v>
      </c>
      <c r="E104" t="s">
        <v>95</v>
      </c>
      <c r="F104">
        <v>40.671149999999997</v>
      </c>
      <c r="G104">
        <v>-73.980260000000001</v>
      </c>
      <c r="H104" t="s">
        <v>18</v>
      </c>
      <c r="I104">
        <v>220</v>
      </c>
      <c r="J104">
        <f t="shared" si="9"/>
        <v>0.33250362995229188</v>
      </c>
      <c r="K104">
        <f>VLOOKUP(E104,Sheet2!A:B,2,FALSE)</f>
        <v>156.25</v>
      </c>
      <c r="L104" s="7">
        <f t="shared" si="8"/>
        <v>0.40799999999999992</v>
      </c>
      <c r="M104">
        <v>0.63</v>
      </c>
      <c r="N104">
        <f t="shared" si="10"/>
        <v>138.6</v>
      </c>
      <c r="O104">
        <v>30</v>
      </c>
      <c r="P104">
        <v>92</v>
      </c>
      <c r="Q104" s="8">
        <v>44541</v>
      </c>
      <c r="R104">
        <v>207</v>
      </c>
      <c r="S104">
        <v>3</v>
      </c>
    </row>
    <row r="105" spans="1:19" x14ac:dyDescent="0.35">
      <c r="A105">
        <v>80924</v>
      </c>
      <c r="B105">
        <v>438133</v>
      </c>
      <c r="C105" t="s">
        <v>148</v>
      </c>
      <c r="D105" t="s">
        <v>20</v>
      </c>
      <c r="E105" t="s">
        <v>95</v>
      </c>
      <c r="F105">
        <v>40.67407</v>
      </c>
      <c r="G105">
        <v>-73.981049999999996</v>
      </c>
      <c r="H105" t="s">
        <v>18</v>
      </c>
      <c r="I105">
        <v>160</v>
      </c>
      <c r="J105">
        <f t="shared" si="9"/>
        <v>-3.0906450943787633E-2</v>
      </c>
      <c r="K105">
        <f>VLOOKUP(E105,Sheet2!A:B,2,FALSE)</f>
        <v>156.25</v>
      </c>
      <c r="L105" s="7">
        <f t="shared" si="8"/>
        <v>2.4000000000000021E-2</v>
      </c>
      <c r="M105">
        <v>0.36</v>
      </c>
      <c r="N105">
        <f t="shared" si="10"/>
        <v>57.599999999999994</v>
      </c>
      <c r="O105">
        <v>30</v>
      </c>
      <c r="P105">
        <v>37</v>
      </c>
      <c r="Q105" s="8">
        <v>43879</v>
      </c>
      <c r="R105">
        <v>154</v>
      </c>
      <c r="S105">
        <v>0</v>
      </c>
    </row>
    <row r="106" spans="1:19" x14ac:dyDescent="0.35">
      <c r="A106">
        <v>121861</v>
      </c>
      <c r="B106">
        <v>611716</v>
      </c>
      <c r="C106" t="s">
        <v>183</v>
      </c>
      <c r="D106" t="s">
        <v>20</v>
      </c>
      <c r="E106" t="s">
        <v>95</v>
      </c>
      <c r="F106">
        <v>40.6755</v>
      </c>
      <c r="G106">
        <v>-73.981369999999998</v>
      </c>
      <c r="H106" t="s">
        <v>18</v>
      </c>
      <c r="I106">
        <v>165</v>
      </c>
      <c r="J106">
        <f t="shared" si="9"/>
        <v>-6.2227753578103506E-4</v>
      </c>
      <c r="K106">
        <f>VLOOKUP(E106,Sheet2!A:B,2,FALSE)</f>
        <v>156.25</v>
      </c>
      <c r="L106" s="7">
        <f t="shared" si="8"/>
        <v>5.600000000000005E-2</v>
      </c>
      <c r="M106">
        <v>0.2</v>
      </c>
      <c r="N106">
        <f t="shared" si="10"/>
        <v>33</v>
      </c>
      <c r="O106">
        <v>2</v>
      </c>
      <c r="P106">
        <v>27</v>
      </c>
      <c r="Q106" s="8">
        <v>44559</v>
      </c>
      <c r="R106">
        <v>86</v>
      </c>
      <c r="S106">
        <v>4</v>
      </c>
    </row>
    <row r="107" spans="1:19" x14ac:dyDescent="0.35">
      <c r="A107">
        <v>16326</v>
      </c>
      <c r="B107">
        <v>63588</v>
      </c>
      <c r="C107" t="s">
        <v>69</v>
      </c>
      <c r="D107" t="s">
        <v>20</v>
      </c>
      <c r="E107" t="s">
        <v>70</v>
      </c>
      <c r="F107">
        <v>40.67839</v>
      </c>
      <c r="G107" s="11">
        <v>-73.966419999999999</v>
      </c>
      <c r="H107" s="11" t="s">
        <v>18</v>
      </c>
      <c r="I107" s="11">
        <v>140</v>
      </c>
      <c r="J107" s="11">
        <f t="shared" si="9"/>
        <v>-0.15204314457581425</v>
      </c>
      <c r="K107" s="11">
        <f>VLOOKUP(E107,Sheet2!A:B,2,FALSE)</f>
        <v>130</v>
      </c>
      <c r="L107" s="12">
        <f t="shared" si="8"/>
        <v>7.6923076923076872E-2</v>
      </c>
      <c r="M107">
        <v>1.08</v>
      </c>
      <c r="N107">
        <f t="shared" si="10"/>
        <v>151.20000000000002</v>
      </c>
      <c r="O107">
        <v>30</v>
      </c>
      <c r="P107">
        <v>154</v>
      </c>
      <c r="Q107" s="8">
        <v>44506</v>
      </c>
      <c r="R107">
        <v>3</v>
      </c>
      <c r="S107">
        <v>2</v>
      </c>
    </row>
    <row r="108" spans="1:19" x14ac:dyDescent="0.35">
      <c r="A108">
        <v>46911</v>
      </c>
      <c r="B108">
        <v>210746</v>
      </c>
      <c r="C108" t="s">
        <v>113</v>
      </c>
      <c r="D108" t="s">
        <v>20</v>
      </c>
      <c r="E108" t="s">
        <v>70</v>
      </c>
      <c r="F108">
        <v>40.680219999999998</v>
      </c>
      <c r="G108">
        <v>-73.97457</v>
      </c>
      <c r="H108" t="s">
        <v>22</v>
      </c>
      <c r="I108">
        <v>120</v>
      </c>
      <c r="J108">
        <f t="shared" si="9"/>
        <v>-0.27317983820784075</v>
      </c>
      <c r="K108">
        <f>VLOOKUP(E108,Sheet2!A:B,2,FALSE)</f>
        <v>130</v>
      </c>
      <c r="L108" s="7">
        <f t="shared" si="8"/>
        <v>-7.6923076923076872E-2</v>
      </c>
      <c r="M108">
        <v>0.41</v>
      </c>
      <c r="N108">
        <f t="shared" si="10"/>
        <v>49.199999999999996</v>
      </c>
      <c r="O108">
        <v>3</v>
      </c>
      <c r="P108">
        <v>59</v>
      </c>
      <c r="Q108" s="8">
        <v>44689</v>
      </c>
      <c r="R108">
        <v>267</v>
      </c>
      <c r="S108">
        <v>8</v>
      </c>
    </row>
    <row r="109" spans="1:19" x14ac:dyDescent="0.35">
      <c r="A109">
        <v>45910</v>
      </c>
      <c r="B109">
        <v>204539</v>
      </c>
      <c r="C109" t="s">
        <v>107</v>
      </c>
      <c r="D109" t="s">
        <v>52</v>
      </c>
      <c r="E109" t="s">
        <v>108</v>
      </c>
      <c r="F109">
        <v>40.703090000000003</v>
      </c>
      <c r="G109">
        <v>-73.899630000000002</v>
      </c>
      <c r="H109" s="11" t="s">
        <v>18</v>
      </c>
      <c r="I109" s="11">
        <v>395</v>
      </c>
      <c r="J109" s="11">
        <f t="shared" si="9"/>
        <v>1.3924496992325244</v>
      </c>
      <c r="K109" s="11">
        <f>VLOOKUP(E109,Sheet2!A:B,2,FALSE)</f>
        <v>261.33333333333331</v>
      </c>
      <c r="L109" s="12">
        <f t="shared" si="8"/>
        <v>0.51147959183673475</v>
      </c>
      <c r="M109" s="11">
        <v>0.1</v>
      </c>
      <c r="N109">
        <f t="shared" si="10"/>
        <v>39.5</v>
      </c>
      <c r="O109">
        <v>30</v>
      </c>
      <c r="P109">
        <v>13</v>
      </c>
      <c r="Q109" s="8">
        <v>43781</v>
      </c>
      <c r="R109">
        <v>358</v>
      </c>
      <c r="S109">
        <v>0</v>
      </c>
    </row>
    <row r="110" spans="1:19" x14ac:dyDescent="0.35">
      <c r="A110">
        <v>53470</v>
      </c>
      <c r="B110">
        <v>204539</v>
      </c>
      <c r="C110" t="s">
        <v>107</v>
      </c>
      <c r="D110" t="s">
        <v>52</v>
      </c>
      <c r="E110" t="s">
        <v>108</v>
      </c>
      <c r="F110">
        <v>40.704219999999999</v>
      </c>
      <c r="G110">
        <v>-73.897779999999997</v>
      </c>
      <c r="H110" t="s">
        <v>18</v>
      </c>
      <c r="I110">
        <v>193</v>
      </c>
      <c r="J110">
        <f t="shared" si="9"/>
        <v>0.1689690935490562</v>
      </c>
      <c r="K110">
        <f>VLOOKUP(E110,Sheet2!A:B,2,FALSE)</f>
        <v>261.33333333333331</v>
      </c>
      <c r="L110" s="7">
        <f t="shared" si="8"/>
        <v>-0.26147959183673464</v>
      </c>
      <c r="M110">
        <v>0.05</v>
      </c>
      <c r="N110">
        <f t="shared" si="10"/>
        <v>9.65</v>
      </c>
      <c r="O110">
        <v>30</v>
      </c>
      <c r="P110">
        <v>6</v>
      </c>
      <c r="Q110" s="8">
        <v>42285</v>
      </c>
      <c r="R110">
        <v>358</v>
      </c>
      <c r="S110">
        <v>0</v>
      </c>
    </row>
    <row r="111" spans="1:19" x14ac:dyDescent="0.35">
      <c r="A111">
        <v>59121</v>
      </c>
      <c r="B111">
        <v>204539</v>
      </c>
      <c r="C111" t="s">
        <v>107</v>
      </c>
      <c r="D111" t="s">
        <v>52</v>
      </c>
      <c r="E111" t="s">
        <v>108</v>
      </c>
      <c r="F111">
        <v>40.702710000000003</v>
      </c>
      <c r="G111">
        <v>-73.899299999999997</v>
      </c>
      <c r="H111" t="s">
        <v>18</v>
      </c>
      <c r="I111">
        <v>196</v>
      </c>
      <c r="J111">
        <f t="shared" si="9"/>
        <v>0.18713959759386012</v>
      </c>
      <c r="K111">
        <f>VLOOKUP(E111,Sheet2!A:B,2,FALSE)</f>
        <v>261.33333333333331</v>
      </c>
      <c r="L111" s="7">
        <f t="shared" si="8"/>
        <v>-0.25</v>
      </c>
      <c r="M111">
        <v>0.02</v>
      </c>
      <c r="N111">
        <f t="shared" si="10"/>
        <v>3.92</v>
      </c>
      <c r="O111">
        <v>30</v>
      </c>
      <c r="P111">
        <v>2</v>
      </c>
      <c r="Q111" s="8">
        <v>43770</v>
      </c>
      <c r="R111">
        <v>358</v>
      </c>
      <c r="S111">
        <v>0</v>
      </c>
    </row>
    <row r="112" spans="1:19" x14ac:dyDescent="0.35">
      <c r="A112">
        <v>105469</v>
      </c>
      <c r="B112">
        <v>547386</v>
      </c>
      <c r="C112" t="s">
        <v>167</v>
      </c>
      <c r="D112" t="s">
        <v>52</v>
      </c>
      <c r="E112" t="s">
        <v>168</v>
      </c>
      <c r="F112">
        <v>40.586030000000001</v>
      </c>
      <c r="G112">
        <v>-73.814499999999995</v>
      </c>
      <c r="H112" t="s">
        <v>22</v>
      </c>
      <c r="I112">
        <v>104</v>
      </c>
      <c r="J112">
        <f t="shared" si="9"/>
        <v>-0.370089193113462</v>
      </c>
      <c r="K112">
        <f>VLOOKUP(E112,Sheet2!A:B,2,FALSE)</f>
        <v>104</v>
      </c>
      <c r="L112" s="7">
        <f t="shared" si="8"/>
        <v>0</v>
      </c>
      <c r="M112">
        <v>0.13</v>
      </c>
      <c r="N112">
        <f t="shared" si="10"/>
        <v>13.52</v>
      </c>
      <c r="O112">
        <v>2</v>
      </c>
      <c r="P112">
        <v>17</v>
      </c>
      <c r="Q112" s="8">
        <v>44456</v>
      </c>
      <c r="R112">
        <v>86</v>
      </c>
      <c r="S112">
        <v>1</v>
      </c>
    </row>
    <row r="113" spans="1:19" x14ac:dyDescent="0.35">
      <c r="A113">
        <v>26785</v>
      </c>
      <c r="B113">
        <v>42273</v>
      </c>
      <c r="C113" t="s">
        <v>98</v>
      </c>
      <c r="D113" t="s">
        <v>20</v>
      </c>
      <c r="E113" t="s">
        <v>31</v>
      </c>
      <c r="F113">
        <v>40.668599999999998</v>
      </c>
      <c r="G113">
        <v>-73.987229999999997</v>
      </c>
      <c r="H113" s="3" t="s">
        <v>18</v>
      </c>
      <c r="I113" s="3">
        <v>90</v>
      </c>
      <c r="J113" s="3">
        <f t="shared" si="9"/>
        <v>-0.45488487865588056</v>
      </c>
      <c r="K113" s="3">
        <f>VLOOKUP(E113,Sheet2!A:B,2,FALSE)</f>
        <v>140.5</v>
      </c>
      <c r="L113" s="6">
        <f t="shared" si="8"/>
        <v>-0.35943060498220636</v>
      </c>
      <c r="M113" s="3">
        <v>3.28</v>
      </c>
      <c r="N113">
        <f t="shared" si="10"/>
        <v>295.2</v>
      </c>
      <c r="O113">
        <v>30</v>
      </c>
      <c r="P113">
        <v>479</v>
      </c>
      <c r="Q113" s="8">
        <v>44712</v>
      </c>
      <c r="R113">
        <v>35</v>
      </c>
      <c r="S113">
        <v>5</v>
      </c>
    </row>
    <row r="114" spans="1:19" x14ac:dyDescent="0.35">
      <c r="A114">
        <v>5803</v>
      </c>
      <c r="B114">
        <v>9744</v>
      </c>
      <c r="C114" t="s">
        <v>30</v>
      </c>
      <c r="D114" t="s">
        <v>20</v>
      </c>
      <c r="E114" t="s">
        <v>31</v>
      </c>
      <c r="F114">
        <v>40.668010000000002</v>
      </c>
      <c r="G114">
        <v>-73.987840000000006</v>
      </c>
      <c r="H114" t="s">
        <v>22</v>
      </c>
      <c r="I114">
        <v>118</v>
      </c>
      <c r="J114">
        <f t="shared" si="9"/>
        <v>-0.28529350757104344</v>
      </c>
      <c r="K114">
        <f>VLOOKUP(E114,Sheet2!A:B,2,FALSE)</f>
        <v>140.5</v>
      </c>
      <c r="L114" s="7">
        <f t="shared" si="8"/>
        <v>-0.16014234875444844</v>
      </c>
      <c r="M114">
        <v>1.32</v>
      </c>
      <c r="N114">
        <f t="shared" si="10"/>
        <v>155.76000000000002</v>
      </c>
      <c r="O114">
        <v>4</v>
      </c>
      <c r="P114">
        <v>211</v>
      </c>
      <c r="Q114" s="8">
        <v>44699</v>
      </c>
      <c r="R114">
        <v>312</v>
      </c>
      <c r="S114">
        <v>26</v>
      </c>
    </row>
    <row r="115" spans="1:19" x14ac:dyDescent="0.35">
      <c r="A115">
        <v>10962</v>
      </c>
      <c r="B115">
        <v>9744</v>
      </c>
      <c r="C115" t="s">
        <v>30</v>
      </c>
      <c r="D115" t="s">
        <v>20</v>
      </c>
      <c r="E115" t="s">
        <v>31</v>
      </c>
      <c r="F115">
        <v>40.666919999999998</v>
      </c>
      <c r="G115">
        <v>-73.989810000000006</v>
      </c>
      <c r="H115" t="s">
        <v>22</v>
      </c>
      <c r="I115">
        <v>119</v>
      </c>
      <c r="J115">
        <f t="shared" si="9"/>
        <v>-0.27923667288944209</v>
      </c>
      <c r="K115">
        <f>VLOOKUP(E115,Sheet2!A:B,2,FALSE)</f>
        <v>140.5</v>
      </c>
      <c r="L115" s="7">
        <f t="shared" si="8"/>
        <v>-0.15302491103202842</v>
      </c>
      <c r="M115">
        <v>1.32</v>
      </c>
      <c r="N115">
        <f t="shared" si="10"/>
        <v>157.08000000000001</v>
      </c>
      <c r="O115">
        <v>4</v>
      </c>
      <c r="P115">
        <v>204</v>
      </c>
      <c r="Q115" s="8">
        <v>44691</v>
      </c>
      <c r="R115">
        <v>284</v>
      </c>
      <c r="S115">
        <v>22</v>
      </c>
    </row>
    <row r="116" spans="1:19" x14ac:dyDescent="0.35">
      <c r="A116">
        <v>114123</v>
      </c>
      <c r="B116">
        <v>579495</v>
      </c>
      <c r="C116" t="s">
        <v>178</v>
      </c>
      <c r="D116" t="s">
        <v>20</v>
      </c>
      <c r="E116" t="s">
        <v>31</v>
      </c>
      <c r="F116">
        <v>40.665619999999997</v>
      </c>
      <c r="G116">
        <v>-73.990020000000001</v>
      </c>
      <c r="H116" t="s">
        <v>18</v>
      </c>
      <c r="I116">
        <v>235</v>
      </c>
      <c r="J116">
        <f t="shared" si="9"/>
        <v>0.4233561501763119</v>
      </c>
      <c r="K116">
        <f>VLOOKUP(E116,Sheet2!A:B,2,FALSE)</f>
        <v>140.5</v>
      </c>
      <c r="L116" s="7">
        <f t="shared" si="8"/>
        <v>0.67259786476868322</v>
      </c>
      <c r="M116">
        <v>0.26</v>
      </c>
      <c r="N116">
        <f t="shared" si="10"/>
        <v>61.1</v>
      </c>
      <c r="O116">
        <v>364</v>
      </c>
      <c r="P116">
        <v>34</v>
      </c>
      <c r="Q116" s="8">
        <v>43841</v>
      </c>
      <c r="R116">
        <v>362</v>
      </c>
      <c r="S116">
        <v>0</v>
      </c>
    </row>
    <row r="117" spans="1:19" x14ac:dyDescent="0.35">
      <c r="A117">
        <v>5136</v>
      </c>
      <c r="B117">
        <v>7378</v>
      </c>
      <c r="C117" t="s">
        <v>23</v>
      </c>
      <c r="D117" t="s">
        <v>20</v>
      </c>
      <c r="E117" t="s">
        <v>24</v>
      </c>
      <c r="F117">
        <v>40.662649999999999</v>
      </c>
      <c r="G117">
        <v>-73.994540000000001</v>
      </c>
      <c r="H117" t="s">
        <v>18</v>
      </c>
      <c r="I117">
        <v>275</v>
      </c>
      <c r="J117">
        <f t="shared" si="9"/>
        <v>0.6656295374403649</v>
      </c>
      <c r="K117">
        <f>VLOOKUP(E117,Sheet2!A:B,2,FALSE)</f>
        <v>275</v>
      </c>
      <c r="L117" s="7">
        <f t="shared" si="8"/>
        <v>0</v>
      </c>
      <c r="M117">
        <v>0.02</v>
      </c>
      <c r="N117">
        <f t="shared" si="10"/>
        <v>5.5</v>
      </c>
      <c r="O117">
        <v>21</v>
      </c>
      <c r="P117">
        <v>2</v>
      </c>
      <c r="Q117" s="8">
        <v>44416</v>
      </c>
      <c r="R117">
        <v>250</v>
      </c>
      <c r="S117">
        <v>1</v>
      </c>
    </row>
    <row r="118" spans="1:19" x14ac:dyDescent="0.35">
      <c r="A118">
        <v>60164</v>
      </c>
      <c r="B118">
        <v>289653</v>
      </c>
      <c r="C118" t="s">
        <v>136</v>
      </c>
      <c r="D118" t="s">
        <v>16</v>
      </c>
      <c r="E118" t="s">
        <v>137</v>
      </c>
      <c r="F118">
        <v>40.720120000000001</v>
      </c>
      <c r="G118">
        <v>-74.003969999999995</v>
      </c>
      <c r="H118" t="s">
        <v>18</v>
      </c>
      <c r="I118">
        <v>608</v>
      </c>
      <c r="J118">
        <f t="shared" si="9"/>
        <v>2.682555486413607</v>
      </c>
      <c r="K118">
        <f>VLOOKUP(E118,Sheet2!A:B,2,FALSE)</f>
        <v>608</v>
      </c>
      <c r="L118" s="7">
        <f t="shared" si="8"/>
        <v>0</v>
      </c>
      <c r="M118">
        <v>0.83</v>
      </c>
      <c r="N118">
        <f t="shared" si="10"/>
        <v>504.64</v>
      </c>
      <c r="O118">
        <v>30</v>
      </c>
      <c r="P118">
        <v>108</v>
      </c>
      <c r="Q118" s="8">
        <v>44597</v>
      </c>
      <c r="R118">
        <v>295</v>
      </c>
      <c r="S118">
        <v>2</v>
      </c>
    </row>
    <row r="119" spans="1:19" x14ac:dyDescent="0.35">
      <c r="A119">
        <v>18152</v>
      </c>
      <c r="B119">
        <v>69942</v>
      </c>
      <c r="C119" t="s">
        <v>80</v>
      </c>
      <c r="D119" t="s">
        <v>16</v>
      </c>
      <c r="E119" t="s">
        <v>68</v>
      </c>
      <c r="F119">
        <v>40.769669999999998</v>
      </c>
      <c r="G119">
        <v>-73.948310000000006</v>
      </c>
      <c r="H119" s="11" t="s">
        <v>22</v>
      </c>
      <c r="I119" s="11">
        <v>200</v>
      </c>
      <c r="J119" s="11">
        <f t="shared" si="9"/>
        <v>0.21136693632026549</v>
      </c>
      <c r="K119" s="11">
        <f>VLOOKUP(E119,Sheet2!A:B,2,FALSE)</f>
        <v>178.66666666666666</v>
      </c>
      <c r="L119" s="12">
        <f t="shared" si="8"/>
        <v>0.11940298507462699</v>
      </c>
      <c r="M119" s="11">
        <v>1.1399999999999999</v>
      </c>
      <c r="N119">
        <f t="shared" si="10"/>
        <v>227.99999999999997</v>
      </c>
      <c r="O119">
        <v>30</v>
      </c>
      <c r="P119">
        <v>148</v>
      </c>
      <c r="Q119" s="8">
        <v>43709</v>
      </c>
      <c r="R119">
        <v>365</v>
      </c>
      <c r="S119">
        <v>0</v>
      </c>
    </row>
    <row r="120" spans="1:19" x14ac:dyDescent="0.35">
      <c r="A120">
        <v>15711</v>
      </c>
      <c r="B120">
        <v>61491</v>
      </c>
      <c r="C120" t="s">
        <v>67</v>
      </c>
      <c r="D120" t="s">
        <v>16</v>
      </c>
      <c r="E120" t="s">
        <v>68</v>
      </c>
      <c r="F120">
        <v>40.771189999999997</v>
      </c>
      <c r="G120">
        <v>-73.95241</v>
      </c>
      <c r="H120" t="s">
        <v>18</v>
      </c>
      <c r="I120">
        <v>206</v>
      </c>
      <c r="J120">
        <f t="shared" si="9"/>
        <v>0.24770794440987332</v>
      </c>
      <c r="K120">
        <f>VLOOKUP(E120,Sheet2!A:B,2,FALSE)</f>
        <v>178.66666666666666</v>
      </c>
      <c r="L120" s="7">
        <f t="shared" si="8"/>
        <v>0.15298507462686572</v>
      </c>
      <c r="M120">
        <v>0.56000000000000005</v>
      </c>
      <c r="N120">
        <f t="shared" si="10"/>
        <v>115.36000000000001</v>
      </c>
      <c r="O120">
        <v>30</v>
      </c>
      <c r="P120">
        <v>84</v>
      </c>
      <c r="Q120" s="8">
        <v>44164</v>
      </c>
      <c r="R120">
        <v>165</v>
      </c>
      <c r="S120">
        <v>0</v>
      </c>
    </row>
    <row r="121" spans="1:19" x14ac:dyDescent="0.35">
      <c r="A121">
        <v>51438</v>
      </c>
      <c r="B121">
        <v>236421</v>
      </c>
      <c r="C121" t="s">
        <v>115</v>
      </c>
      <c r="D121" t="s">
        <v>16</v>
      </c>
      <c r="E121" t="s">
        <v>68</v>
      </c>
      <c r="F121">
        <v>40.77449</v>
      </c>
      <c r="G121">
        <v>-73.95308</v>
      </c>
      <c r="H121" t="s">
        <v>22</v>
      </c>
      <c r="I121">
        <v>130</v>
      </c>
      <c r="J121">
        <f t="shared" si="9"/>
        <v>-0.21261149139182745</v>
      </c>
      <c r="K121">
        <f>VLOOKUP(E121,Sheet2!A:B,2,FALSE)</f>
        <v>178.66666666666666</v>
      </c>
      <c r="L121" s="7">
        <f t="shared" si="8"/>
        <v>-0.27238805970149249</v>
      </c>
      <c r="M121">
        <v>0</v>
      </c>
      <c r="N121">
        <f t="shared" si="10"/>
        <v>0</v>
      </c>
      <c r="O121">
        <v>14</v>
      </c>
      <c r="P121">
        <v>0</v>
      </c>
      <c r="R121">
        <v>0</v>
      </c>
      <c r="S121">
        <v>0</v>
      </c>
    </row>
    <row r="122" spans="1:19" x14ac:dyDescent="0.35">
      <c r="A122">
        <v>5203</v>
      </c>
      <c r="B122">
        <v>7490</v>
      </c>
      <c r="C122" t="s">
        <v>26</v>
      </c>
      <c r="D122" t="s">
        <v>16</v>
      </c>
      <c r="E122" t="s">
        <v>27</v>
      </c>
      <c r="F122">
        <v>40.803800000000003</v>
      </c>
      <c r="G122">
        <v>-73.967510000000004</v>
      </c>
      <c r="H122" t="s">
        <v>22</v>
      </c>
      <c r="I122" s="3">
        <v>75</v>
      </c>
      <c r="J122" s="3">
        <f t="shared" ref="J122:J153" si="11">I122/$I$148 - 1</f>
        <v>-0.54573739887990047</v>
      </c>
      <c r="K122" s="3">
        <f>VLOOKUP(E122,Sheet2!A:B,2,FALSE)</f>
        <v>192.33333333333334</v>
      </c>
      <c r="L122" s="6">
        <f t="shared" si="8"/>
        <v>-0.61005199306759095</v>
      </c>
      <c r="M122" s="3">
        <v>0.76</v>
      </c>
      <c r="N122" s="3">
        <f t="shared" si="10"/>
        <v>57</v>
      </c>
      <c r="O122">
        <v>2</v>
      </c>
      <c r="P122">
        <v>118</v>
      </c>
      <c r="Q122" s="8">
        <v>42937</v>
      </c>
      <c r="R122">
        <v>0</v>
      </c>
      <c r="S122">
        <v>0</v>
      </c>
    </row>
    <row r="123" spans="1:19" x14ac:dyDescent="0.35">
      <c r="A123">
        <v>21456</v>
      </c>
      <c r="B123">
        <v>42032</v>
      </c>
      <c r="C123" t="s">
        <v>87</v>
      </c>
      <c r="D123" t="s">
        <v>16</v>
      </c>
      <c r="E123" t="s">
        <v>27</v>
      </c>
      <c r="F123">
        <v>40.79936</v>
      </c>
      <c r="G123">
        <v>-73.961550000000003</v>
      </c>
      <c r="H123" t="s">
        <v>22</v>
      </c>
      <c r="I123">
        <v>88</v>
      </c>
      <c r="J123">
        <f t="shared" si="11"/>
        <v>-0.46699854801908325</v>
      </c>
      <c r="K123">
        <f>VLOOKUP(E123,Sheet2!A:B,2,FALSE)</f>
        <v>192.33333333333334</v>
      </c>
      <c r="L123" s="7">
        <f t="shared" si="8"/>
        <v>-0.54246100519930684</v>
      </c>
      <c r="M123">
        <v>0.56999999999999995</v>
      </c>
      <c r="N123">
        <f t="shared" si="10"/>
        <v>50.16</v>
      </c>
      <c r="O123">
        <v>30</v>
      </c>
      <c r="P123">
        <v>85</v>
      </c>
      <c r="Q123" s="8">
        <v>44451</v>
      </c>
      <c r="R123">
        <v>157</v>
      </c>
      <c r="S123">
        <v>2</v>
      </c>
    </row>
    <row r="124" spans="1:19" x14ac:dyDescent="0.35">
      <c r="A124">
        <v>107895</v>
      </c>
      <c r="B124">
        <v>3088389</v>
      </c>
      <c r="C124" t="s">
        <v>174</v>
      </c>
      <c r="D124" t="s">
        <v>16</v>
      </c>
      <c r="E124" t="s">
        <v>27</v>
      </c>
      <c r="F124">
        <v>40.780729999999998</v>
      </c>
      <c r="G124">
        <v>-73.985640000000004</v>
      </c>
      <c r="H124" t="s">
        <v>18</v>
      </c>
      <c r="I124">
        <v>166</v>
      </c>
      <c r="J124">
        <f t="shared" si="11"/>
        <v>5.4345571458203068E-3</v>
      </c>
      <c r="K124">
        <f>VLOOKUP(E124,Sheet2!A:B,2,FALSE)</f>
        <v>192.33333333333334</v>
      </c>
      <c r="L124" s="7">
        <f t="shared" si="8"/>
        <v>-0.13691507798960145</v>
      </c>
      <c r="M124">
        <v>0.51</v>
      </c>
      <c r="N124">
        <f t="shared" si="10"/>
        <v>84.66</v>
      </c>
      <c r="O124">
        <v>30</v>
      </c>
      <c r="P124">
        <v>63</v>
      </c>
      <c r="Q124" s="8">
        <v>44696</v>
      </c>
      <c r="R124">
        <v>238</v>
      </c>
      <c r="S124">
        <v>2</v>
      </c>
    </row>
    <row r="125" spans="1:19" x14ac:dyDescent="0.35">
      <c r="A125">
        <v>102995</v>
      </c>
      <c r="B125">
        <v>178043</v>
      </c>
      <c r="C125" t="s">
        <v>164</v>
      </c>
      <c r="D125" t="s">
        <v>16</v>
      </c>
      <c r="E125" t="s">
        <v>27</v>
      </c>
      <c r="F125">
        <v>40.786450000000002</v>
      </c>
      <c r="G125">
        <v>-73.970820000000003</v>
      </c>
      <c r="H125" t="s">
        <v>18</v>
      </c>
      <c r="I125">
        <v>389</v>
      </c>
      <c r="J125">
        <f t="shared" si="11"/>
        <v>1.3561086911429161</v>
      </c>
      <c r="K125">
        <f>VLOOKUP(E125,Sheet2!A:B,2,FALSE)</f>
        <v>192.33333333333334</v>
      </c>
      <c r="L125" s="7">
        <f t="shared" si="8"/>
        <v>1.0225303292894279</v>
      </c>
      <c r="M125">
        <v>0.34</v>
      </c>
      <c r="N125">
        <f t="shared" si="10"/>
        <v>132.26000000000002</v>
      </c>
      <c r="O125">
        <v>30</v>
      </c>
      <c r="P125">
        <v>45</v>
      </c>
      <c r="Q125" s="8">
        <v>43101</v>
      </c>
      <c r="R125">
        <v>1</v>
      </c>
      <c r="S125">
        <v>0</v>
      </c>
    </row>
    <row r="126" spans="1:19" x14ac:dyDescent="0.35">
      <c r="A126">
        <v>27006</v>
      </c>
      <c r="B126">
        <v>115560</v>
      </c>
      <c r="C126" t="s">
        <v>99</v>
      </c>
      <c r="D126" t="s">
        <v>16</v>
      </c>
      <c r="E126" t="s">
        <v>27</v>
      </c>
      <c r="F126">
        <v>40.778390000000002</v>
      </c>
      <c r="G126">
        <v>-73.977779999999996</v>
      </c>
      <c r="H126" t="s">
        <v>18</v>
      </c>
      <c r="I126">
        <v>225</v>
      </c>
      <c r="J126">
        <f t="shared" si="11"/>
        <v>0.3627878033602987</v>
      </c>
      <c r="K126">
        <f>VLOOKUP(E126,Sheet2!A:B,2,FALSE)</f>
        <v>192.33333333333334</v>
      </c>
      <c r="L126" s="7">
        <f t="shared" si="8"/>
        <v>0.16984402079722694</v>
      </c>
      <c r="M126">
        <v>0.21</v>
      </c>
      <c r="N126">
        <f t="shared" si="10"/>
        <v>47.25</v>
      </c>
      <c r="O126">
        <v>30</v>
      </c>
      <c r="P126">
        <v>28</v>
      </c>
      <c r="Q126" s="8">
        <v>43658</v>
      </c>
      <c r="R126">
        <v>286</v>
      </c>
      <c r="S126">
        <v>0</v>
      </c>
    </row>
    <row r="127" spans="1:19" x14ac:dyDescent="0.35">
      <c r="A127">
        <v>60794</v>
      </c>
      <c r="B127">
        <v>293394</v>
      </c>
      <c r="C127" t="s">
        <v>142</v>
      </c>
      <c r="D127" t="s">
        <v>16</v>
      </c>
      <c r="E127" t="s">
        <v>27</v>
      </c>
      <c r="F127">
        <v>40.79918</v>
      </c>
      <c r="G127">
        <v>-73.962479999999999</v>
      </c>
      <c r="H127" t="s">
        <v>18</v>
      </c>
      <c r="I127">
        <v>211</v>
      </c>
      <c r="J127">
        <f t="shared" si="11"/>
        <v>0.27799211781787991</v>
      </c>
      <c r="K127">
        <f>VLOOKUP(E127,Sheet2!A:B,2,FALSE)</f>
        <v>192.33333333333334</v>
      </c>
      <c r="L127" s="7">
        <f t="shared" si="8"/>
        <v>9.7053726169843868E-2</v>
      </c>
      <c r="M127">
        <v>0.03</v>
      </c>
      <c r="N127">
        <f t="shared" si="10"/>
        <v>6.33</v>
      </c>
      <c r="O127">
        <v>30</v>
      </c>
      <c r="P127">
        <v>4</v>
      </c>
      <c r="Q127" s="8">
        <v>42972</v>
      </c>
      <c r="R127">
        <v>0</v>
      </c>
      <c r="S127">
        <v>0</v>
      </c>
    </row>
    <row r="128" spans="1:19" x14ac:dyDescent="0.35">
      <c r="A128">
        <v>17693</v>
      </c>
      <c r="B128">
        <v>68428</v>
      </c>
      <c r="C128" t="s">
        <v>78</v>
      </c>
      <c r="D128" t="s">
        <v>16</v>
      </c>
      <c r="E128" t="s">
        <v>79</v>
      </c>
      <c r="F128">
        <v>40.832529999999998</v>
      </c>
      <c r="G128">
        <v>-73.941079999999999</v>
      </c>
      <c r="H128" t="s">
        <v>22</v>
      </c>
      <c r="I128">
        <v>75</v>
      </c>
      <c r="J128">
        <f t="shared" si="11"/>
        <v>-0.54573739887990047</v>
      </c>
      <c r="K128">
        <f>VLOOKUP(E128,Sheet2!A:B,2,FALSE)</f>
        <v>75</v>
      </c>
      <c r="L128" s="7">
        <f t="shared" si="8"/>
        <v>0</v>
      </c>
      <c r="M128">
        <v>0.94</v>
      </c>
      <c r="N128">
        <f t="shared" si="10"/>
        <v>70.5</v>
      </c>
      <c r="O128">
        <v>2</v>
      </c>
      <c r="P128">
        <v>62</v>
      </c>
      <c r="Q128" s="8">
        <v>44675</v>
      </c>
      <c r="R128">
        <v>318</v>
      </c>
      <c r="S128">
        <v>2</v>
      </c>
    </row>
    <row r="129" spans="1:19" x14ac:dyDescent="0.35">
      <c r="A129">
        <v>44288</v>
      </c>
      <c r="B129">
        <v>193637</v>
      </c>
      <c r="C129" t="s">
        <v>103</v>
      </c>
      <c r="D129" t="s">
        <v>16</v>
      </c>
      <c r="E129" t="s">
        <v>93</v>
      </c>
      <c r="F129">
        <v>40.737369999999999</v>
      </c>
      <c r="G129">
        <v>-74.004369999999994</v>
      </c>
      <c r="H129" s="3" t="s">
        <v>18</v>
      </c>
      <c r="I129" s="3">
        <v>170</v>
      </c>
      <c r="J129" s="3">
        <f t="shared" si="11"/>
        <v>2.9661895872225674E-2</v>
      </c>
      <c r="K129" s="3">
        <f>VLOOKUP(E129,Sheet2!A:B,2,FALSE)</f>
        <v>395</v>
      </c>
      <c r="L129" s="6">
        <f t="shared" si="8"/>
        <v>-0.56962025316455689</v>
      </c>
      <c r="M129" s="3">
        <v>0.61</v>
      </c>
      <c r="N129" s="3">
        <f t="shared" si="10"/>
        <v>103.7</v>
      </c>
      <c r="O129">
        <v>30</v>
      </c>
      <c r="P129">
        <v>88</v>
      </c>
      <c r="Q129" s="8">
        <v>44172</v>
      </c>
      <c r="R129">
        <v>132</v>
      </c>
      <c r="S129">
        <v>0</v>
      </c>
    </row>
    <row r="130" spans="1:19" x14ac:dyDescent="0.35">
      <c r="A130">
        <v>23686</v>
      </c>
      <c r="B130">
        <v>93790</v>
      </c>
      <c r="C130" t="s">
        <v>92</v>
      </c>
      <c r="D130" t="s">
        <v>16</v>
      </c>
      <c r="E130" t="s">
        <v>93</v>
      </c>
      <c r="F130">
        <v>40.729610000000001</v>
      </c>
      <c r="G130">
        <v>-74.003079999999997</v>
      </c>
      <c r="H130" t="s">
        <v>18</v>
      </c>
      <c r="I130">
        <v>620</v>
      </c>
      <c r="J130">
        <f t="shared" si="11"/>
        <v>2.7552375025928226</v>
      </c>
      <c r="K130">
        <f>VLOOKUP(E130,Sheet2!A:B,2,FALSE)</f>
        <v>395</v>
      </c>
      <c r="L130" s="7">
        <f t="shared" si="8"/>
        <v>0.56962025316455689</v>
      </c>
      <c r="M130">
        <v>0.45</v>
      </c>
      <c r="N130">
        <f t="shared" ref="N130:N161" si="12">M130*I130</f>
        <v>279</v>
      </c>
      <c r="O130">
        <v>7</v>
      </c>
      <c r="P130">
        <v>54</v>
      </c>
      <c r="Q130" s="8">
        <v>44696</v>
      </c>
      <c r="R130">
        <v>228</v>
      </c>
      <c r="S130">
        <v>4</v>
      </c>
    </row>
    <row r="131" spans="1:19" x14ac:dyDescent="0.35">
      <c r="A131">
        <v>16595</v>
      </c>
      <c r="B131">
        <v>64522</v>
      </c>
      <c r="C131" t="s">
        <v>74</v>
      </c>
      <c r="D131" t="s">
        <v>20</v>
      </c>
      <c r="E131" t="s">
        <v>33</v>
      </c>
      <c r="F131">
        <v>40.709200000000003</v>
      </c>
      <c r="G131">
        <v>-73.966409999999996</v>
      </c>
      <c r="H131" s="11" t="s">
        <v>18</v>
      </c>
      <c r="I131" s="11">
        <v>500</v>
      </c>
      <c r="J131" s="11">
        <f t="shared" si="11"/>
        <v>2.0284173408006634</v>
      </c>
      <c r="K131" s="11">
        <f>VLOOKUP(E131,Sheet2!A:B,2,FALSE)</f>
        <v>180.5625</v>
      </c>
      <c r="L131" s="12">
        <f t="shared" ref="L131:L147" si="13">I131/K131-1</f>
        <v>1.7691242644513672</v>
      </c>
      <c r="M131" s="11">
        <v>1.62</v>
      </c>
      <c r="N131" s="11">
        <f t="shared" si="12"/>
        <v>810</v>
      </c>
      <c r="O131">
        <v>1</v>
      </c>
      <c r="P131">
        <v>229</v>
      </c>
      <c r="Q131" s="8">
        <v>44704</v>
      </c>
      <c r="R131">
        <v>364</v>
      </c>
      <c r="S131">
        <v>32</v>
      </c>
    </row>
    <row r="132" spans="1:19" x14ac:dyDescent="0.35">
      <c r="A132">
        <v>103161</v>
      </c>
      <c r="B132">
        <v>465278</v>
      </c>
      <c r="C132" t="s">
        <v>165</v>
      </c>
      <c r="D132" t="s">
        <v>20</v>
      </c>
      <c r="E132" t="s">
        <v>33</v>
      </c>
      <c r="F132">
        <v>40.715510000000002</v>
      </c>
      <c r="G132">
        <v>-73.962739999999997</v>
      </c>
      <c r="H132" t="s">
        <v>18</v>
      </c>
      <c r="I132">
        <v>375</v>
      </c>
      <c r="J132">
        <f t="shared" si="11"/>
        <v>1.2713130056004975</v>
      </c>
      <c r="K132">
        <f>VLOOKUP(E132,Sheet2!A:B,2,FALSE)</f>
        <v>180.5625</v>
      </c>
      <c r="L132" s="7">
        <f t="shared" si="13"/>
        <v>1.0768431983385254</v>
      </c>
      <c r="M132">
        <v>1.36</v>
      </c>
      <c r="N132">
        <f t="shared" si="12"/>
        <v>510.00000000000006</v>
      </c>
      <c r="O132">
        <v>10</v>
      </c>
      <c r="P132">
        <v>144</v>
      </c>
      <c r="Q132" s="8">
        <v>44701</v>
      </c>
      <c r="R132">
        <v>192</v>
      </c>
      <c r="S132">
        <v>7</v>
      </c>
    </row>
    <row r="133" spans="1:19" x14ac:dyDescent="0.35">
      <c r="A133">
        <v>20913</v>
      </c>
      <c r="B133">
        <v>79402</v>
      </c>
      <c r="C133" t="s">
        <v>86</v>
      </c>
      <c r="D133" t="s">
        <v>20</v>
      </c>
      <c r="E133" t="s">
        <v>33</v>
      </c>
      <c r="F133">
        <v>40.709670000000003</v>
      </c>
      <c r="G133">
        <v>-73.959220000000002</v>
      </c>
      <c r="H133" t="s">
        <v>18</v>
      </c>
      <c r="I133">
        <v>80</v>
      </c>
      <c r="J133">
        <f t="shared" si="11"/>
        <v>-0.51545322547189376</v>
      </c>
      <c r="K133">
        <f>VLOOKUP(E133,Sheet2!A:B,2,FALSE)</f>
        <v>180.5625</v>
      </c>
      <c r="L133" s="7">
        <f t="shared" si="13"/>
        <v>-0.55694011768778129</v>
      </c>
      <c r="M133">
        <v>1.18</v>
      </c>
      <c r="N133">
        <f t="shared" si="12"/>
        <v>94.399999999999991</v>
      </c>
      <c r="O133">
        <v>30</v>
      </c>
      <c r="P133">
        <v>168</v>
      </c>
      <c r="Q133" s="8">
        <v>43303</v>
      </c>
      <c r="R133">
        <v>0</v>
      </c>
      <c r="S133">
        <v>0</v>
      </c>
    </row>
    <row r="134" spans="1:19" x14ac:dyDescent="0.35">
      <c r="A134">
        <v>6848</v>
      </c>
      <c r="B134">
        <v>15991</v>
      </c>
      <c r="C134" t="s">
        <v>32</v>
      </c>
      <c r="D134" t="s">
        <v>20</v>
      </c>
      <c r="E134" t="s">
        <v>33</v>
      </c>
      <c r="F134">
        <v>40.709350000000001</v>
      </c>
      <c r="G134">
        <v>-73.953419999999994</v>
      </c>
      <c r="H134" t="s">
        <v>18</v>
      </c>
      <c r="I134">
        <v>84</v>
      </c>
      <c r="J134">
        <f t="shared" si="11"/>
        <v>-0.4912258867454885</v>
      </c>
      <c r="K134">
        <f>VLOOKUP(E134,Sheet2!A:B,2,FALSE)</f>
        <v>180.5625</v>
      </c>
      <c r="L134" s="7">
        <f t="shared" si="13"/>
        <v>-0.53478712357217029</v>
      </c>
      <c r="M134">
        <v>1.1599999999999999</v>
      </c>
      <c r="N134">
        <f t="shared" si="12"/>
        <v>97.44</v>
      </c>
      <c r="O134">
        <v>30</v>
      </c>
      <c r="P134">
        <v>184</v>
      </c>
      <c r="Q134" s="8">
        <v>44612</v>
      </c>
      <c r="R134">
        <v>227</v>
      </c>
      <c r="S134">
        <v>4</v>
      </c>
    </row>
    <row r="135" spans="1:19" x14ac:dyDescent="0.35">
      <c r="A135">
        <v>14290</v>
      </c>
      <c r="B135">
        <v>56104</v>
      </c>
      <c r="C135" t="s">
        <v>58</v>
      </c>
      <c r="D135" t="s">
        <v>20</v>
      </c>
      <c r="E135" t="s">
        <v>33</v>
      </c>
      <c r="F135">
        <v>40.703479999999999</v>
      </c>
      <c r="G135">
        <v>-73.936210000000003</v>
      </c>
      <c r="H135" t="s">
        <v>18</v>
      </c>
      <c r="I135">
        <v>248</v>
      </c>
      <c r="J135">
        <f t="shared" si="11"/>
        <v>0.50209500103712923</v>
      </c>
      <c r="K135">
        <f>VLOOKUP(E135,Sheet2!A:B,2,FALSE)</f>
        <v>180.5625</v>
      </c>
      <c r="L135" s="7">
        <f t="shared" si="13"/>
        <v>0.37348563516787814</v>
      </c>
      <c r="M135">
        <v>0.92</v>
      </c>
      <c r="N135">
        <f t="shared" si="12"/>
        <v>228.16</v>
      </c>
      <c r="O135">
        <v>1</v>
      </c>
      <c r="P135">
        <v>140</v>
      </c>
      <c r="Q135" s="8">
        <v>44700</v>
      </c>
      <c r="R135">
        <v>104</v>
      </c>
      <c r="S135">
        <v>34</v>
      </c>
    </row>
    <row r="136" spans="1:19" x14ac:dyDescent="0.35">
      <c r="A136">
        <v>44973</v>
      </c>
      <c r="B136">
        <v>198411</v>
      </c>
      <c r="C136" t="s">
        <v>104</v>
      </c>
      <c r="D136" t="s">
        <v>20</v>
      </c>
      <c r="E136" t="s">
        <v>33</v>
      </c>
      <c r="F136">
        <v>40.708939999999998</v>
      </c>
      <c r="G136">
        <v>-73.952340000000007</v>
      </c>
      <c r="H136" t="s">
        <v>18</v>
      </c>
      <c r="I136">
        <v>104</v>
      </c>
      <c r="J136">
        <f t="shared" si="11"/>
        <v>-0.370089193113462</v>
      </c>
      <c r="K136">
        <f>VLOOKUP(E136,Sheet2!A:B,2,FALSE)</f>
        <v>180.5625</v>
      </c>
      <c r="L136" s="7">
        <f t="shared" si="13"/>
        <v>-0.42402215299411561</v>
      </c>
      <c r="M136">
        <v>0.88</v>
      </c>
      <c r="N136">
        <f t="shared" si="12"/>
        <v>91.52</v>
      </c>
      <c r="O136">
        <v>30</v>
      </c>
      <c r="P136">
        <v>125</v>
      </c>
      <c r="Q136" s="8">
        <v>44653</v>
      </c>
      <c r="R136">
        <v>122</v>
      </c>
      <c r="S136">
        <v>4</v>
      </c>
    </row>
    <row r="137" spans="1:19" x14ac:dyDescent="0.35">
      <c r="A137">
        <v>55959</v>
      </c>
      <c r="B137">
        <v>168525</v>
      </c>
      <c r="C137" t="s">
        <v>122</v>
      </c>
      <c r="D137" t="s">
        <v>20</v>
      </c>
      <c r="E137" t="s">
        <v>33</v>
      </c>
      <c r="F137">
        <v>40.710650000000001</v>
      </c>
      <c r="G137">
        <v>-73.950869999999995</v>
      </c>
      <c r="H137" t="s">
        <v>22</v>
      </c>
      <c r="I137">
        <v>95</v>
      </c>
      <c r="J137">
        <f t="shared" si="11"/>
        <v>-0.42460070524787397</v>
      </c>
      <c r="K137">
        <f>VLOOKUP(E137,Sheet2!A:B,2,FALSE)</f>
        <v>180.5625</v>
      </c>
      <c r="L137" s="7">
        <f t="shared" si="13"/>
        <v>-0.47386638975424022</v>
      </c>
      <c r="M137">
        <v>0.86</v>
      </c>
      <c r="N137">
        <f t="shared" si="12"/>
        <v>81.7</v>
      </c>
      <c r="O137">
        <v>5</v>
      </c>
      <c r="P137">
        <v>93</v>
      </c>
      <c r="Q137" s="8">
        <v>44007</v>
      </c>
      <c r="R137">
        <v>32</v>
      </c>
      <c r="S137">
        <v>0</v>
      </c>
    </row>
    <row r="138" spans="1:19" x14ac:dyDescent="0.35">
      <c r="A138">
        <v>19812</v>
      </c>
      <c r="B138">
        <v>74857</v>
      </c>
      <c r="C138" t="s">
        <v>85</v>
      </c>
      <c r="D138" t="s">
        <v>20</v>
      </c>
      <c r="E138" t="s">
        <v>33</v>
      </c>
      <c r="F138">
        <v>40.718020000000003</v>
      </c>
      <c r="G138">
        <v>-73.957239999999999</v>
      </c>
      <c r="H138" t="s">
        <v>18</v>
      </c>
      <c r="I138">
        <v>105</v>
      </c>
      <c r="J138">
        <f t="shared" si="11"/>
        <v>-0.36403235843186066</v>
      </c>
      <c r="K138">
        <f>VLOOKUP(E138,Sheet2!A:B,2,FALSE)</f>
        <v>180.5625</v>
      </c>
      <c r="L138" s="7">
        <f t="shared" si="13"/>
        <v>-0.41848390446521289</v>
      </c>
      <c r="M138">
        <v>0.41</v>
      </c>
      <c r="N138">
        <f t="shared" si="12"/>
        <v>43.05</v>
      </c>
      <c r="O138">
        <v>30</v>
      </c>
      <c r="P138">
        <v>61</v>
      </c>
      <c r="Q138" s="8">
        <v>43321</v>
      </c>
      <c r="R138">
        <v>191</v>
      </c>
      <c r="S138">
        <v>0</v>
      </c>
    </row>
    <row r="139" spans="1:19" x14ac:dyDescent="0.35">
      <c r="A139">
        <v>15385</v>
      </c>
      <c r="B139">
        <v>60252</v>
      </c>
      <c r="C139" t="s">
        <v>64</v>
      </c>
      <c r="D139" t="s">
        <v>20</v>
      </c>
      <c r="E139" t="s">
        <v>33</v>
      </c>
      <c r="F139">
        <v>40.712110000000003</v>
      </c>
      <c r="G139">
        <v>-73.963970000000003</v>
      </c>
      <c r="H139" t="s">
        <v>22</v>
      </c>
      <c r="I139">
        <v>80</v>
      </c>
      <c r="J139">
        <f t="shared" si="11"/>
        <v>-0.51545322547189376</v>
      </c>
      <c r="K139">
        <f>VLOOKUP(E139,Sheet2!A:B,2,FALSE)</f>
        <v>180.5625</v>
      </c>
      <c r="L139" s="7">
        <f t="shared" si="13"/>
        <v>-0.55694011768778129</v>
      </c>
      <c r="M139">
        <v>0.33</v>
      </c>
      <c r="N139">
        <f t="shared" si="12"/>
        <v>26.400000000000002</v>
      </c>
      <c r="O139">
        <v>7</v>
      </c>
      <c r="P139">
        <v>49</v>
      </c>
      <c r="Q139" s="8">
        <v>43868</v>
      </c>
      <c r="R139">
        <v>123</v>
      </c>
      <c r="S139">
        <v>0</v>
      </c>
    </row>
    <row r="140" spans="1:19" x14ac:dyDescent="0.35">
      <c r="A140">
        <v>101053</v>
      </c>
      <c r="B140">
        <v>530032</v>
      </c>
      <c r="C140" t="s">
        <v>163</v>
      </c>
      <c r="D140" t="s">
        <v>20</v>
      </c>
      <c r="E140" t="s">
        <v>33</v>
      </c>
      <c r="F140">
        <v>40.71116</v>
      </c>
      <c r="G140">
        <v>-73.954840000000004</v>
      </c>
      <c r="H140" t="s">
        <v>22</v>
      </c>
      <c r="I140">
        <v>175</v>
      </c>
      <c r="J140">
        <f t="shared" si="11"/>
        <v>5.9946069280232273E-2</v>
      </c>
      <c r="K140">
        <f>VLOOKUP(E140,Sheet2!A:B,2,FALSE)</f>
        <v>180.5625</v>
      </c>
      <c r="L140" s="7">
        <f t="shared" si="13"/>
        <v>-3.0806507442021513E-2</v>
      </c>
      <c r="M140">
        <v>0.28000000000000003</v>
      </c>
      <c r="N140">
        <f t="shared" si="12"/>
        <v>49.000000000000007</v>
      </c>
      <c r="O140">
        <v>60</v>
      </c>
      <c r="P140">
        <v>38</v>
      </c>
      <c r="Q140" s="8">
        <v>44389</v>
      </c>
      <c r="R140">
        <v>0</v>
      </c>
      <c r="S140">
        <v>1</v>
      </c>
    </row>
    <row r="141" spans="1:19" x14ac:dyDescent="0.35">
      <c r="A141">
        <v>25406</v>
      </c>
      <c r="B141">
        <v>105538</v>
      </c>
      <c r="C141" t="s">
        <v>96</v>
      </c>
      <c r="D141" t="s">
        <v>20</v>
      </c>
      <c r="E141" t="s">
        <v>33</v>
      </c>
      <c r="F141">
        <v>40.71649</v>
      </c>
      <c r="G141">
        <v>-73.948650000000001</v>
      </c>
      <c r="H141" t="s">
        <v>18</v>
      </c>
      <c r="I141">
        <v>83</v>
      </c>
      <c r="J141">
        <f t="shared" si="11"/>
        <v>-0.49728272142708985</v>
      </c>
      <c r="K141">
        <f>VLOOKUP(E141,Sheet2!A:B,2,FALSE)</f>
        <v>180.5625</v>
      </c>
      <c r="L141" s="7">
        <f t="shared" si="13"/>
        <v>-0.54032537210107301</v>
      </c>
      <c r="M141">
        <v>0.27</v>
      </c>
      <c r="N141">
        <f t="shared" si="12"/>
        <v>22.41</v>
      </c>
      <c r="O141">
        <v>30</v>
      </c>
      <c r="P141">
        <v>29</v>
      </c>
      <c r="Q141" s="8">
        <v>43246</v>
      </c>
      <c r="R141">
        <v>0</v>
      </c>
      <c r="S141">
        <v>0</v>
      </c>
    </row>
    <row r="142" spans="1:19" x14ac:dyDescent="0.35">
      <c r="A142">
        <v>55587</v>
      </c>
      <c r="B142">
        <v>131716</v>
      </c>
      <c r="C142" t="s">
        <v>121</v>
      </c>
      <c r="D142" t="s">
        <v>20</v>
      </c>
      <c r="E142" t="s">
        <v>33</v>
      </c>
      <c r="F142">
        <v>40.71311</v>
      </c>
      <c r="G142">
        <v>-73.950599999999994</v>
      </c>
      <c r="H142" t="s">
        <v>18</v>
      </c>
      <c r="I142">
        <v>235</v>
      </c>
      <c r="J142">
        <f t="shared" si="11"/>
        <v>0.4233561501763119</v>
      </c>
      <c r="K142">
        <f>VLOOKUP(E142,Sheet2!A:B,2,FALSE)</f>
        <v>180.5625</v>
      </c>
      <c r="L142" s="7">
        <f t="shared" si="13"/>
        <v>0.30148840429214263</v>
      </c>
      <c r="M142">
        <v>0.14000000000000001</v>
      </c>
      <c r="N142">
        <f t="shared" si="12"/>
        <v>32.900000000000006</v>
      </c>
      <c r="O142">
        <v>3</v>
      </c>
      <c r="P142">
        <v>18</v>
      </c>
      <c r="Q142" s="8">
        <v>44689</v>
      </c>
      <c r="R142">
        <v>36</v>
      </c>
      <c r="S142">
        <v>7</v>
      </c>
    </row>
    <row r="143" spans="1:19" x14ac:dyDescent="0.35">
      <c r="A143">
        <v>95747</v>
      </c>
      <c r="B143">
        <v>509341</v>
      </c>
      <c r="C143" t="s">
        <v>157</v>
      </c>
      <c r="D143" t="s">
        <v>20</v>
      </c>
      <c r="E143" t="s">
        <v>33</v>
      </c>
      <c r="F143">
        <v>40.711669999999998</v>
      </c>
      <c r="G143">
        <v>-73.94932</v>
      </c>
      <c r="H143" t="s">
        <v>18</v>
      </c>
      <c r="I143">
        <v>140</v>
      </c>
      <c r="J143">
        <f t="shared" si="11"/>
        <v>-0.15204314457581425</v>
      </c>
      <c r="K143">
        <f>VLOOKUP(E143,Sheet2!A:B,2,FALSE)</f>
        <v>180.5625</v>
      </c>
      <c r="L143" s="7">
        <f t="shared" si="13"/>
        <v>-0.22464520595361714</v>
      </c>
      <c r="M143">
        <v>0.12</v>
      </c>
      <c r="N143">
        <f t="shared" si="12"/>
        <v>16.8</v>
      </c>
      <c r="O143">
        <v>7</v>
      </c>
      <c r="P143">
        <v>16</v>
      </c>
      <c r="Q143" s="8">
        <v>44682</v>
      </c>
      <c r="R143">
        <v>21</v>
      </c>
      <c r="S143">
        <v>2</v>
      </c>
    </row>
    <row r="144" spans="1:19" x14ac:dyDescent="0.35">
      <c r="A144">
        <v>7064</v>
      </c>
      <c r="B144">
        <v>17297</v>
      </c>
      <c r="C144" t="s">
        <v>37</v>
      </c>
      <c r="D144" t="s">
        <v>20</v>
      </c>
      <c r="E144" t="s">
        <v>33</v>
      </c>
      <c r="F144">
        <v>40.712479999999999</v>
      </c>
      <c r="G144">
        <v>-73.95881</v>
      </c>
      <c r="H144" t="s">
        <v>22</v>
      </c>
      <c r="I144">
        <v>90</v>
      </c>
      <c r="J144">
        <f t="shared" si="11"/>
        <v>-0.45488487865588056</v>
      </c>
      <c r="K144">
        <f>VLOOKUP(E144,Sheet2!A:B,2,FALSE)</f>
        <v>180.5625</v>
      </c>
      <c r="L144" s="7">
        <f t="shared" si="13"/>
        <v>-0.50155763239875384</v>
      </c>
      <c r="M144">
        <v>0.06</v>
      </c>
      <c r="N144">
        <f t="shared" si="12"/>
        <v>5.3999999999999995</v>
      </c>
      <c r="O144">
        <v>7</v>
      </c>
      <c r="P144">
        <v>9</v>
      </c>
      <c r="Q144" s="8">
        <v>42247</v>
      </c>
      <c r="R144">
        <v>5</v>
      </c>
      <c r="S144">
        <v>0</v>
      </c>
    </row>
    <row r="145" spans="1:19" x14ac:dyDescent="0.35">
      <c r="A145">
        <v>7801</v>
      </c>
      <c r="B145">
        <v>21207</v>
      </c>
      <c r="C145" t="s">
        <v>40</v>
      </c>
      <c r="D145" t="s">
        <v>20</v>
      </c>
      <c r="E145" t="s">
        <v>33</v>
      </c>
      <c r="F145">
        <v>40.717779999999998</v>
      </c>
      <c r="G145">
        <v>-73.956800000000001</v>
      </c>
      <c r="H145" t="s">
        <v>18</v>
      </c>
      <c r="I145">
        <v>395</v>
      </c>
      <c r="J145">
        <f t="shared" si="11"/>
        <v>1.3924496992325244</v>
      </c>
      <c r="K145">
        <f>VLOOKUP(E145,Sheet2!A:B,2,FALSE)</f>
        <v>180.5625</v>
      </c>
      <c r="L145" s="7">
        <f t="shared" si="13"/>
        <v>1.1876081689165803</v>
      </c>
      <c r="M145">
        <v>0.06</v>
      </c>
      <c r="N145">
        <f t="shared" si="12"/>
        <v>23.7</v>
      </c>
      <c r="O145">
        <v>30</v>
      </c>
      <c r="P145">
        <v>9</v>
      </c>
      <c r="Q145" s="8">
        <v>40905</v>
      </c>
      <c r="R145">
        <v>348</v>
      </c>
      <c r="S145">
        <v>0</v>
      </c>
    </row>
    <row r="146" spans="1:19" x14ac:dyDescent="0.35">
      <c r="A146">
        <v>77517</v>
      </c>
      <c r="B146">
        <v>415660</v>
      </c>
      <c r="C146" t="s">
        <v>145</v>
      </c>
      <c r="D146" t="s">
        <v>20</v>
      </c>
      <c r="E146" t="s">
        <v>33</v>
      </c>
      <c r="F146">
        <v>40.71407</v>
      </c>
      <c r="G146">
        <v>-73.966570000000004</v>
      </c>
      <c r="H146" t="s">
        <v>22</v>
      </c>
      <c r="I146">
        <v>100</v>
      </c>
      <c r="J146">
        <f t="shared" si="11"/>
        <v>-0.39431653183986726</v>
      </c>
      <c r="K146">
        <f>VLOOKUP(E146,Sheet2!A:B,2,FALSE)</f>
        <v>180.5625</v>
      </c>
      <c r="L146" s="7">
        <f t="shared" si="13"/>
        <v>-0.4461751471097265</v>
      </c>
      <c r="M146">
        <v>0.02</v>
      </c>
      <c r="N146">
        <f t="shared" si="12"/>
        <v>2</v>
      </c>
      <c r="O146">
        <v>28</v>
      </c>
      <c r="P146">
        <v>3</v>
      </c>
      <c r="Q146" s="8">
        <v>41113</v>
      </c>
      <c r="R146">
        <v>338</v>
      </c>
      <c r="S146">
        <v>0</v>
      </c>
    </row>
    <row r="147" spans="1:19" x14ac:dyDescent="0.35">
      <c r="A147">
        <v>58062</v>
      </c>
      <c r="B147">
        <v>277394</v>
      </c>
      <c r="C147" t="s">
        <v>131</v>
      </c>
      <c r="D147" t="s">
        <v>20</v>
      </c>
      <c r="E147" t="s">
        <v>132</v>
      </c>
      <c r="F147">
        <v>40.659120000000001</v>
      </c>
      <c r="G147">
        <v>-73.984200000000001</v>
      </c>
      <c r="H147" t="s">
        <v>22</v>
      </c>
      <c r="I147">
        <v>139</v>
      </c>
      <c r="J147">
        <f t="shared" si="11"/>
        <v>-0.15809997925741548</v>
      </c>
      <c r="K147">
        <f>VLOOKUP(E147,Sheet2!A:B,2,FALSE)</f>
        <v>139</v>
      </c>
      <c r="L147" s="7">
        <f t="shared" si="13"/>
        <v>0</v>
      </c>
      <c r="M147">
        <v>0.21</v>
      </c>
      <c r="N147">
        <f t="shared" si="12"/>
        <v>29.189999999999998</v>
      </c>
      <c r="O147">
        <v>2</v>
      </c>
      <c r="P147">
        <v>25</v>
      </c>
      <c r="Q147" s="8">
        <v>43877</v>
      </c>
      <c r="R147">
        <v>246</v>
      </c>
      <c r="S147">
        <v>0</v>
      </c>
    </row>
    <row r="148" spans="1:19" x14ac:dyDescent="0.35">
      <c r="I148">
        <f>AVERAGE(I1:I147)</f>
        <v>165.10273972602741</v>
      </c>
    </row>
  </sheetData>
  <autoFilter ref="A1:S148" xr:uid="{00000000-0009-0000-0000-000002000000}">
    <sortState xmlns:xlrd2="http://schemas.microsoft.com/office/spreadsheetml/2017/richdata2" ref="A3:S14">
      <sortCondition descending="1" ref="M1:M14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AIRBNB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Meynard Pacris</dc:creator>
  <cp:lastModifiedBy>Meynard Pacris</cp:lastModifiedBy>
  <dcterms:created xsi:type="dcterms:W3CDTF">2023-04-18T14:55:28Z</dcterms:created>
  <dcterms:modified xsi:type="dcterms:W3CDTF">2023-04-18T21:42:14Z</dcterms:modified>
</cp:coreProperties>
</file>