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hidePivotFieldList="1"/>
  <mc:AlternateContent xmlns:mc="http://schemas.openxmlformats.org/markup-compatibility/2006">
    <mc:Choice Requires="x15">
      <x15ac:absPath xmlns:x15ac="http://schemas.microsoft.com/office/spreadsheetml/2010/11/ac" url="C:\Users\helen\Desktop\Group Project\"/>
    </mc:Choice>
  </mc:AlternateContent>
  <xr:revisionPtr revIDLastSave="0" documentId="13_ncr:1_{5EB9218A-97D1-49F5-9188-41F97BDC730B}" xr6:coauthVersionLast="45" xr6:coauthVersionMax="45" xr10:uidLastSave="{00000000-0000-0000-0000-000000000000}"/>
  <bookViews>
    <workbookView xWindow="-108" yWindow="-108" windowWidth="23256" windowHeight="12576" activeTab="2" xr2:uid="{00000000-000D-0000-FFFF-FFFF00000000}"/>
  </bookViews>
  <sheets>
    <sheet name="Take-Two" sheetId="1" r:id="rId1"/>
    <sheet name="EA" sheetId="3" r:id="rId2"/>
    <sheet name="Konami" sheetId="6" r:id="rId3"/>
    <sheet name="Graphs Practis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 i="6" l="1"/>
  <c r="H4" i="6" s="1"/>
  <c r="G5" i="6"/>
  <c r="H5" i="6" s="1"/>
  <c r="G6" i="6"/>
  <c r="H6" i="6" s="1"/>
  <c r="G7" i="6"/>
  <c r="H7" i="6" s="1"/>
  <c r="G8" i="6"/>
  <c r="H8" i="6" s="1"/>
  <c r="G9" i="6"/>
  <c r="H9" i="6" s="1"/>
  <c r="G10" i="6"/>
  <c r="H10" i="6" s="1"/>
  <c r="G11" i="6"/>
  <c r="H11" i="6" s="1"/>
  <c r="G12" i="6"/>
  <c r="H12" i="6" s="1"/>
  <c r="G13" i="6"/>
  <c r="H13" i="6" s="1"/>
  <c r="H4" i="1" l="1"/>
  <c r="H5" i="1"/>
  <c r="H6" i="1"/>
  <c r="H7" i="1"/>
  <c r="H8" i="1"/>
  <c r="H9" i="1"/>
  <c r="H10" i="1"/>
  <c r="H11" i="1"/>
  <c r="H12" i="1"/>
  <c r="H13" i="1"/>
  <c r="G13" i="1"/>
  <c r="G12" i="1"/>
  <c r="G11" i="1"/>
  <c r="G10" i="1"/>
  <c r="G9" i="1"/>
  <c r="G8" i="1"/>
  <c r="G7" i="3" l="1"/>
  <c r="H7" i="3" s="1"/>
  <c r="H6" i="3"/>
  <c r="G6" i="3"/>
  <c r="G5" i="3"/>
  <c r="H5" i="3" s="1"/>
  <c r="H4" i="3" a="1"/>
  <c r="H4" i="3" s="1"/>
  <c r="G4" i="3" a="1"/>
  <c r="G4" i="3" s="1"/>
  <c r="F4" i="3" a="1"/>
  <c r="F4" i="3" s="1"/>
  <c r="E4" i="3" a="1"/>
  <c r="E4" i="3" s="1"/>
  <c r="D4" i="3" a="1"/>
  <c r="D4" i="3" s="1"/>
  <c r="C4" i="3" a="1"/>
  <c r="C4" i="3" s="1"/>
  <c r="B4" i="3" a="1"/>
  <c r="B4" i="3" s="1"/>
  <c r="G7" i="1" l="1"/>
  <c r="G6" i="1"/>
  <c r="G5" i="1"/>
  <c r="F4" i="1" a="1"/>
  <c r="F4" i="1" s="1"/>
  <c r="G4" i="1" a="1"/>
  <c r="G4" i="1" s="1"/>
  <c r="E4" i="1" a="1"/>
  <c r="E4" i="1" s="1"/>
  <c r="D4" i="1" a="1"/>
  <c r="D4" i="1" s="1"/>
  <c r="C4" i="1" a="1"/>
  <c r="C4" i="1" s="1"/>
  <c r="B4" i="1" a="1"/>
  <c r="B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6"/>
        </ext>
      </extLst>
    </bk>
    <bk>
      <extLst>
        <ext uri="{3e2802c4-a4d2-4d8b-9148-e3be6c30e623}">
          <xlrd:rvb i="12"/>
        </ext>
      </extLst>
    </bk>
  </futureMetadata>
  <cellMetadata count="1">
    <bk>
      <rc t="1" v="0"/>
    </bk>
  </cellMetadata>
  <valueMetadata count="2">
    <bk>
      <rc t="2" v="0"/>
    </bk>
    <bk>
      <rc t="2" v="1"/>
    </bk>
  </valueMetadata>
</metadata>
</file>

<file path=xl/sharedStrings.xml><?xml version="1.0" encoding="utf-8"?>
<sst xmlns="http://schemas.openxmlformats.org/spreadsheetml/2006/main" count="27" uniqueCount="11">
  <si>
    <t>Time</t>
  </si>
  <si>
    <t>High</t>
  </si>
  <si>
    <t>Low</t>
  </si>
  <si>
    <t>Open</t>
  </si>
  <si>
    <t>Close</t>
  </si>
  <si>
    <t>Change</t>
  </si>
  <si>
    <t>Change(%)</t>
  </si>
  <si>
    <t>Price</t>
  </si>
  <si>
    <t>EA</t>
  </si>
  <si>
    <t>Take-Two</t>
  </si>
  <si>
    <t>Konami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</si>
</sst>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_([$$-409]* #,##0.00_);_([$$-409]* \(#,##0.00\);_([$$-409]* &quot;-&quot;??_);_(@_)"/>
    <numFmt numFmtId="166" formatCode="&quot;£&quot;#,##0_);[Red]\(&quot;£&quot;#,##0\)"/>
    <numFmt numFmtId="167" formatCode="_(&quot;£&quot;* #,##0.00_);_(&quot;£&quot;* \(#,##0.00\);_(&quot;£&quot;* &quot;-&quot;??_);_(@_)"/>
    <numFmt numFmtId="168" formatCode="_-[$$-409]* #,##0.00_ ;_-[$$-409]* \-#,##0.00\ ;_-[$$-409]* &quot;-&quot;??_ ;_-@_ "/>
    <numFmt numFmtId="169" formatCode="[$-F400]h:mm:ss\ AM/PM"/>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7" fontId="1" fillId="0" borderId="0" applyFont="0" applyFill="0" applyBorder="0" applyAlignment="0" applyProtection="0"/>
    <xf numFmtId="9" fontId="1" fillId="0" borderId="0" applyFont="0" applyFill="0" applyBorder="0" applyAlignment="0" applyProtection="0"/>
  </cellStyleXfs>
  <cellXfs count="8">
    <xf numFmtId="0" fontId="0" fillId="0" borderId="0" xfId="0"/>
    <xf numFmtId="165" fontId="0" fillId="0" borderId="0" xfId="0" applyNumberFormat="1"/>
    <xf numFmtId="10" fontId="0" fillId="0" borderId="0" xfId="0" applyNumberFormat="1"/>
    <xf numFmtId="166" fontId="0" fillId="0" borderId="0" xfId="0" applyNumberFormat="1"/>
    <xf numFmtId="168" fontId="0" fillId="0" borderId="0" xfId="0" applyNumberFormat="1"/>
    <xf numFmtId="10" fontId="0" fillId="0" borderId="0" xfId="1" applyNumberFormat="1" applyFont="1"/>
    <xf numFmtId="169" fontId="0" fillId="0" borderId="0" xfId="0" applyNumberFormat="1"/>
    <xf numFmtId="10" fontId="0" fillId="0" borderId="0" xfId="2" applyNumberFormat="1" applyFont="1"/>
  </cellXfs>
  <cellStyles count="3">
    <cellStyle name="Currency" xfId="1" builtinId="4"/>
    <cellStyle name="Normal" xfId="0" builtinId="0"/>
    <cellStyle name="Percent" xfId="2" builtinId="5"/>
  </cellStyles>
  <dxfs count="12">
    <dxf>
      <numFmt numFmtId="14" formatCode="0.00%"/>
    </dxf>
    <dxf>
      <numFmt numFmtId="165" formatCode="_([$$-409]* #,##0.00_);_([$$-409]* \(#,##0.00\);_([$$-409]* &quot;-&quot;??_);_(@_)"/>
    </dxf>
    <dxf>
      <numFmt numFmtId="169" formatCode="[$-F400]h:mm:ss\ AM/PM"/>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9" formatCode="[$-F400]h:mm:ss\ AM/PM"/>
    </dxf>
    <dxf>
      <numFmt numFmtId="14" formatCode="0.00%"/>
    </dxf>
    <dxf>
      <numFmt numFmtId="169"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485892388451443"/>
          <c:y val="5.0925925925925923E-2"/>
          <c:w val="0.83458552055992996"/>
          <c:h val="0.8416746864975212"/>
        </c:manualLayout>
      </c:layout>
      <c:lineChart>
        <c:grouping val="standard"/>
        <c:varyColors val="0"/>
        <c:ser>
          <c:idx val="0"/>
          <c:order val="0"/>
          <c:tx>
            <c:strRef>
              <c:f>'Take-Two'!$A$1</c:f>
              <c:strCache>
                <c:ptCount val="1"/>
                <c:pt idx="0">
                  <c:v>Take-Two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'Take-Two'!$A$4:$A$13</c:f>
              <c:numCache>
                <c:formatCode>[$-F400]h:mm:ss\ AM/PM</c:formatCode>
                <c:ptCount val="10"/>
                <c:pt idx="0">
                  <c:v>0.375</c:v>
                </c:pt>
                <c:pt idx="1">
                  <c:v>0.41666666666666669</c:v>
                </c:pt>
                <c:pt idx="2">
                  <c:v>0.45833333333333331</c:v>
                </c:pt>
                <c:pt idx="3">
                  <c:v>12.5</c:v>
                </c:pt>
                <c:pt idx="4">
                  <c:v>0.54166666666666663</c:v>
                </c:pt>
                <c:pt idx="5">
                  <c:v>0.58333333333333337</c:v>
                </c:pt>
                <c:pt idx="6">
                  <c:v>0.625</c:v>
                </c:pt>
                <c:pt idx="7">
                  <c:v>0.66666666666666663</c:v>
                </c:pt>
                <c:pt idx="8">
                  <c:v>0.70833333333333337</c:v>
                </c:pt>
                <c:pt idx="9">
                  <c:v>0.75</c:v>
                </c:pt>
              </c:numCache>
            </c:numRef>
          </c:cat>
          <c:val>
            <c:numRef>
              <c:f>'Take-Two'!$F$4:$F$13</c:f>
              <c:numCache>
                <c:formatCode>_-[$$-409]* #,##0.00_ ;_-[$$-409]* \-#,##0.00\ ;_-[$$-409]* "-"??_ ;_-@_ </c:formatCode>
                <c:ptCount val="10"/>
                <c:pt idx="0" formatCode="_([$$-409]* #,##0.00_);_([$$-409]* \(#,##0.00\);_([$$-409]* &quot;-&quot;??_);_(@_)">
                  <c:v>144.4</c:v>
                </c:pt>
                <c:pt idx="1">
                  <c:v>145.03</c:v>
                </c:pt>
                <c:pt idx="2">
                  <c:v>142.63999999999999</c:v>
                </c:pt>
                <c:pt idx="3">
                  <c:v>145.02000000000001</c:v>
                </c:pt>
                <c:pt idx="4">
                  <c:v>148.36000000000001</c:v>
                </c:pt>
                <c:pt idx="5">
                  <c:v>145.36000000000001</c:v>
                </c:pt>
                <c:pt idx="6">
                  <c:v>145.55000000000001</c:v>
                </c:pt>
                <c:pt idx="7">
                  <c:v>143.87</c:v>
                </c:pt>
                <c:pt idx="8">
                  <c:v>144.51</c:v>
                </c:pt>
                <c:pt idx="9">
                  <c:v>144.38999999999999</c:v>
                </c:pt>
              </c:numCache>
            </c:numRef>
          </c:val>
          <c:smooth val="0"/>
          <c:extLst>
            <c:ext xmlns:c16="http://schemas.microsoft.com/office/drawing/2014/chart" uri="{C3380CC4-5D6E-409C-BE32-E72D297353CC}">
              <c16:uniqueId val="{00000000-9F4F-4B83-A8AD-DDFC6CC3D65A}"/>
            </c:ext>
          </c:extLst>
        </c:ser>
        <c:ser>
          <c:idx val="1"/>
          <c:order val="1"/>
          <c:tx>
            <c:strRef>
              <c:f>EA!$A$1</c:f>
              <c:strCache>
                <c:ptCount val="1"/>
                <c:pt idx="0">
                  <c:v>EA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'Take-Two'!$A$4:$A$13</c:f>
              <c:numCache>
                <c:formatCode>[$-F400]h:mm:ss\ AM/PM</c:formatCode>
                <c:ptCount val="10"/>
                <c:pt idx="0">
                  <c:v>0.375</c:v>
                </c:pt>
                <c:pt idx="1">
                  <c:v>0.41666666666666669</c:v>
                </c:pt>
                <c:pt idx="2">
                  <c:v>0.45833333333333331</c:v>
                </c:pt>
                <c:pt idx="3">
                  <c:v>12.5</c:v>
                </c:pt>
                <c:pt idx="4">
                  <c:v>0.54166666666666663</c:v>
                </c:pt>
                <c:pt idx="5">
                  <c:v>0.58333333333333337</c:v>
                </c:pt>
                <c:pt idx="6">
                  <c:v>0.625</c:v>
                </c:pt>
                <c:pt idx="7">
                  <c:v>0.66666666666666663</c:v>
                </c:pt>
                <c:pt idx="8">
                  <c:v>0.70833333333333337</c:v>
                </c:pt>
                <c:pt idx="9">
                  <c:v>0.75</c:v>
                </c:pt>
              </c:numCache>
            </c:numRef>
          </c:cat>
          <c:val>
            <c:numRef>
              <c:f>EA!$F$4:$F$7</c:f>
              <c:numCache>
                <c:formatCode>_-[$$-409]* #,##0.00_ ;_-[$$-409]* \-#,##0.00\ ;_-[$$-409]* "-"??_ ;_-@_ </c:formatCode>
                <c:ptCount val="4"/>
                <c:pt idx="0">
                  <c:v>133.84</c:v>
                </c:pt>
                <c:pt idx="1">
                  <c:v>135.74</c:v>
                </c:pt>
                <c:pt idx="2">
                  <c:v>137.22</c:v>
                </c:pt>
                <c:pt idx="3">
                  <c:v>136.97999999999999</c:v>
                </c:pt>
              </c:numCache>
            </c:numRef>
          </c:val>
          <c:smooth val="0"/>
          <c:extLst>
            <c:ext xmlns:c16="http://schemas.microsoft.com/office/drawing/2014/chart" uri="{C3380CC4-5D6E-409C-BE32-E72D297353CC}">
              <c16:uniqueId val="{00000001-9F4F-4B83-A8AD-DDFC6CC3D65A}"/>
            </c:ext>
          </c:extLst>
        </c:ser>
        <c:dLbls>
          <c:dLblPos val="t"/>
          <c:showLegendKey val="0"/>
          <c:showVal val="1"/>
          <c:showCatName val="0"/>
          <c:showSerName val="0"/>
          <c:showPercent val="0"/>
          <c:showBubbleSize val="0"/>
        </c:dLbls>
        <c:marker val="1"/>
        <c:smooth val="0"/>
        <c:axId val="15871727"/>
        <c:axId val="1896899087"/>
      </c:lineChart>
      <c:catAx>
        <c:axId val="15871727"/>
        <c:scaling>
          <c:orientation val="minMax"/>
        </c:scaling>
        <c:delete val="0"/>
        <c:axPos val="b"/>
        <c:numFmt formatCode="[$-F400]h:mm:ss\ AM/P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899087"/>
        <c:crosses val="autoZero"/>
        <c:auto val="1"/>
        <c:lblAlgn val="ctr"/>
        <c:lblOffset val="100"/>
        <c:noMultiLvlLbl val="0"/>
      </c:catAx>
      <c:valAx>
        <c:axId val="1896899087"/>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1727"/>
        <c:crossesAt val="1"/>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30480</xdr:colOff>
      <xdr:row>1</xdr:row>
      <xdr:rowOff>0</xdr:rowOff>
    </xdr:from>
    <xdr:to>
      <xdr:col>12</xdr:col>
      <xdr:colOff>518160</xdr:colOff>
      <xdr:row>22</xdr:row>
      <xdr:rowOff>137160</xdr:rowOff>
    </xdr:to>
    <xdr:graphicFrame macro="">
      <xdr:nvGraphicFramePr>
        <xdr:cNvPr id="2" name="Chart 1">
          <a:extLst>
            <a:ext uri="{FF2B5EF4-FFF2-40B4-BE49-F238E27FC236}">
              <a16:creationId xmlns:a16="http://schemas.microsoft.com/office/drawing/2014/main" id="{C0D966FE-B216-46BE-B1F1-2C4F71C4F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3">
  <rv s="0">
    <v>http://en.wikipedia.org/wiki/Public_domain</v>
    <v>Public domain</v>
  </rv>
  <rv s="0">
    <v>http://en.wikipedia.org/wiki/Take-Two_Interactive</v>
    <v>Wikipedia</v>
  </rv>
  <rv s="1">
    <v>0</v>
    <v>1</v>
  </rv>
  <rv s="2">
    <v>Powered by Refinitiv</v>
    <v>6</v>
    <v>https://www.bing.com/th?id=AMMS_7f47d9d79d337c93330386d957fae77b&amp;qlt=95</v>
    <v>2</v>
    <v>https://www.bing.com/images/search?form=xlimg&amp;q=take-two+interactive</v>
    <v>Image of Take-Two Interactive Software Inc</v>
    <v/>
  </rv>
  <rv s="0">
    <v>https://www.bing.com/financeapi/forcetrigger?t=a24mnm&amp;q=XNAS%3aTTWO&amp;form=skydnc</v>
    <v>Learn more on Bing</v>
  </rv>
  <rv s="3">
    <v>en-US</v>
    <v>a24mnm</v>
    <v>268435456</v>
    <v>268435457</v>
    <v>1</v>
    <v>Powered by Refinitiv</v>
    <v>0</v>
    <v>Take-Two Interactive Software Inc (XNAS:TTWO)</v>
    <v>3</v>
    <v>4</v>
    <v>Finance</v>
    <v>5</v>
    <v>149.28</v>
    <v>100</v>
    <v>0.5595</v>
    <v>0.28999999999999998</v>
    <v>2.0119999999999999E-3</v>
    <v>USD</v>
    <v>Take-Two Interactive Software, Inc. is a developer, publisher and marketer of entertainment for consumers around the world. The Company develops and publishes products through its labels, Rockstar Games and 2K. It operates through publishing segment. It has a portfolio of software content for the hardware platforms in a range of genres, including action, adventure, family/casual, racing, role-playing, shooter, sports and strategy, which it distributes across the world. The Company's products are designed for console gaming systems, such as PlayStation 3 and PlayStation 4; Xbox 360 and Xbox One, and personal computers, including smartphones and tablets. Rockstar Games is the developer and publisher of Grand Theft Auto, as well as other franchises, including L.A. Noire, Max Payne, Midnight Club and Red Dead. 2K publishes owned and licensed titles across a range of genres. It has internal development studios in Canada, China, Czech Republic, the United Kingdom and the United States.</v>
    <v>5800</v>
    <v>Nasdaq Stock Market</v>
    <v>XNAS</v>
    <v>XNAS</v>
    <v>110 W 44th St, NEW YORK, NY, 10036-4011 US</v>
    <v>146.08500000000001</v>
    <v>3</v>
    <v>Leisure Products</v>
    <v>Stock</v>
    <v>44014.977318691403</v>
    <v>4</v>
    <v>143.51</v>
    <v>16453330000</v>
    <v>Take-Two Interactive Software Inc</v>
    <v>Take-Two Interactive Software Inc</v>
    <v>145.01</v>
    <v>40.7866</v>
    <v>144.11000000000001</v>
    <v>144.4</v>
    <v>113942800</v>
    <v>TTWO</v>
    <v>Take-Two Interactive Software Inc (XNAS:TTWO)</v>
    <v>3</v>
    <v>2237474</v>
    <v>1993</v>
  </rv>
  <rv s="4">
    <v>5</v>
  </rv>
  <rv s="0">
    <v>http://en.wikipedia.org/wiki/Electronic_Arts</v>
    <v>Wikipedia</v>
  </rv>
  <rv s="1">
    <v>0</v>
    <v>7</v>
  </rv>
  <rv s="2">
    <v>Powered by Refinitiv</v>
    <v>6</v>
    <v>https://www.bing.com/th?id=AMMS_a49b9a39b8f3c29a937d18a2d05e887a&amp;qlt=95</v>
    <v>8</v>
    <v>https://www.bing.com/images/search?form=xlimg&amp;q=electronic+arts</v>
    <v>Image of Electronic Arts Inc</v>
    <v/>
  </rv>
  <rv s="0">
    <v>https://www.bing.com/financeapi/forcetrigger?t=a1rjec&amp;q=XNAS%3aEA&amp;form=skydnc</v>
    <v>Learn more on Bing</v>
  </rv>
  <rv s="3">
    <v>en-US</v>
    <v>a1rjec</v>
    <v>268435456</v>
    <v>268435457</v>
    <v>1</v>
    <v>Powered by Refinitiv</v>
    <v>0</v>
    <v>Electronic Arts Inc (XNAS:EA)</v>
    <v>3</v>
    <v>4</v>
    <v>Finance</v>
    <v>5</v>
    <v>136.41999999999999</v>
    <v>85.69</v>
    <v>0.92769999999999997</v>
    <v>-1.38</v>
    <v>-1.0206E-2</v>
    <v>USD</v>
    <v>Electronic Arts Inc. develops, markets, publishes and distributes games, content and services that can be played by consumers on a range of platforms, which include consoles, personal computers (PCs), mobile phones and tablets. The Company's games and services are based on a portfolio of intellectual property that includes established brands, such as FIFA, Madden NFL, Star Wars, Battlefield, the Sims and Need for Speed. The Company markets and sells its games and services through retail channels and through digital distribution channels. The Company's PC games and additional content can be downloaded directly through its Origin online platform, as well as through third-party online download stores. Its mobile, tablet and PC free-to-download games and additional content are available through third-party application storefronts, such as the Apple Application Store and Google Play.</v>
    <v>9800</v>
    <v>Nasdaq Stock Market</v>
    <v>XNAS</v>
    <v>XNAS</v>
    <v>209 Redwood Shores Pkwy, REDWOOD CITY, CA, 94065-1175 US</v>
    <v>136.41999999999999</v>
    <v>9</v>
    <v>Software &amp; IT Services</v>
    <v>Stock</v>
    <v>44014.975471411715</v>
    <v>10</v>
    <v>133.47</v>
    <v>38641530000</v>
    <v>Electronic Arts Inc</v>
    <v>Electronic Arts Inc</v>
    <v>136.41999999999999</v>
    <v>13.0626</v>
    <v>135.22</v>
    <v>133.84</v>
    <v>288714400</v>
    <v>EA</v>
    <v>Electronic Arts Inc (XNAS:EA)</v>
    <v>530</v>
    <v>2945371</v>
    <v>1991</v>
  </rv>
  <rv s="4">
    <v>11</v>
  </rv>
</rvData>
</file>

<file path=xl/richData/rdrichvaluestructure.xml><?xml version="1.0" encoding="utf-8"?>
<rvStructures xmlns="http://schemas.microsoft.com/office/spreadsheetml/2017/richdata" count="5">
  <s t="_hyperlink">
    <k n="Address" t="s"/>
    <k n="Text" t="s"/>
  </s>
  <s t="_sourceattribution">
    <k n="License" t="r"/>
    <k n="Source" t="r"/>
  </s>
  <s t="_imageurl">
    <k n="%ProviderInfo" t="s"/>
    <k n="_Flags"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spb>
    <spb s="5">
      <v>Delayed 15 minutes</v>
      <v>from previous close</v>
      <v>from previous close</v>
      <v>Source: Nasdaq</v>
      <v>GMT</v>
    </spb>
    <spb s="6">
      <v>2</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6119E6-B23E-4C80-BEE9-4BC7238A954C}" name="Table1" displayName="Table1" ref="A3:H13" totalsRowShown="0">
  <autoFilter ref="A3:H13" xr:uid="{1783DA17-7E39-422F-A7E8-C76B5C7234EE}"/>
  <tableColumns count="8">
    <tableColumn id="1" xr3:uid="{65199EA5-2F94-4E5C-A430-F360A0DEE8F6}" name="Time" dataDxfId="11"/>
    <tableColumn id="2" xr3:uid="{3E6A8139-32BF-47E2-ABDC-1741E030BEBB}" name="Open"/>
    <tableColumn id="3" xr3:uid="{E4A9FEAE-3C42-4630-BAE4-C800033C4D13}" name="High"/>
    <tableColumn id="4" xr3:uid="{9489CB91-D070-4973-8CFC-E50D9036D5B4}" name="Low"/>
    <tableColumn id="5" xr3:uid="{8E66996A-75B7-4C9D-850B-E7ABE7C7BAF1}" name="Close"/>
    <tableColumn id="6" xr3:uid="{E1B2B18E-D658-44B3-92E9-AD541D3E60FC}" name="Price"/>
    <tableColumn id="7" xr3:uid="{75340749-5369-40A5-A0C3-1DD92160F635}" name="Change">
      <calculatedColumnFormula>F4-E4</calculatedColumnFormula>
    </tableColumn>
    <tableColumn id="8" xr3:uid="{99735B99-0428-4F0B-9621-7A3E9AE5310E}" name="Change(%)" dataDxfId="10">
      <calculatedColumnFormula>G4/E4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014A02-A460-4D01-8BD9-0D43323E2A52}" name="Table2" displayName="Table2" ref="A3:H7" totalsRowShown="0">
  <autoFilter ref="A3:H7" xr:uid="{BE734998-FB14-4001-8373-3C4541CC022B}"/>
  <tableColumns count="8">
    <tableColumn id="1" xr3:uid="{A239CF1F-4151-4AE7-A140-0CD623E41278}" name="Time" dataDxfId="9"/>
    <tableColumn id="2" xr3:uid="{51F0EB09-9143-4BF1-A90E-86C6D91D090D}" name="Open" dataDxfId="8"/>
    <tableColumn id="3" xr3:uid="{681D4B33-371C-4812-BDB2-3FB17DCABD12}" name="High" dataDxfId="7"/>
    <tableColumn id="4" xr3:uid="{A663DED2-45C1-4BED-AE8D-5D177E6AF8BA}" name="Low" dataDxfId="6"/>
    <tableColumn id="5" xr3:uid="{5CFA4983-9930-4BF1-90A7-9E798836A19C}" name="Close" dataDxfId="5"/>
    <tableColumn id="6" xr3:uid="{FE77CF95-3183-424B-8FBD-35583E467CBE}" name="Price" dataDxfId="4"/>
    <tableColumn id="7" xr3:uid="{FCC882CE-F03C-443F-8488-834F1A914CD5}" name="Change" dataDxfId="3"/>
    <tableColumn id="8" xr3:uid="{2D5868EE-1377-41BD-A968-AD60E183EAD7}" name="Chang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0EF0DF-50A8-42B0-B3DE-5A882B4E71F0}" name="Table3" displayName="Table3" ref="A3:H13" totalsRowShown="0">
  <autoFilter ref="A3:H13" xr:uid="{BB6522E7-9297-485F-ACDE-9D61BC78B1E0}"/>
  <tableColumns count="8">
    <tableColumn id="1" xr3:uid="{4FA31D57-50F1-406E-9682-040E1759AB93}" name="Time" dataDxfId="2"/>
    <tableColumn id="2" xr3:uid="{CC1EAEFE-3633-4E61-AEF2-E30BAB22856F}" name="Open"/>
    <tableColumn id="3" xr3:uid="{FB22571E-FAB5-4BE2-A335-5FC2E9549E3D}" name="High"/>
    <tableColumn id="4" xr3:uid="{4C5E0149-3E55-4490-B6C4-FD4A7081753B}" name="Low"/>
    <tableColumn id="5" xr3:uid="{57BC89CF-A246-4A8C-ABCC-75C0700FD8AB}" name="Close"/>
    <tableColumn id="6" xr3:uid="{9E2C1670-D68C-4AED-88A9-F50E3CA592F9}" name="Price"/>
    <tableColumn id="7" xr3:uid="{716937EB-6D0D-45BE-8FFA-8208BE838421}" name="Change" dataDxfId="1">
      <calculatedColumnFormula>Table3[[#This Row],[Price]]-Table3[[#This Row],[Close]]</calculatedColumnFormula>
    </tableColumn>
    <tableColumn id="8" xr3:uid="{D3163F48-6EF8-48C0-AFF1-013BF214C142}" name="Change(%)" dataDxfId="0">
      <calculatedColumnFormula>G4/E4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zoomScaleNormal="100" workbookViewId="0"/>
  </sheetViews>
  <sheetFormatPr defaultRowHeight="14.4" x14ac:dyDescent="0.3"/>
  <cols>
    <col min="4" max="4" width="11.109375" bestFit="1" customWidth="1"/>
    <col min="7" max="7" width="11.6640625" customWidth="1"/>
    <col min="8" max="8" width="12" customWidth="1"/>
  </cols>
  <sheetData>
    <row r="1" spans="1:9" x14ac:dyDescent="0.3">
      <c r="A1" t="s">
        <v>9</v>
      </c>
    </row>
    <row r="2" spans="1:9" x14ac:dyDescent="0.3">
      <c r="A2" t="e" vm="1">
        <v>#VALUE!</v>
      </c>
    </row>
    <row r="3" spans="1:9" x14ac:dyDescent="0.3">
      <c r="A3" t="s">
        <v>0</v>
      </c>
      <c r="B3" t="s">
        <v>3</v>
      </c>
      <c r="C3" t="s">
        <v>1</v>
      </c>
      <c r="D3" t="s">
        <v>2</v>
      </c>
      <c r="E3" t="s">
        <v>4</v>
      </c>
      <c r="F3" t="s">
        <v>7</v>
      </c>
      <c r="G3" t="s">
        <v>5</v>
      </c>
      <c r="H3" t="s">
        <v>6</v>
      </c>
    </row>
    <row r="4" spans="1:9" x14ac:dyDescent="0.3">
      <c r="A4" s="6">
        <v>0.375</v>
      </c>
      <c r="B4" s="1" cm="1">
        <f t="array" ref="B4">_FV(A2,"Open")</f>
        <v>145.01</v>
      </c>
      <c r="C4" s="1" cm="1">
        <f t="array" ref="C4">_FV(A2,"High")</f>
        <v>146.08500000000001</v>
      </c>
      <c r="D4" s="1" cm="1">
        <f t="array" ref="D4">_FV(A2,"Low")</f>
        <v>143.51</v>
      </c>
      <c r="E4" s="1" cm="1">
        <f t="array" ref="E4">_FV(A2,"Previous close",TRUE)</f>
        <v>144.11000000000001</v>
      </c>
      <c r="F4" s="1" cm="1">
        <f t="array" ref="F4">_FV(A2,"Price")</f>
        <v>144.4</v>
      </c>
      <c r="G4" s="1" cm="1">
        <f t="array" ref="G4">_FV(A2,"Change")</f>
        <v>0.28999999999999998</v>
      </c>
      <c r="H4" s="2">
        <f t="shared" ref="H4:H13" si="0">G4/E4</f>
        <v>2.0123516758032054E-3</v>
      </c>
    </row>
    <row r="5" spans="1:9" x14ac:dyDescent="0.3">
      <c r="A5" s="6">
        <v>0.41666666666666669</v>
      </c>
      <c r="B5" s="1">
        <v>145.01</v>
      </c>
      <c r="C5" s="4">
        <v>145.32</v>
      </c>
      <c r="D5" s="4">
        <v>142.87</v>
      </c>
      <c r="E5" s="4">
        <v>144.11000000000001</v>
      </c>
      <c r="F5" s="4">
        <v>145.03</v>
      </c>
      <c r="G5" s="4">
        <f t="shared" ref="G5:G13" si="1">F5-E5</f>
        <v>0.91999999999998749</v>
      </c>
      <c r="H5" s="5">
        <f t="shared" si="0"/>
        <v>6.3840122128928419E-3</v>
      </c>
    </row>
    <row r="6" spans="1:9" x14ac:dyDescent="0.3">
      <c r="A6" s="6">
        <v>0.45833333333333331</v>
      </c>
      <c r="B6" s="1">
        <v>145.01</v>
      </c>
      <c r="C6" s="4">
        <v>146.32</v>
      </c>
      <c r="D6" s="4">
        <v>141.69</v>
      </c>
      <c r="E6" s="4">
        <v>144.11000000000001</v>
      </c>
      <c r="F6" s="4">
        <v>142.63999999999999</v>
      </c>
      <c r="G6" s="4">
        <f t="shared" si="1"/>
        <v>-1.4700000000000273</v>
      </c>
      <c r="H6" s="2">
        <f t="shared" si="0"/>
        <v>-1.0200541253209542E-2</v>
      </c>
    </row>
    <row r="7" spans="1:9" x14ac:dyDescent="0.3">
      <c r="A7" s="6">
        <v>12.5</v>
      </c>
      <c r="B7" s="1">
        <v>145.01</v>
      </c>
      <c r="C7" s="4">
        <v>147.36000000000001</v>
      </c>
      <c r="D7" s="4">
        <v>143.69</v>
      </c>
      <c r="E7" s="4">
        <v>144.11000000000001</v>
      </c>
      <c r="F7" s="4">
        <v>145.02000000000001</v>
      </c>
      <c r="G7" s="4">
        <f t="shared" si="1"/>
        <v>0.90999999999999659</v>
      </c>
      <c r="H7" s="2">
        <f t="shared" si="0"/>
        <v>6.3146207757962423E-3</v>
      </c>
    </row>
    <row r="8" spans="1:9" x14ac:dyDescent="0.3">
      <c r="A8" s="6">
        <v>0.54166666666666663</v>
      </c>
      <c r="B8" s="4">
        <v>145.01</v>
      </c>
      <c r="C8" s="4">
        <v>148.44</v>
      </c>
      <c r="D8" s="4">
        <v>142.36000000000001</v>
      </c>
      <c r="E8" s="4">
        <v>144.11000000000001</v>
      </c>
      <c r="F8" s="4">
        <v>148.36000000000001</v>
      </c>
      <c r="G8" s="4">
        <f t="shared" si="1"/>
        <v>4.25</v>
      </c>
      <c r="H8" s="2">
        <f t="shared" si="0"/>
        <v>2.9491360766081463E-2</v>
      </c>
    </row>
    <row r="9" spans="1:9" x14ac:dyDescent="0.3">
      <c r="A9" s="6">
        <v>0.58333333333333337</v>
      </c>
      <c r="B9" s="4">
        <v>145.01</v>
      </c>
      <c r="C9" s="4">
        <v>149.26</v>
      </c>
      <c r="D9" s="4">
        <v>141.26</v>
      </c>
      <c r="E9" s="4">
        <v>144.11000000000001</v>
      </c>
      <c r="F9" s="4">
        <v>145.36000000000001</v>
      </c>
      <c r="G9" s="4">
        <f t="shared" si="1"/>
        <v>1.25</v>
      </c>
      <c r="H9" s="2">
        <f t="shared" si="0"/>
        <v>8.6739296370827827E-3</v>
      </c>
    </row>
    <row r="10" spans="1:9" x14ac:dyDescent="0.3">
      <c r="A10" s="6">
        <v>0.625</v>
      </c>
      <c r="B10" s="4">
        <v>145.01</v>
      </c>
      <c r="C10" s="4">
        <v>147.36000000000001</v>
      </c>
      <c r="D10" s="4">
        <v>143.33000000000001</v>
      </c>
      <c r="E10" s="4">
        <v>144.11000000000001</v>
      </c>
      <c r="F10" s="4">
        <v>145.55000000000001</v>
      </c>
      <c r="G10" s="4">
        <f t="shared" si="1"/>
        <v>1.4399999999999977</v>
      </c>
      <c r="H10" s="2">
        <f t="shared" si="0"/>
        <v>9.9923669419193506E-3</v>
      </c>
      <c r="I10" s="3"/>
    </row>
    <row r="11" spans="1:9" x14ac:dyDescent="0.3">
      <c r="A11" s="6">
        <v>0.66666666666666663</v>
      </c>
      <c r="B11" s="4">
        <v>145.01</v>
      </c>
      <c r="C11" s="4">
        <v>145.29</v>
      </c>
      <c r="D11" s="4">
        <v>143.87</v>
      </c>
      <c r="E11" s="4">
        <v>144.11000000000001</v>
      </c>
      <c r="F11" s="4">
        <v>143.87</v>
      </c>
      <c r="G11" s="4">
        <f t="shared" si="1"/>
        <v>-0.24000000000000909</v>
      </c>
      <c r="H11" s="2">
        <f t="shared" si="0"/>
        <v>-1.6653944903199575E-3</v>
      </c>
    </row>
    <row r="12" spans="1:9" x14ac:dyDescent="0.3">
      <c r="A12" s="6">
        <v>0.70833333333333337</v>
      </c>
      <c r="B12" s="4">
        <v>145.01</v>
      </c>
      <c r="C12" s="4">
        <v>148.36000000000001</v>
      </c>
      <c r="D12" s="4">
        <v>142.96</v>
      </c>
      <c r="E12" s="4">
        <v>144.11000000000001</v>
      </c>
      <c r="F12" s="4">
        <v>144.51</v>
      </c>
      <c r="G12" s="4">
        <f t="shared" si="1"/>
        <v>0.39999999999997726</v>
      </c>
      <c r="H12" s="2">
        <f t="shared" si="0"/>
        <v>2.7756574838663328E-3</v>
      </c>
    </row>
    <row r="13" spans="1:9" x14ac:dyDescent="0.3">
      <c r="A13" s="6">
        <v>0.75</v>
      </c>
      <c r="B13" s="4">
        <v>145.01</v>
      </c>
      <c r="C13" s="4">
        <v>147.26</v>
      </c>
      <c r="D13" s="4">
        <v>143.56</v>
      </c>
      <c r="E13" s="4">
        <v>144.11000000000001</v>
      </c>
      <c r="F13" s="4">
        <v>144.38999999999999</v>
      </c>
      <c r="G13" s="4">
        <f t="shared" si="1"/>
        <v>0.27999999999997272</v>
      </c>
      <c r="H13" s="2">
        <f t="shared" si="0"/>
        <v>1.942960238706354E-3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C7CE-D9F0-4FA2-A0CC-B23952823C15}">
  <dimension ref="A1:H7"/>
  <sheetViews>
    <sheetView workbookViewId="0"/>
  </sheetViews>
  <sheetFormatPr defaultRowHeight="14.4" x14ac:dyDescent="0.3"/>
  <cols>
    <col min="7" max="7" width="9.21875" customWidth="1"/>
    <col min="8" max="8" width="12" customWidth="1"/>
  </cols>
  <sheetData>
    <row r="1" spans="1:8" x14ac:dyDescent="0.3">
      <c r="A1" t="s">
        <v>8</v>
      </c>
    </row>
    <row r="2" spans="1:8" x14ac:dyDescent="0.3">
      <c r="A2" t="e" vm="2">
        <v>#VALUE!</v>
      </c>
    </row>
    <row r="3" spans="1:8" x14ac:dyDescent="0.3">
      <c r="A3" t="s">
        <v>0</v>
      </c>
      <c r="B3" t="s">
        <v>3</v>
      </c>
      <c r="C3" t="s">
        <v>1</v>
      </c>
      <c r="D3" t="s">
        <v>2</v>
      </c>
      <c r="E3" t="s">
        <v>4</v>
      </c>
      <c r="F3" t="s">
        <v>7</v>
      </c>
      <c r="G3" t="s">
        <v>5</v>
      </c>
      <c r="H3" t="s">
        <v>6</v>
      </c>
    </row>
    <row r="4" spans="1:8" x14ac:dyDescent="0.3">
      <c r="A4" s="6">
        <v>0.375</v>
      </c>
      <c r="B4" s="4" cm="1">
        <f t="array" ref="B4">_FV(A2,"Open")</f>
        <v>136.41999999999999</v>
      </c>
      <c r="C4" s="4" cm="1">
        <f t="array" ref="C4">_FV(A2,"High")</f>
        <v>136.41999999999999</v>
      </c>
      <c r="D4" s="4" cm="1">
        <f t="array" ref="D4">_FV(A2,"Low")</f>
        <v>133.47</v>
      </c>
      <c r="E4" s="4" cm="1">
        <f t="array" ref="E4">_FV(A2,"Previous close",TRUE)</f>
        <v>135.22</v>
      </c>
      <c r="F4" s="4" cm="1">
        <f t="array" ref="F4">_FV(A2,"Price")</f>
        <v>133.84</v>
      </c>
      <c r="G4" s="4" cm="1">
        <f t="array" ref="G4">_FV(A2,"Change")</f>
        <v>-1.38</v>
      </c>
      <c r="H4" s="2" cm="1">
        <f t="array" ref="H4">_FV(A2,"Change (%)",TRUE)</f>
        <v>-1.0206E-2</v>
      </c>
    </row>
    <row r="5" spans="1:8" x14ac:dyDescent="0.3">
      <c r="A5" s="6">
        <v>0.41666666666666669</v>
      </c>
      <c r="B5" s="4">
        <v>137.26</v>
      </c>
      <c r="C5" s="4">
        <v>138.63999999999999</v>
      </c>
      <c r="D5" s="4">
        <v>132.69</v>
      </c>
      <c r="E5" s="4">
        <v>134.88999999999999</v>
      </c>
      <c r="F5" s="4">
        <v>135.74</v>
      </c>
      <c r="G5" s="4">
        <f>Table2[[#This Row],[Price]]-Table2[[#This Row],[Close]]</f>
        <v>0.85000000000002274</v>
      </c>
      <c r="H5" s="7">
        <f>Table2[[#This Row],[Change]]/Table2[[#This Row],[Close]]</f>
        <v>6.3014307954631392E-3</v>
      </c>
    </row>
    <row r="6" spans="1:8" x14ac:dyDescent="0.3">
      <c r="A6" s="6">
        <v>11.458333333333334</v>
      </c>
      <c r="B6" s="4">
        <v>135.78</v>
      </c>
      <c r="C6" s="4">
        <v>140.36000000000001</v>
      </c>
      <c r="D6" s="4">
        <v>134.66999999999999</v>
      </c>
      <c r="E6" s="4">
        <v>136.88999999999999</v>
      </c>
      <c r="F6" s="4">
        <v>137.22</v>
      </c>
      <c r="G6" s="4">
        <f>Table2[[#This Row],[Price]]-Table2[[#This Row],[Close]]</f>
        <v>0.33000000000001251</v>
      </c>
      <c r="H6" s="7">
        <f>Table2[[#This Row],[Change]]/Table2[[#This Row],[Close]]</f>
        <v>2.4106947183871177E-3</v>
      </c>
    </row>
    <row r="7" spans="1:8" x14ac:dyDescent="0.3">
      <c r="A7" s="6">
        <v>0.5</v>
      </c>
      <c r="B7" s="4">
        <v>136.25</v>
      </c>
      <c r="C7" s="4">
        <v>144.35</v>
      </c>
      <c r="D7" s="4">
        <v>135.47</v>
      </c>
      <c r="E7" s="4">
        <v>137.33000000000001</v>
      </c>
      <c r="F7" s="4">
        <v>136.97999999999999</v>
      </c>
      <c r="G7" s="4">
        <f>Table2[[#This Row],[Price]]-Table2[[#This Row],[Close]]</f>
        <v>-0.35000000000002274</v>
      </c>
      <c r="H7" s="2">
        <f>Table2[[#This Row],[Change]]/Table2[[#This Row],[Close]]</f>
        <v>-2.5486055486785312E-3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B2066-F5BC-4730-97B0-887873606D95}">
  <dimension ref="A1:H13"/>
  <sheetViews>
    <sheetView tabSelected="1" workbookViewId="0">
      <selection activeCell="E1" sqref="E1"/>
    </sheetView>
  </sheetViews>
  <sheetFormatPr defaultRowHeight="14.4" x14ac:dyDescent="0.3"/>
  <sheetData>
    <row r="1" spans="1:8" x14ac:dyDescent="0.3">
      <c r="A1" t="s">
        <v>10</v>
      </c>
    </row>
    <row r="3" spans="1:8" x14ac:dyDescent="0.3">
      <c r="A3" t="s">
        <v>0</v>
      </c>
      <c r="B3" t="s">
        <v>3</v>
      </c>
      <c r="C3" t="s">
        <v>1</v>
      </c>
      <c r="D3" t="s">
        <v>2</v>
      </c>
      <c r="E3" t="s">
        <v>4</v>
      </c>
      <c r="F3" t="s">
        <v>7</v>
      </c>
      <c r="G3" t="s">
        <v>5</v>
      </c>
      <c r="H3" t="s">
        <v>6</v>
      </c>
    </row>
    <row r="4" spans="1:8" x14ac:dyDescent="0.3">
      <c r="A4" s="6">
        <v>0.375</v>
      </c>
      <c r="B4" s="1">
        <v>96.36</v>
      </c>
      <c r="C4" s="1">
        <v>98.23</v>
      </c>
      <c r="D4" s="1">
        <v>90.64</v>
      </c>
      <c r="E4" s="1">
        <v>91.69</v>
      </c>
      <c r="F4" s="1">
        <v>98.01</v>
      </c>
      <c r="G4" s="1">
        <f>Table3[[#This Row],[Price]]-Table3[[#This Row],[Close]]</f>
        <v>6.3200000000000074</v>
      </c>
      <c r="H4" s="2">
        <f t="shared" ref="H4:H13" si="0">G4/E4</f>
        <v>6.8927909259461309E-2</v>
      </c>
    </row>
    <row r="5" spans="1:8" x14ac:dyDescent="0.3">
      <c r="A5" s="6">
        <v>0.41666666666666669</v>
      </c>
      <c r="B5" s="1">
        <v>96.36</v>
      </c>
      <c r="C5" s="4">
        <v>97.25</v>
      </c>
      <c r="D5" s="4">
        <v>89.36</v>
      </c>
      <c r="E5" s="1">
        <v>91.69</v>
      </c>
      <c r="F5" s="4">
        <v>95.64</v>
      </c>
      <c r="G5" s="4">
        <f>Table3[[#This Row],[Price]]-Table3[[#This Row],[Close]]</f>
        <v>3.9500000000000028</v>
      </c>
      <c r="H5" s="5">
        <f t="shared" si="0"/>
        <v>4.3079943287163303E-2</v>
      </c>
    </row>
    <row r="6" spans="1:8" x14ac:dyDescent="0.3">
      <c r="A6" s="6">
        <v>0.45833333333333331</v>
      </c>
      <c r="B6" s="1">
        <v>96.36</v>
      </c>
      <c r="C6" s="4">
        <v>98.16</v>
      </c>
      <c r="D6" s="4">
        <v>90.54</v>
      </c>
      <c r="E6" s="1">
        <v>91.69</v>
      </c>
      <c r="F6" s="4">
        <v>94.78</v>
      </c>
      <c r="G6" s="4">
        <f>Table3[[#This Row],[Price]]-Table3[[#This Row],[Close]]</f>
        <v>3.0900000000000034</v>
      </c>
      <c r="H6" s="2">
        <f t="shared" si="0"/>
        <v>3.3700512596793582E-2</v>
      </c>
    </row>
    <row r="7" spans="1:8" x14ac:dyDescent="0.3">
      <c r="A7" s="6">
        <v>12.5</v>
      </c>
      <c r="B7" s="1">
        <v>96.36</v>
      </c>
      <c r="C7" s="4">
        <v>98.03</v>
      </c>
      <c r="D7" s="4">
        <v>91.03</v>
      </c>
      <c r="E7" s="1">
        <v>91.69</v>
      </c>
      <c r="F7" s="4">
        <v>95.16</v>
      </c>
      <c r="G7" s="4">
        <f>Table3[[#This Row],[Price]]-Table3[[#This Row],[Close]]</f>
        <v>3.4699999999999989</v>
      </c>
      <c r="H7" s="2">
        <f t="shared" si="0"/>
        <v>3.7844912204166199E-2</v>
      </c>
    </row>
    <row r="8" spans="1:8" x14ac:dyDescent="0.3">
      <c r="A8" s="6">
        <v>0.54166666666666663</v>
      </c>
      <c r="B8" s="4">
        <v>96.36</v>
      </c>
      <c r="C8" s="4">
        <v>97.49</v>
      </c>
      <c r="D8" s="4">
        <v>90.64</v>
      </c>
      <c r="E8" s="1">
        <v>91.69</v>
      </c>
      <c r="F8" s="4">
        <v>94.99</v>
      </c>
      <c r="G8" s="4">
        <f>Table3[[#This Row],[Price]]-Table3[[#This Row],[Close]]</f>
        <v>3.2999999999999972</v>
      </c>
      <c r="H8" s="2">
        <f t="shared" si="0"/>
        <v>3.5990838695604724E-2</v>
      </c>
    </row>
    <row r="9" spans="1:8" x14ac:dyDescent="0.3">
      <c r="A9" s="6">
        <v>0.58333333333333337</v>
      </c>
      <c r="B9" s="4">
        <v>96.36</v>
      </c>
      <c r="C9" s="4">
        <v>97.34</v>
      </c>
      <c r="D9" s="4">
        <v>90.88</v>
      </c>
      <c r="E9" s="1">
        <v>91.69</v>
      </c>
      <c r="F9" s="4">
        <v>95.48</v>
      </c>
      <c r="G9" s="4">
        <f>Table3[[#This Row],[Price]]-Table3[[#This Row],[Close]]</f>
        <v>3.7900000000000063</v>
      </c>
      <c r="H9" s="2">
        <f t="shared" si="0"/>
        <v>4.1334932926164317E-2</v>
      </c>
    </row>
    <row r="10" spans="1:8" x14ac:dyDescent="0.3">
      <c r="A10" s="6">
        <v>0.625</v>
      </c>
      <c r="B10" s="4">
        <v>96.36</v>
      </c>
      <c r="C10" s="4">
        <v>97.82</v>
      </c>
      <c r="D10" s="4">
        <v>90.47</v>
      </c>
      <c r="E10" s="1">
        <v>91.69</v>
      </c>
      <c r="F10" s="4">
        <v>95</v>
      </c>
      <c r="G10" s="4">
        <f>Table3[[#This Row],[Price]]-Table3[[#This Row],[Close]]</f>
        <v>3.3100000000000023</v>
      </c>
      <c r="H10" s="2">
        <f t="shared" si="0"/>
        <v>3.609990184316722E-2</v>
      </c>
    </row>
    <row r="11" spans="1:8" x14ac:dyDescent="0.3">
      <c r="A11" s="6">
        <v>0.66666666666666663</v>
      </c>
      <c r="B11" s="4">
        <v>96.36</v>
      </c>
      <c r="C11" s="4">
        <v>98.16</v>
      </c>
      <c r="D11" s="4">
        <v>89.23</v>
      </c>
      <c r="E11" s="1">
        <v>91.69</v>
      </c>
      <c r="F11" s="4">
        <v>94.36</v>
      </c>
      <c r="G11" s="4">
        <f>Table3[[#This Row],[Price]]-Table3[[#This Row],[Close]]</f>
        <v>2.6700000000000017</v>
      </c>
      <c r="H11" s="2">
        <f t="shared" si="0"/>
        <v>2.9119860399171138E-2</v>
      </c>
    </row>
    <row r="12" spans="1:8" x14ac:dyDescent="0.3">
      <c r="A12" s="6">
        <v>0.70833333333333337</v>
      </c>
      <c r="B12" s="4">
        <v>96.36</v>
      </c>
      <c r="C12" s="4">
        <v>98.17</v>
      </c>
      <c r="D12" s="4">
        <v>87.29</v>
      </c>
      <c r="E12" s="1">
        <v>91.69</v>
      </c>
      <c r="F12" s="4">
        <v>95.79</v>
      </c>
      <c r="G12" s="4">
        <f>Table3[[#This Row],[Price]]-Table3[[#This Row],[Close]]</f>
        <v>4.1000000000000085</v>
      </c>
      <c r="H12" s="2">
        <f t="shared" si="0"/>
        <v>4.4715890500599945E-2</v>
      </c>
    </row>
    <row r="13" spans="1:8" x14ac:dyDescent="0.3">
      <c r="A13" s="6">
        <v>0.75</v>
      </c>
      <c r="B13" s="4">
        <v>96.36</v>
      </c>
      <c r="C13" s="4">
        <v>96.98</v>
      </c>
      <c r="D13" s="4">
        <v>91.01</v>
      </c>
      <c r="E13" s="1">
        <v>91.69</v>
      </c>
      <c r="F13" s="4">
        <v>96.24</v>
      </c>
      <c r="G13" s="4">
        <f>Table3[[#This Row],[Price]]-Table3[[#This Row],[Close]]</f>
        <v>4.5499999999999972</v>
      </c>
      <c r="H13" s="2">
        <f t="shared" si="0"/>
        <v>4.9623732140909559E-2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7528-5314-4348-8A8B-F61E437E7523}">
  <dimension ref="A1"/>
  <sheetViews>
    <sheetView workbookViewId="0">
      <selection activeCell="N21" sqref="N2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Take-Two</vt:lpstr>
      <vt:lpstr>EA</vt:lpstr>
      <vt:lpstr>Konami</vt:lpstr>
      <vt:lpstr>Graphs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Szwedzinski</dc:creator>
  <cp:lastModifiedBy>Helena Szwedzinski</cp:lastModifiedBy>
  <dcterms:created xsi:type="dcterms:W3CDTF">2015-06-05T18:17:20Z</dcterms:created>
  <dcterms:modified xsi:type="dcterms:W3CDTF">2020-07-07T12:33:05Z</dcterms:modified>
</cp:coreProperties>
</file>